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il III-195 11 a sil....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sil III-195 11 a sil....'!$C$126:$K$665</definedName>
    <definedName name="_xlnm.Print_Area" localSheetId="1">'1 - sil III-195 11 a sil....'!$C$4:$J$76,'1 - sil III-195 11 a sil....'!$C$82:$J$108,'1 - sil III-195 11 a sil....'!$C$114:$K$665</definedName>
    <definedName name="_xlnm._FilterDatabase" localSheetId="2" hidden="1">'von - vedlejší a ostatní ...'!$C$116:$K$148</definedName>
    <definedName name="_xlnm.Print_Area" localSheetId="2">'von - vedlejší a ostatní ...'!$C$4:$J$76,'von - vedlejší a ostatní ...'!$C$82:$J$98,'von - vedlejší a ostatní ...'!$C$104:$K$148</definedName>
    <definedName name="_xlnm.Print_Titles" localSheetId="0">'Rekapitulace stavby'!$92:$92</definedName>
    <definedName name="_xlnm.Print_Titles" localSheetId="1">'1 - sil III-195 11 a sil....'!$126:$126</definedName>
    <definedName name="_xlnm.Print_Titles" localSheetId="2">'von - vedlejší a ostatní ...'!$116:$116</definedName>
  </definedNames>
  <calcPr fullCalcOnLoad="1"/>
</workbook>
</file>

<file path=xl/sharedStrings.xml><?xml version="1.0" encoding="utf-8"?>
<sst xmlns="http://schemas.openxmlformats.org/spreadsheetml/2006/main" count="5568" uniqueCount="980">
  <si>
    <t>Export Komplet</t>
  </si>
  <si>
    <t/>
  </si>
  <si>
    <t>2.0</t>
  </si>
  <si>
    <t>ZAMOK</t>
  </si>
  <si>
    <t>False</t>
  </si>
  <si>
    <t>{7007d872-b334-4e82-a534-0a5757fc197e}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</si>
  <si>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</si>
  <si>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</si>
  <si>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</si>
  <si>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</si>
  <si>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</si>
  <si>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</si>
  <si>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</si>
  <si>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</si>
  <si>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528-19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</si>
  <si>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</si>
  <si>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</si>
  <si>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III/19511 a III/195 9 v úseku sil. II/195 dobývací prostor Mutěnín</t>
  </si>
  <si>
    <t>KSO:</t>
  </si>
  <si>
    <t>822 24</t>
  </si>
  <si>
    <t>CC-CZ:</t>
  </si>
  <si>
    <t>Místo:</t>
  </si>
  <si>
    <t>sil III/195 9 a sil.III/195 11 v.k.ú. Mutěnín</t>
  </si>
  <si>
    <t>Datum:</t>
  </si>
  <si>
    <t>3. 2. 2020</t>
  </si>
  <si>
    <t>Zadavatel:</t>
  </si>
  <si>
    <t>IČ:</t>
  </si>
  <si>
    <t>SÚS PK.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</si>
  <si>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</si>
  <si>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</si>
  <si>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</si>
  <si>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</si>
  <si>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</si>
  <si>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</si>
  <si>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</si>
  <si>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</si>
  <si>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</si>
  <si>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</si>
  <si>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</si>
  <si>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</si>
  <si>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</si>
  <si>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</si>
  <si>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</si>
  <si>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</si>
  <si>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</si>
  <si>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</si>
  <si>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</si>
  <si>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</si>
  <si>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</si>
  <si>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</si>
  <si>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</si>
  <si>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</si>
  <si>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</si>
  <si>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</si>
  <si>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</si>
  <si>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</si>
  <si>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</si>
  <si>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</si>
  <si>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</si>
  <si>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</si>
  <si>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</si>
  <si>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</si>
  <si>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</si>
  <si>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</si>
  <si>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</si>
  <si>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</si>
  <si>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</si>
  <si>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</si>
  <si>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</si>
  <si>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</si>
  <si>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</si>
  <si>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</si>
  <si>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</si>
  <si>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</si>
  <si>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</si>
  <si>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</si>
  <si>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</si>
  <si>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</si>
  <si>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</si>
  <si>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</si>
  <si>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</si>
  <si>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</si>
  <si>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</si>
  <si>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</si>
  <si>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sil III/195 11 a sil.III/195 9 v úseku sil. II/195 dobývací prostor Mutěnín</t>
  </si>
  <si>
    <t>STA</t>
  </si>
  <si>
    <t>{b9e7f2f0-8632-47c4-982d-7040c646bf3c}</t>
  </si>
  <si>
    <t>2</t>
  </si>
  <si>
    <t>von</t>
  </si>
  <si>
    <t>vedlejší a ostatní náklady</t>
  </si>
  <si>
    <t>VON</t>
  </si>
  <si>
    <t>{a262a386-a3ae-47a1-8bb2-ee4942c999e5}</t>
  </si>
  <si>
    <t>KRYCÍ LIST SOUPISU PRACÍ</t>
  </si>
  <si>
    <t>Objekt:</t>
  </si>
  <si>
    <t>1 - sil III/195 11 a sil.III/195 9 v úseku sil. II/195 dobývací prostor Mutěnín</t>
  </si>
  <si>
    <t>sil III/195 9 a sil.III/195 11 v.k.ú. Mutenín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</si>
  <si>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</si>
  <si>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</si>
  <si>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</si>
  <si>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</si>
  <si>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</si>
  <si>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</si>
  <si>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</si>
  <si>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</si>
  <si>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</si>
  <si>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</si>
  <si>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</si>
  <si>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</si>
  <si>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práce+přesun hmot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</si>
  <si>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</si>
  <si>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</si>
  <si>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</si>
  <si>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</si>
  <si>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</si>
  <si>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</si>
  <si>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</si>
  <si>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</si>
  <si>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</si>
  <si>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</si>
  <si>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</si>
  <si>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</si>
  <si>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</si>
  <si>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</si>
  <si>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</si>
  <si>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</si>
  <si>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</si>
  <si>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</si>
  <si>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</si>
  <si>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</si>
  <si>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</si>
  <si>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</si>
  <si>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</si>
  <si>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</si>
  <si>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2020 01</t>
  </si>
  <si>
    <t>4</t>
  </si>
  <si>
    <t>-310574412</t>
  </si>
  <si>
    <t>PP</t>
  </si>
  <si>
    <t>Odstranění křovin a stromů s odstraněním kořenů strojně průměru kmene do 100 mm v rovině nebo ve svahu sklonu terénu do 1:5, při celkové ploše do 100 m2</t>
  </si>
  <si>
    <t>VV</t>
  </si>
  <si>
    <t>25.5</t>
  </si>
  <si>
    <t>11125111R</t>
  </si>
  <si>
    <t>Drcení ořezaných větví D do 100 mm  vč.odvozu štěpky do 25km</t>
  </si>
  <si>
    <t>m3</t>
  </si>
  <si>
    <t>-533110943</t>
  </si>
  <si>
    <t>Drcení ořezaných větví strojně - (štěpkování) o průměru větví do 100 mmv č.odvozu štěpky do 25km</t>
  </si>
  <si>
    <t>6.0</t>
  </si>
  <si>
    <t>3</t>
  </si>
  <si>
    <t>112101101</t>
  </si>
  <si>
    <t>Odstranění stromů listnatých průměru kmene do 300 mm</t>
  </si>
  <si>
    <t>kus</t>
  </si>
  <si>
    <t>1549915524</t>
  </si>
  <si>
    <t>Odstranění stromů s odřezáním kmene a s odvětvením listnatých, průměru kmene přes 100 do 300 mm</t>
  </si>
  <si>
    <t>57</t>
  </si>
  <si>
    <t>112101102</t>
  </si>
  <si>
    <t>Odstranění stromů listnatých průměru kmene do 500 mm</t>
  </si>
  <si>
    <t>-93832937</t>
  </si>
  <si>
    <t>Odstranění stromů s odřezáním kmene a s odvětvením listnatých, průměru kmene přes 300 do 500 mm</t>
  </si>
  <si>
    <t>5</t>
  </si>
  <si>
    <t>112201101</t>
  </si>
  <si>
    <t>Odstranění pařezů D do 300 mm</t>
  </si>
  <si>
    <t>1653342257</t>
  </si>
  <si>
    <t>Odstranění pařezů strojně s jejich vykopáním, vytrháním nebo odstřelením průměru přes 100 do 300 mm</t>
  </si>
  <si>
    <t>6</t>
  </si>
  <si>
    <t>112201102</t>
  </si>
  <si>
    <t>Odstranění pařezů D do 500 mm</t>
  </si>
  <si>
    <t>-987943667</t>
  </si>
  <si>
    <t>Odstranění pařezů strojně s jejich vykopáním, vytrháním nebo odstřelením průměru přes 300 do 500 mm</t>
  </si>
  <si>
    <t>7</t>
  </si>
  <si>
    <t>113107242</t>
  </si>
  <si>
    <t>Odstranění podkladu živičného tl 100 mm strojně pl přes 200 m2</t>
  </si>
  <si>
    <t>1861628867</t>
  </si>
  <si>
    <t>Odstranění podkladů nebo krytů strojně plochy jednotlivě přes 200 m2 s přemístěním hmot na skládku na vzdálenost do 20 m nebo s naložením na dopravní prostředek živičných, o tl. vrstvy přes 50 do 100 mm</t>
  </si>
  <si>
    <t>71+51+53+52+195+23+24+175+19+19+54+51+71+45+172+25+26+22+52</t>
  </si>
  <si>
    <t>45+47+33+493+21+59+28+37+79+5+8+24+77+18+39+9+26+23+168+26</t>
  </si>
  <si>
    <t>Součet</t>
  </si>
  <si>
    <t>8</t>
  </si>
  <si>
    <t>113154323</t>
  </si>
  <si>
    <t>Frézování živičného krytu tl 50 mm pruh š 1 m pl do 10000 m2 bez překážek v trase</t>
  </si>
  <si>
    <t>-1834566949</t>
  </si>
  <si>
    <t>Frézování živičného podkladu nebo krytu  s naložením na dopravní prostředek plochy přes 1 000 do 10 000 m2 bez překážek v trase pruhu šířky do 1 m, tloušťky vrstvy 50 mm</t>
  </si>
  <si>
    <t>50+22+37+8+51+15+32+60+47+77+71+41+41+85+86+39+40+52+250</t>
  </si>
  <si>
    <t>9</t>
  </si>
  <si>
    <t>113154233</t>
  </si>
  <si>
    <t>Frézování živičného krytu tl 50 mm pruh š 2 m pl do 1000 m2 bez překážek v trase</t>
  </si>
  <si>
    <t>-299058835</t>
  </si>
  <si>
    <t>Frézování živičného podkladu nebo krytu  s naložením na dopravní prostředek plochy přes 500 do 1 000 m2 bez překážek v trase pruhu šířky přes 1 m do 2 m, tloušťky vrstvy 50 mm</t>
  </si>
  <si>
    <t>792 "ryha 1.3"</t>
  </si>
  <si>
    <t>10</t>
  </si>
  <si>
    <t>11500110R</t>
  </si>
  <si>
    <t>Provizorní převedení vody potrubím DN do 300 vč.montáže a demontáže +zemní práce</t>
  </si>
  <si>
    <t>m</t>
  </si>
  <si>
    <t>-517075094</t>
  </si>
  <si>
    <t>Převedení vody potrubím průměru DN přes 250 do 300</t>
  </si>
  <si>
    <t>50</t>
  </si>
  <si>
    <t>11</t>
  </si>
  <si>
    <t>115101201</t>
  </si>
  <si>
    <t>Čerpání vody na dopravní výšku do 10 m průměrný přítok do 500 l/min</t>
  </si>
  <si>
    <t>hod</t>
  </si>
  <si>
    <t>-2001372771</t>
  </si>
  <si>
    <t>Čerpání vody na dopravní výšku do 10 m s uvažovaným průměrným přítokem do 500 l/min</t>
  </si>
  <si>
    <t>24*3 "p3+p4+p5"</t>
  </si>
  <si>
    <t>12</t>
  </si>
  <si>
    <t>115101301</t>
  </si>
  <si>
    <t>Pohotovost čerpací soupravy pro dopravní výšku do 10 m přítok do 500 l/min</t>
  </si>
  <si>
    <t>den</t>
  </si>
  <si>
    <t>1403260032</t>
  </si>
  <si>
    <t>Pohotovost záložní čerpací soupravy pro dopravní výšku do 10 m s uvažovaným průměrným přítokem do 500 l/min</t>
  </si>
  <si>
    <t>13</t>
  </si>
  <si>
    <t>121151115</t>
  </si>
  <si>
    <t>Sejmutí ornice plochy do 500 m2 tl vrstvy do 300 mm strojně</t>
  </si>
  <si>
    <t>-742506345</t>
  </si>
  <si>
    <t>Sejmutí ornice strojně při souvislé ploše přes 100 do 500 m2, tl. vrstvy přes 250 do 300 mm</t>
  </si>
  <si>
    <t>377.82 " dle proj. tl.30cm "</t>
  </si>
  <si>
    <t>14</t>
  </si>
  <si>
    <t>121151123</t>
  </si>
  <si>
    <t>Sejmutí ornice plochy přes 500 m2 tl vrstvy do 200 mm strojně</t>
  </si>
  <si>
    <t>-1073475113</t>
  </si>
  <si>
    <t>Sejmutí ornice strojně při souvislé ploše přes 500 m2, tl. vrstvy do 200 mm</t>
  </si>
  <si>
    <t xml:space="preserve">552.26 " tl10cm" </t>
  </si>
  <si>
    <t xml:space="preserve">1342.53 " tl20cm" </t>
  </si>
  <si>
    <t>122211101</t>
  </si>
  <si>
    <t>Odkopávky a prokopávky v hornině třídy těžitelnosti I, skupiny 3 ručně</t>
  </si>
  <si>
    <t>1611914125</t>
  </si>
  <si>
    <t>Odkopávky a prokopávky ručně zapažené i nezapažené v hornině třídy těžitelnosti I skupiny 3</t>
  </si>
  <si>
    <t>11.5 "odkop.nanosu u propustku c.4+5"</t>
  </si>
  <si>
    <t>16</t>
  </si>
  <si>
    <t>122452206</t>
  </si>
  <si>
    <t>Odkopávky a prokopávky nezapažené pro silnice a dálnice v hornině třídy těžitelnosti II objem do 5000 m3 strojně</t>
  </si>
  <si>
    <t>1672901404</t>
  </si>
  <si>
    <t>Odkopávky a prokopávky nezapažené pro silnice a dálnice strojně v hornině třídy těžitelnosti II přes 1 000 do 5 000 m3</t>
  </si>
  <si>
    <t xml:space="preserve">1093.06 " dle proj" </t>
  </si>
  <si>
    <t xml:space="preserve">141.93 " podkl.vrstvy" </t>
  </si>
  <si>
    <t>17</t>
  </si>
  <si>
    <t>122451203</t>
  </si>
  <si>
    <t>Odkopávky a prokopávky nezapažené provedené v hornině třídy těžitelnosti II, skupiny 5 skalní frézou přes 1 000 do 5 000 m3</t>
  </si>
  <si>
    <t>-214702278</t>
  </si>
  <si>
    <t>Odkopávky a prokopávky provedené skalní frézou v hornině třídy těžitelnosti II skupiny 5 přes 1 000 do 5 000 m3</t>
  </si>
  <si>
    <t xml:space="preserve">468.21 " dle proj" </t>
  </si>
  <si>
    <t>18</t>
  </si>
  <si>
    <t>132251253</t>
  </si>
  <si>
    <t>Hloubení rýh nezapažených š do 2000 mm v hornině třídy těžitelnosti I, skupiny 3 objem do 100 m3 strojně</t>
  </si>
  <si>
    <t>621139540</t>
  </si>
  <si>
    <t>Hloubení nezapažených rýh šířky přes 800 do 2 000 mm strojně s urovnáním dna do předepsaného profilu a spádu v hornině třídy těžitelnosti I skupiny 3 přes 50 do 100 m3</t>
  </si>
  <si>
    <t>3.3*1.5+4*1.5 "propustek c.4+5"</t>
  </si>
  <si>
    <t>(89-(10+3+7+4+4+3))*0.25 "vykop pro dlazbu"</t>
  </si>
  <si>
    <t>3.0*2.0*0.8 "  pod panel "</t>
  </si>
  <si>
    <t>19</t>
  </si>
  <si>
    <t>13000110R</t>
  </si>
  <si>
    <t>Příplatek za ztížení vykopávky v blízkosti podzemního vedení vč.zajištění inžen.sítí</t>
  </si>
  <si>
    <t>soubor</t>
  </si>
  <si>
    <t>398180446</t>
  </si>
  <si>
    <t>Příplatek k cenám hloubených vykopávek za ztížení vykopávky  v blízkosti podzemního vedení nebo výbušnin pro jakoukoliv třídu horniny</t>
  </si>
  <si>
    <t>P</t>
  </si>
  <si>
    <t>Poznámka k položce:
vč.zajištění inžen.sítí</t>
  </si>
  <si>
    <t xml:space="preserve">1 " plyn" </t>
  </si>
  <si>
    <t>20</t>
  </si>
  <si>
    <t>162201411</t>
  </si>
  <si>
    <t>Vodorovné přemístění kmenů stromů listnatých do 1 km D kmene do 300 mm</t>
  </si>
  <si>
    <t>-2141504924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</si>
  <si>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</si>
  <si>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</si>
  <si>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</si>
  <si>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1801503880</t>
  </si>
  <si>
    <t>Vodorovné přemístění větví, kmenů nebo pařezů s naložením, složením a dopravou do 1000 m kmenů stromů listnatých, průměru přes 300 do 500 mm</t>
  </si>
  <si>
    <t>22</t>
  </si>
  <si>
    <t>162201421</t>
  </si>
  <si>
    <t>Vodorovné přemístění pařezů do 1 km D do 300 mm</t>
  </si>
  <si>
    <t>118570717</t>
  </si>
  <si>
    <t>Vodorovné přemístění větví, kmenů nebo pařezů s naložením, složením a dopravou do 1000 m pařezů kmenů, průměru přes 100 do 300 mm</t>
  </si>
  <si>
    <t>23</t>
  </si>
  <si>
    <t>162201422</t>
  </si>
  <si>
    <t>Vodorovné přemístění pařezů do 1 km D do 500 mm</t>
  </si>
  <si>
    <t>-500246246</t>
  </si>
  <si>
    <t>Vodorovné přemístění větví, kmenů nebo pařezů s naložením, složením a dopravou do 1000 m pařezů kmenů, průměru přes 300 do 500 mm</t>
  </si>
  <si>
    <t>24</t>
  </si>
  <si>
    <t>162301951</t>
  </si>
  <si>
    <t>Příplatek k vodorovnému přemístění kmenů stromů listnatých D kmene do 300 mm ZKD 1 km</t>
  </si>
  <si>
    <t>1086702733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</si>
  <si>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</si>
  <si>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57*4</t>
  </si>
  <si>
    <t>25</t>
  </si>
  <si>
    <t>162301952</t>
  </si>
  <si>
    <t>Příplatek k vodorovnému přemístění kmenů stromů listnatých D kmene do 500 mm ZKD 1 km</t>
  </si>
  <si>
    <t>404413021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</si>
  <si>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</si>
  <si>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3*4</t>
  </si>
  <si>
    <t>26</t>
  </si>
  <si>
    <t>162301971</t>
  </si>
  <si>
    <t>Příplatek k vodorovnému přemístění pařezů D 300 mm ZKD 1 km</t>
  </si>
  <si>
    <t>598723649</t>
  </si>
  <si>
    <t>Vodorovné přemístění větví, kmenů nebo pařezů s naložením, složením a dopravou Příplatek k cenám za každých dalších i započatých 1000 m přes 1000 m pařezů kmenů, průměru přes 100 do 300 mm</t>
  </si>
  <si>
    <t>27</t>
  </si>
  <si>
    <t>162301972</t>
  </si>
  <si>
    <t>Příplatek k vodorovnému přemístění pařezů D 500 mm ZKD 1 km</t>
  </si>
  <si>
    <t>967407377</t>
  </si>
  <si>
    <t>Vodorovné přemístění větví, kmenů nebo pařezů s naložením, složením a dopravou Příplatek k cenám za každých dalších i započatých 1000 m přes 1000 m pařezů kmenů, průměru přes 300 do 500 mm</t>
  </si>
  <si>
    <t>28</t>
  </si>
  <si>
    <t>162651112</t>
  </si>
  <si>
    <t>Vodorovné přemístění do 5000 m výkopku/sypaniny z horniny třídy těžitelnosti I, skupiny 1 až 3</t>
  </si>
  <si>
    <t>-2099952495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</si>
  <si>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</si>
  <si>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552.26*0.1</t>
  </si>
  <si>
    <t>1342.53*0.2</t>
  </si>
  <si>
    <t>377.82*0.3</t>
  </si>
  <si>
    <t>Mezisoučet  ornice</t>
  </si>
  <si>
    <t>437.08</t>
  </si>
  <si>
    <t>29</t>
  </si>
  <si>
    <t>162751117</t>
  </si>
  <si>
    <t>Vodorovné přemístění do 10000 m výkopku/sypaniny z horniny třídy těžitelnosti I, skupiny 1 až 3</t>
  </si>
  <si>
    <t>-1900978140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</si>
  <si>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</si>
  <si>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11,5+30.25</t>
  </si>
  <si>
    <t>Mezisoučet hor.3</t>
  </si>
  <si>
    <t>150*0.2+42.4*0.1+9.2*0.5 "čišt.dna přík.+propust."</t>
  </si>
  <si>
    <t>2370.5*0.05+11322*0.001 "nanos kraj.+vozovka"</t>
  </si>
  <si>
    <t>Mezisoučet</t>
  </si>
  <si>
    <t>210.44</t>
  </si>
  <si>
    <t>30</t>
  </si>
  <si>
    <t>162751119</t>
  </si>
  <si>
    <t>Příplatek k vodorovnému přemístění výkopku/sypaniny z horniny třídy těžitelnosti I, skupiny 1 až 3 ZKD 1000 m přes 10000 m</t>
  </si>
  <si>
    <t>-49596351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</si>
  <si>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</si>
  <si>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210.44*15</t>
  </si>
  <si>
    <t>31</t>
  </si>
  <si>
    <t>162751137</t>
  </si>
  <si>
    <t>Vodorovné přemístění do 10000 m výkopku/sypaniny z horniny třídy těžitelnosti II, skupiny 4 a 5</t>
  </si>
  <si>
    <t>765375494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</si>
  <si>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</si>
  <si>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 xml:space="preserve">1093.06+141.93 " dle proj" </t>
  </si>
  <si>
    <t>Mezisoučet hor 4</t>
  </si>
  <si>
    <t>-(410,98-243.96)  "zasyp+dosyp"</t>
  </si>
  <si>
    <t>-225.7 "krajnice"</t>
  </si>
  <si>
    <t xml:space="preserve">Mezisoučet </t>
  </si>
  <si>
    <t>468.21</t>
  </si>
  <si>
    <t>Mezisoučet hor.5</t>
  </si>
  <si>
    <t>32</t>
  </si>
  <si>
    <t>162751139</t>
  </si>
  <si>
    <t>Příplatek k vodorovnému přemístění výkopku/sypaniny z horniny třídy těžitelnosti II, skupiny 4 a 5 ZKD 1000 m přes 10000 m</t>
  </si>
  <si>
    <t>-1834671189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</si>
  <si>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</si>
  <si>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1310.48*15</t>
  </si>
  <si>
    <t>33</t>
  </si>
  <si>
    <t>1711031R</t>
  </si>
  <si>
    <t>Zemní hrázky  pro čerpání a převedení vody -pytle z pískem vč naplnění +odstranění a odvoz písku na skládku</t>
  </si>
  <si>
    <t>-2069640617</t>
  </si>
  <si>
    <t>pytle 1,2/1,2m  cca 15ks</t>
  </si>
  <si>
    <t>1 "p3 + p4+p5"</t>
  </si>
  <si>
    <t>34</t>
  </si>
  <si>
    <t>17120121R</t>
  </si>
  <si>
    <t>Poplatek za uložení stavebního odpadu - zeminy a kameniva na skládce</t>
  </si>
  <si>
    <t>t</t>
  </si>
  <si>
    <t>1118411839</t>
  </si>
  <si>
    <t>Poplatek za uložení stavebního odpadu na skládce (skládkovné) zeminy a kameniva zatříděného do Katalogu odpadů pod kódem 170 504</t>
  </si>
  <si>
    <t>(210.44+1310.48)*1.8</t>
  </si>
  <si>
    <t>2737.66</t>
  </si>
  <si>
    <t>35</t>
  </si>
  <si>
    <t>171251101</t>
  </si>
  <si>
    <t>Uložení sypaniny do násypů nezhutněných</t>
  </si>
  <si>
    <t>-274190261</t>
  </si>
  <si>
    <t>Uložení sypanin do násypů s rozprostřením sypaniny ve vrstvách a s hrubým urovnáním nezhutněných jakékoliv třídy těžitelnosti</t>
  </si>
  <si>
    <t xml:space="preserve">437.08 "ornice-zřízení zemníku" </t>
  </si>
  <si>
    <t>36</t>
  </si>
  <si>
    <t>174151101</t>
  </si>
  <si>
    <t>Zásyp jam, šachet rýh nebo kolem objektů sypaninou se zhutněním</t>
  </si>
  <si>
    <t>-1599526658</t>
  </si>
  <si>
    <t>Zásyp sypaninou z jakékoliv horniny strojně s uložením výkopku ve vrstvách se zhutněním jam, šachet, rýh nebo kolem objektů v těchto vykopávkách</t>
  </si>
  <si>
    <t>Poznámka k položce:
Zásyp-dosyp</t>
  </si>
  <si>
    <t>163.12 "zemina -zásyp za zdi"</t>
  </si>
  <si>
    <t>70.65+148.21 "dosyp v miste sanace kraje sterk"</t>
  </si>
  <si>
    <t>(108++33+60+50)*0.1 "dosyp sterkem v miste sjexdu"</t>
  </si>
  <si>
    <t xml:space="preserve">4.8-3*2*0.15 "stl plyn" </t>
  </si>
  <si>
    <t>37</t>
  </si>
  <si>
    <t>M</t>
  </si>
  <si>
    <t>5834417R</t>
  </si>
  <si>
    <t>štěrkodrť frakce 0-32</t>
  </si>
  <si>
    <t>-1203943441</t>
  </si>
  <si>
    <t>243.96*1.89*1.01</t>
  </si>
  <si>
    <t>465.7</t>
  </si>
  <si>
    <t>38</t>
  </si>
  <si>
    <t>181951114</t>
  </si>
  <si>
    <t>Úprava pláně v hornině třídy těžitelnosti II, skupiny 4 a 5 se zhutněním</t>
  </si>
  <si>
    <t>1307688845</t>
  </si>
  <si>
    <t>Úprava pláně vyrovnáním výškových rozdílů strojně v hornině třídy těžitelnosti II, skupiny 4 a 5 se zhutněním</t>
  </si>
  <si>
    <t>1520.7+1369+492</t>
  </si>
  <si>
    <t>"sanace+rozsizeni"</t>
  </si>
  <si>
    <t>39</t>
  </si>
  <si>
    <t>18141116R</t>
  </si>
  <si>
    <t>Položení a dodáv. protieroz. folie ve svahu plošná hmotnost 480g/m2  vč.ukotvení +doprava</t>
  </si>
  <si>
    <t>-10302079</t>
  </si>
  <si>
    <t xml:space="preserve">protierozní kokosová sít balení 2,0/50m hnotnost 480g./m2 zaručená zžvotnost 7-9let vč. kotvení -ocel.skoby </t>
  </si>
  <si>
    <t>(88*2+45*1.2)*1.05</t>
  </si>
  <si>
    <t>40</t>
  </si>
  <si>
    <t>182151112</t>
  </si>
  <si>
    <t>Svahování v zářezech v hornině třídy těžitelnosti II, skupiny 4 a 5</t>
  </si>
  <si>
    <t>-469047532</t>
  </si>
  <si>
    <t>Svahování trvalých svahů do projektovaných profilů strojně s potřebným přemístěním výkopku při svahování v zářezech v hornině třídy těžitelnosti II, skupiny 4 a 5</t>
  </si>
  <si>
    <t>50+50+230+250+110+220+140+400+180+60+110+330+20+170+60+16+36</t>
  </si>
  <si>
    <t>41</t>
  </si>
  <si>
    <t>183405212</t>
  </si>
  <si>
    <t>Výsev trávníku hydroosevem na hlušinu</t>
  </si>
  <si>
    <t>948918757</t>
  </si>
  <si>
    <t>Výsev trávníku hydroosevem  na hlušinu</t>
  </si>
  <si>
    <t xml:space="preserve">10+8+50 " rezerva" </t>
  </si>
  <si>
    <t>42</t>
  </si>
  <si>
    <t>00572470</t>
  </si>
  <si>
    <t>osivo směs travní univerzál</t>
  </si>
  <si>
    <t>kg</t>
  </si>
  <si>
    <t>-27273936</t>
  </si>
  <si>
    <t>2500*0.025*1.03</t>
  </si>
  <si>
    <t>64.38</t>
  </si>
  <si>
    <t>43</t>
  </si>
  <si>
    <t>184818232</t>
  </si>
  <si>
    <t>Ochrana kmene průměru přes 300 do 500 mm bedněním výšky do 2 m</t>
  </si>
  <si>
    <t>-1022799980</t>
  </si>
  <si>
    <t>Ochrana kmene bedněním před poškozením stavebním provozem zřízení včetně odstranění výšky bednění do 2 m průměru kmene přes 300 do 500 mm</t>
  </si>
  <si>
    <t>44</t>
  </si>
  <si>
    <t>185804312</t>
  </si>
  <si>
    <t>Zalití rostlin vodou plocha přes 20 m2</t>
  </si>
  <si>
    <t>1069199336</t>
  </si>
  <si>
    <t>Zalití rostlin vodou plochy záhonů jednotlivě přes 20 m2</t>
  </si>
  <si>
    <t>Poznámka k položce:
vč.dodávky</t>
  </si>
  <si>
    <t>2500*0.005</t>
  </si>
  <si>
    <t>Zakládání</t>
  </si>
  <si>
    <t>45</t>
  </si>
  <si>
    <t>21275222R</t>
  </si>
  <si>
    <t>Trativod z drenážních trubek plastových flexibilních D do 160 mm   včetně lože otevřený výkop-obsyp drenaz.kamen. fr. 16-32</t>
  </si>
  <si>
    <t>-159628189</t>
  </si>
  <si>
    <t>48+97</t>
  </si>
  <si>
    <t>46</t>
  </si>
  <si>
    <t>24768111R</t>
  </si>
  <si>
    <t>Těsnění  +dodavka   jílu se zhutněním -za opěrnou zdí</t>
  </si>
  <si>
    <t>2073216630</t>
  </si>
  <si>
    <t>0.75*0.1*(87.7+44.2)</t>
  </si>
  <si>
    <t>9.9</t>
  </si>
  <si>
    <t>Svislé a kompletní konstrukce</t>
  </si>
  <si>
    <t>47</t>
  </si>
  <si>
    <t>31732111R</t>
  </si>
  <si>
    <t xml:space="preserve">Římsy ze ŽB C 30/37 XF4  </t>
  </si>
  <si>
    <t>-203928862</t>
  </si>
  <si>
    <t>(4.35+4.2)*0.3*0.6</t>
  </si>
  <si>
    <t>1.54</t>
  </si>
  <si>
    <t>48</t>
  </si>
  <si>
    <t>317353121</t>
  </si>
  <si>
    <t>Bednění  říms všech tvarů - zřízení</t>
  </si>
  <si>
    <t>2058880111</t>
  </si>
  <si>
    <t>Bednění římsy  zřízení všech tvarů</t>
  </si>
  <si>
    <t>(4.35+0.6)*2*0.3+(4.2+0.6)*2*0.3+0.06*(4.35+4.2)</t>
  </si>
  <si>
    <t>6.4</t>
  </si>
  <si>
    <t>49</t>
  </si>
  <si>
    <t>317353221</t>
  </si>
  <si>
    <t>Bednění  říms všech tvarů - odstranění</t>
  </si>
  <si>
    <t>-2087994988</t>
  </si>
  <si>
    <t>Bednění  římsy  odstranění všech tvarů</t>
  </si>
  <si>
    <t>317361116</t>
  </si>
  <si>
    <t>Výztuž  říms z betonářské oceli 10 505</t>
  </si>
  <si>
    <t>1571085623</t>
  </si>
  <si>
    <t>Výztuž  železobetonových říms  z betonářské oceli 10 505 (R) nebo BSt 500</t>
  </si>
  <si>
    <t>186.99*0.001*1.05</t>
  </si>
  <si>
    <t>51</t>
  </si>
  <si>
    <t>388129110</t>
  </si>
  <si>
    <t>Montáž ŽB dílců prefabrikovaných kanálů pro IS tvaru L hmotnosti do 0,25 t</t>
  </si>
  <si>
    <t>-159228868</t>
  </si>
  <si>
    <t>Montáž dílců prefabrikovaných kanálů ze železobetonu pro rozvody  se zalitím spár šířky do 30 mm tvaru L, hmotnosti přes 0,1 do 0,25 t</t>
  </si>
  <si>
    <t>263</t>
  </si>
  <si>
    <t>52</t>
  </si>
  <si>
    <t>5938518R</t>
  </si>
  <si>
    <t>dod.prefa  dílce  tvaru  L - v/hl/s   120x60x50 cm</t>
  </si>
  <si>
    <t>1542729707</t>
  </si>
  <si>
    <t>dod.prefa  dílce  tvaru  L - v/hl/s   12060x50 cm</t>
  </si>
  <si>
    <t>263*1.01</t>
  </si>
  <si>
    <t>266</t>
  </si>
  <si>
    <t>53</t>
  </si>
  <si>
    <t>388129120</t>
  </si>
  <si>
    <t>Montáž ŽB dílců prefabrikovaných kanálů pro IS tvaru L hmotnosti do 0,5 t</t>
  </si>
  <si>
    <t>1040935857</t>
  </si>
  <si>
    <t>Montáž dílců prefabrikovaných kanálů ze železobetonu pro rozvody  se zalitím spár šířky do 30 mm tvaru L, hmotnosti přes 0,25 do 0,5 t</t>
  </si>
  <si>
    <t>54</t>
  </si>
  <si>
    <t>5938519R</t>
  </si>
  <si>
    <t>dod.prefa  dílce  tvaru  L - rohovy  v/hl/s   120x60x60 cm</t>
  </si>
  <si>
    <t>140184865</t>
  </si>
  <si>
    <t>4.04</t>
  </si>
  <si>
    <t>Vodorovné konstrukce</t>
  </si>
  <si>
    <t>55</t>
  </si>
  <si>
    <t>45131151R</t>
  </si>
  <si>
    <t xml:space="preserve">Podklad pro dlažbu z betonu prostého mrazuvzdorného tř. C 25/30 XF2 vrstva tl do 100 mm </t>
  </si>
  <si>
    <t>-1564092000</t>
  </si>
  <si>
    <t>Podklad z prostého betonu pod dlažbu pro prostředí s mrazovými cykly, ve vrstvě tl. do 100 mm</t>
  </si>
  <si>
    <t>5+5+7+10+3+7+4+3+4+7+8+10+6+6+4</t>
  </si>
  <si>
    <t>56</t>
  </si>
  <si>
    <t>45131351R</t>
  </si>
  <si>
    <t>Dno rýhy -trativod zpevněné betonem C12/15  tl do 100 mm</t>
  </si>
  <si>
    <t>-1557704938</t>
  </si>
  <si>
    <t xml:space="preserve">Dno rýhy -trativod zpevněné betonem C12/15   tl do 100 mm se zvýšenými nároky na prostředí </t>
  </si>
  <si>
    <t>0.30*145</t>
  </si>
  <si>
    <t>451541111</t>
  </si>
  <si>
    <t>Lože pod potrubí otevřený výkop ze štěrkodrtě 0-32 mm</t>
  </si>
  <si>
    <t>523990842</t>
  </si>
  <si>
    <t>Lože pod potrubí, stoky a drobné objekty v otevřeném výkopu ze štěrkodrtě 0-32 mm</t>
  </si>
  <si>
    <t>0.8*(88+45+4)*0.20</t>
  </si>
  <si>
    <t>58</t>
  </si>
  <si>
    <t>451541111.1</t>
  </si>
  <si>
    <t>Lože pod potrubí otevřený výkop ze štěrkodrtě  fr.32-63mm  propustek</t>
  </si>
  <si>
    <t>95197895</t>
  </si>
  <si>
    <t>Lože pod potrubí, stoky a drobné objekty v otevřeném výkopu ze štěrkodrtě 0-63 mm</t>
  </si>
  <si>
    <t>1.2*0.1*(3.8+2.5)</t>
  </si>
  <si>
    <t>59</t>
  </si>
  <si>
    <t>452111111</t>
  </si>
  <si>
    <t>Osazení betonových pražců otevřený výkop pl do 25000 mm2</t>
  </si>
  <si>
    <t>-1746665470</t>
  </si>
  <si>
    <t>Osazení betonových dílců pražců pod potrubí v otevřeném výkopu, průřezové plochy do 25000 mm2</t>
  </si>
  <si>
    <t>60</t>
  </si>
  <si>
    <t>59223729R</t>
  </si>
  <si>
    <t>podkladek betonový pod hrdlové trouby TBX-Q 60/15/17  60 x 17 x 15 cm</t>
  </si>
  <si>
    <t>-47621725</t>
  </si>
  <si>
    <t>2.02</t>
  </si>
  <si>
    <t>61</t>
  </si>
  <si>
    <t>452311141</t>
  </si>
  <si>
    <t>Podkladní desky z betonu prostého tř. C 16/20 otevřený výkop</t>
  </si>
  <si>
    <t>-1788624061</t>
  </si>
  <si>
    <t>Podkladní a zajišťovací konstrukce z betonu prostého v otevřeném výkopu desky pod potrubí, stoky a drobné objekty z betonu tř. C 16/20</t>
  </si>
  <si>
    <t>Poznámka k položce:
 podbetonování prefa.opěrné zídky</t>
  </si>
  <si>
    <t xml:space="preserve">0.85*(88+45+4)*0.25" pod zdi" </t>
  </si>
  <si>
    <t>29.11</t>
  </si>
  <si>
    <t>62</t>
  </si>
  <si>
    <t>452321161</t>
  </si>
  <si>
    <t>Podkladní desky ze ŽB tř. C 25/30 otevřený výkop</t>
  </si>
  <si>
    <t>648577019</t>
  </si>
  <si>
    <t>Podkladní a zajišťovací konstrukce z betonu železového v otevřeném výkopu desky pod potrubí, stoky a drobné objekty z betonu tř. C 25/30</t>
  </si>
  <si>
    <t>Poznámka k položce:
 propustek</t>
  </si>
  <si>
    <t>(4+2.7)*0.2*1.2</t>
  </si>
  <si>
    <t xml:space="preserve">"výztuž započítána  - výztuž  obeton. " </t>
  </si>
  <si>
    <t>1.61</t>
  </si>
  <si>
    <t>63</t>
  </si>
  <si>
    <t>46551313R</t>
  </si>
  <si>
    <t xml:space="preserve">Dlažba z lomového kamene na cementovou maltu s vyspárováním tl 150 mm </t>
  </si>
  <si>
    <t>853612197</t>
  </si>
  <si>
    <t>Dlažba z lomového kamene lomařsky upraveného  na cementovou maltu, s vyspárováním cementovou maltou, tl. kamene 150 mm</t>
  </si>
  <si>
    <t>Komunikace</t>
  </si>
  <si>
    <t>64</t>
  </si>
  <si>
    <t>564861111</t>
  </si>
  <si>
    <t xml:space="preserve">Podklad ze štěrkodrtě ŠD tl 200 mm </t>
  </si>
  <si>
    <t>1681223345</t>
  </si>
  <si>
    <t>Podklad ze štěrkodrti ŠD  s rozprostřením a zhutněním, po zhutnění tl. 200 mm</t>
  </si>
  <si>
    <t>1369+13</t>
  </si>
  <si>
    <t>65</t>
  </si>
  <si>
    <t>567122112</t>
  </si>
  <si>
    <t>Podklad ze směsi stmelené cementem SC C 8/10 (KSC I) tl 130 mm</t>
  </si>
  <si>
    <t>-1774335081</t>
  </si>
  <si>
    <t>Podklad ze směsi stmelené cementem SC bez dilatačních spár, s rozprostřením a zhutněním SC C 8/10 (KSC I), po zhutnění tl. 130 mm</t>
  </si>
  <si>
    <t>492+1369</t>
  </si>
  <si>
    <t>66</t>
  </si>
  <si>
    <t>567122114</t>
  </si>
  <si>
    <t>Podklad ze směsi stmelené cementem SC C 8/10 (KSC I) tl 150 mm</t>
  </si>
  <si>
    <t>-893727203</t>
  </si>
  <si>
    <t>Podklad ze směsi stmelené cementem SC bez dilatačních spár, s rozprostřením a zhutněním SC C 8/10 (KSC I), po zhutnění tl. 150 mm</t>
  </si>
  <si>
    <t>67</t>
  </si>
  <si>
    <t>569903311</t>
  </si>
  <si>
    <t>Zřízení zemních krajnic se zhutněním</t>
  </si>
  <si>
    <t>1462587894</t>
  </si>
  <si>
    <t>Zřízení zemních krajnic z hornin jakékoliv třídy  se zhutněním</t>
  </si>
  <si>
    <t>225.7 "dle proj. krajnice - zemina"</t>
  </si>
  <si>
    <t>68</t>
  </si>
  <si>
    <t>56990331R</t>
  </si>
  <si>
    <t>Zřízení  krajnic se zhutněním ze  štěrkodrť frakce 0/32</t>
  </si>
  <si>
    <t>-566618087</t>
  </si>
  <si>
    <t>515.29</t>
  </si>
  <si>
    <t>69</t>
  </si>
  <si>
    <t>5834417R.</t>
  </si>
  <si>
    <t>štěrkodrť frakce 0/32</t>
  </si>
  <si>
    <t>-470613942</t>
  </si>
  <si>
    <t>515.29*1.89*1.01</t>
  </si>
  <si>
    <t>983.64</t>
  </si>
  <si>
    <t>70</t>
  </si>
  <si>
    <t>572141112</t>
  </si>
  <si>
    <t>Vyrovnání povrchu dosavadních krytů asfaltovým betonem ACO (AB) tl do 60 mm</t>
  </si>
  <si>
    <t>267360778</t>
  </si>
  <si>
    <t>Vyrovnání povrchu dosavadních krytů  s rozprostřením hmot a zhutněním asfaltovým betonem ACO (AB) tl. přes 40 do 60 mm</t>
  </si>
  <si>
    <t>573/2</t>
  </si>
  <si>
    <t>71</t>
  </si>
  <si>
    <t>573231106</t>
  </si>
  <si>
    <t>Postřik živičný spojovací ze silniční emulze v množství 0,30 kg/m2</t>
  </si>
  <si>
    <t>553779322</t>
  </si>
  <si>
    <t>Postřik spojovací PS bez posypu kamenivem ze silniční emulze, v množství 0,30 kg/m2</t>
  </si>
  <si>
    <t>12455</t>
  </si>
  <si>
    <t>72</t>
  </si>
  <si>
    <t>573231107</t>
  </si>
  <si>
    <t>Postřik živičný spojovací ze silniční emulze v množství 0,40 kg/m2</t>
  </si>
  <si>
    <t>1338974631</t>
  </si>
  <si>
    <t>Postřik spojovací PS bez posypu kamenivem ze silniční emulze, v množství 0,40 kg/m2</t>
  </si>
  <si>
    <t>12455-573</t>
  </si>
  <si>
    <t>73</t>
  </si>
  <si>
    <t>577144121</t>
  </si>
  <si>
    <t>Asfaltový beton vrstva obrusná ACO 11 (ABS) tř. I tl 50 mm š přes 3 m z nemodifikovaného asfaltu</t>
  </si>
  <si>
    <t>-394209872</t>
  </si>
  <si>
    <t>Asfaltový beton vrstva obrusná ACO 11 (ABS)  s rozprostřením a se zhutněním z nemodifikovaného asfaltu v pruhu šířky přes 3 m tř. I, po zhutnění tl. 50 mm</t>
  </si>
  <si>
    <t>12455"dle graf.progr."</t>
  </si>
  <si>
    <t>74</t>
  </si>
  <si>
    <t>577145112</t>
  </si>
  <si>
    <t>Asfaltový beton vrstva ložní ACL 16 (ABH) tl 50 mm š do 3 m z nemodifikovaného asfaltu</t>
  </si>
  <si>
    <t>-1541299690</t>
  </si>
  <si>
    <t>Asfaltový beton vrstva ložní ACL 16 (ABH)  s rozprostřením a zhutněním z nemodifikovaného asfaltu v pruhu šířky do 3 m, po zhutnění tl. 50 mm</t>
  </si>
  <si>
    <t>1520.7+1369+492+792+13 "+rezer.sanace"</t>
  </si>
  <si>
    <t>75</t>
  </si>
  <si>
    <t>577155122</t>
  </si>
  <si>
    <t>Asfaltový beton vrstva ložní ACL 16 (ABH) tl 60 mm š přes 3 m z nemodifikovaného asfaltu</t>
  </si>
  <si>
    <t>-694648804</t>
  </si>
  <si>
    <t>Asfaltový beton vrstva ložní ACL 16 (ABH)  s rozprostřením a zhutněním z nemodifikovaného asfaltu v pruhu šířky přes 3 m, po zhutnění tl. 60 mm</t>
  </si>
  <si>
    <t>11882 "dle graf.progr."</t>
  </si>
  <si>
    <t>76</t>
  </si>
  <si>
    <t>584121108</t>
  </si>
  <si>
    <t>Osazení silničních dílců z ŽB do lože z kameniva těženého tl 40 mm plochy do 15 m2</t>
  </si>
  <si>
    <t>272831318</t>
  </si>
  <si>
    <t>Osazení silničních dílců ze železového betonu  s podkladem z kameniva těženého do tl. 40 mm jakéhokoliv druhu a velikosti, na plochu jednotlivě do 15 m2</t>
  </si>
  <si>
    <t>3*2</t>
  </si>
  <si>
    <t>77</t>
  </si>
  <si>
    <t>59381004</t>
  </si>
  <si>
    <t>panel silniční 3,00x2,00x0,15m</t>
  </si>
  <si>
    <t>1614861285</t>
  </si>
  <si>
    <t>1.01</t>
  </si>
  <si>
    <t>Trubní vedení</t>
  </si>
  <si>
    <t>78</t>
  </si>
  <si>
    <t>82039110R</t>
  </si>
  <si>
    <t>Seříznutí plast.trouby DN  do 600 mm se začištěním  vč vytmelení spáry-napojení voděodol.tmelem</t>
  </si>
  <si>
    <t>613506132</t>
  </si>
  <si>
    <t xml:space="preserve">1   " dn5400" </t>
  </si>
  <si>
    <t>79</t>
  </si>
  <si>
    <t>82039113R</t>
  </si>
  <si>
    <t>Kolmé říznutí železobetonové trouby DN  do 600 mm se začištěním  s úpravou dříků  -strojní řez</t>
  </si>
  <si>
    <t>-68676964</t>
  </si>
  <si>
    <t xml:space="preserve">1 "DN500" </t>
  </si>
  <si>
    <t>80</t>
  </si>
  <si>
    <t>894811131</t>
  </si>
  <si>
    <t>Revizní šachta z PVC typ přímý, DN 400/160 tlak 12,5 t hl od 860 do 1230 mm</t>
  </si>
  <si>
    <t>-1972516731</t>
  </si>
  <si>
    <t>Revizní šachta z tvrdého PVC v otevřeném výkopu typ přímý (DN šachty/DN trubního vedení) DN 400/160, odolnost vnějšímu tlaku 12,5 t, hloubka od 860 do 1230 mm</t>
  </si>
  <si>
    <t>Ostatní konstrukce a práce+přesun hmot</t>
  </si>
  <si>
    <t>81</t>
  </si>
  <si>
    <t>915211112</t>
  </si>
  <si>
    <t>Vodorovné dopravní značení dělící čáry souvislé š 125 mm retroreflexní bílý plast</t>
  </si>
  <si>
    <t>1377860269</t>
  </si>
  <si>
    <t>Vodorovné dopravní značení stříkaným plastem  dělící čára šířky 125 mm souvislá bílá retroreflexní</t>
  </si>
  <si>
    <t>335+7+172+31+26+92+12+115+40</t>
  </si>
  <si>
    <t>273+57+51+113+107+90+181+51</t>
  </si>
  <si>
    <t>163+113+114+160+181+4+142+7+9</t>
  </si>
  <si>
    <t>166+371+109+120+162+50+182+64+25</t>
  </si>
  <si>
    <t>306+187+80+21+88+46+25+6*1</t>
  </si>
  <si>
    <t>82</t>
  </si>
  <si>
    <t>915221122</t>
  </si>
  <si>
    <t>Vodorovné dopravní značení vodící čáry přerušované š 250 mm retroreflexní bílý plast</t>
  </si>
  <si>
    <t>-1176843948</t>
  </si>
  <si>
    <t>Vodorovné dopravní značení stříkaným plastem  vodící čára bílá šířky 250 mm přerušovaná retroreflexní</t>
  </si>
  <si>
    <t>38+29+31+24+33</t>
  </si>
  <si>
    <t>83</t>
  </si>
  <si>
    <t>919521130</t>
  </si>
  <si>
    <t>Zřízení silničního propustku z trub betonových nebo ŽB DN 500</t>
  </si>
  <si>
    <t>-1933547973</t>
  </si>
  <si>
    <t>Zřízení silničního propustku z trub betonových nebo železobetonových  DN 500 mm</t>
  </si>
  <si>
    <t xml:space="preserve">2.2 " č.4" </t>
  </si>
  <si>
    <t>84</t>
  </si>
  <si>
    <t>5922200R</t>
  </si>
  <si>
    <t>trouba železobetonová hrdlová přímá s integrovaným spojem 50X250 cm</t>
  </si>
  <si>
    <t>-140158512</t>
  </si>
  <si>
    <t>2.5</t>
  </si>
  <si>
    <t>85</t>
  </si>
  <si>
    <t>5922201R</t>
  </si>
  <si>
    <t>Dod. -šikmé čelo propustku -potr. DN500</t>
  </si>
  <si>
    <t>-2132313891</t>
  </si>
  <si>
    <t xml:space="preserve">1*1.01 </t>
  </si>
  <si>
    <t>Mezisoučet  úsek 2</t>
  </si>
  <si>
    <t>86</t>
  </si>
  <si>
    <t>919535556</t>
  </si>
  <si>
    <t>Obetonování trubního propustku betonem se zvýšenými nároky na prostředí tř. C 25/30</t>
  </si>
  <si>
    <t>-454707905</t>
  </si>
  <si>
    <t>Obetonování trubního propustku  betonem prostým se zvýšenými nároky na prostředí tř. C 25/30</t>
  </si>
  <si>
    <t>Poznámka k položce:
tř. C 25/30 XF2</t>
  </si>
  <si>
    <t>(3.8+2.2)*0.8</t>
  </si>
  <si>
    <t>87</t>
  </si>
  <si>
    <t>91953555R</t>
  </si>
  <si>
    <t xml:space="preserve">Výztuž obetonování otevřený výkop ze svařovaných sítí Kari vč, výztuž v podkl.deskách </t>
  </si>
  <si>
    <t>-2101557924</t>
  </si>
  <si>
    <t xml:space="preserve">((2.5+1.2)*2+(3.8+2.4)*1.0)*1.05*7.667*0.001  </t>
  </si>
  <si>
    <t>0.11</t>
  </si>
  <si>
    <t>88</t>
  </si>
  <si>
    <t>919551112</t>
  </si>
  <si>
    <t>Zřízení propustku z trub plastových PE rýhovaných se spojkami nebo s hrdlem DN 400 mm</t>
  </si>
  <si>
    <t>-1111012996</t>
  </si>
  <si>
    <t>Zřízení propustku z trub plastových polyetylenových rýhovaných se spojkami nebo s hrdlem DN 400 mm</t>
  </si>
  <si>
    <t>3.8 "c.4"</t>
  </si>
  <si>
    <t>89</t>
  </si>
  <si>
    <t>2861415R</t>
  </si>
  <si>
    <t>trubka kanalizační PP korugovaná DN 400x6000 mm s hrdlem SN10</t>
  </si>
  <si>
    <t>833513962</t>
  </si>
  <si>
    <t>4.0</t>
  </si>
  <si>
    <t>90</t>
  </si>
  <si>
    <t>919721223</t>
  </si>
  <si>
    <t>Geomříž pro vyztužení asfaltového povrchu ze skelných vláken s geotextilií pevnost 100 kN/m</t>
  </si>
  <si>
    <t>495521612</t>
  </si>
  <si>
    <t>Geomříž pro vyztužení asfaltového povrchu ze skelných vláken s geotextilií, podélná pevnost v tahu 100 kN/m</t>
  </si>
  <si>
    <t>(695+115+129+792)*1.03 "s-1.5m"</t>
  </si>
  <si>
    <t>(74+30+45+100+105+100+95+88+112+57+72+38+17+45)*1.03 "s-2m"</t>
  </si>
  <si>
    <t>91</t>
  </si>
  <si>
    <t>919726121</t>
  </si>
  <si>
    <t>Geotextilie pro ochranu, separaci a filtraci netkaná měrná hmotnost do 200 g/m2</t>
  </si>
  <si>
    <t>-558256434</t>
  </si>
  <si>
    <t>Geotextilie netkaná pro ochranu, separaci nebo filtraci měrná hmotnost do 200 g/m2</t>
  </si>
  <si>
    <t>1369*1.15</t>
  </si>
  <si>
    <t>92</t>
  </si>
  <si>
    <t>91973112R</t>
  </si>
  <si>
    <t>Zarovnání styčné plochy podkladu nebo krytu živičného tl do 50 mm vč.asfalt.zálivky</t>
  </si>
  <si>
    <t>336459619</t>
  </si>
  <si>
    <t>Zarovnání styčné plochy podkladu nebo krytu podél vybourané části komunikace nebo zpevněné plochy  živičné tl. do 50 mm</t>
  </si>
  <si>
    <t>Poznámka k položce:
vč.asfalt.zálivky</t>
  </si>
  <si>
    <t>2000+370.5+33+18.5+32+40+5+21.5+5.2+6.3</t>
  </si>
  <si>
    <t>93</t>
  </si>
  <si>
    <t>919735111</t>
  </si>
  <si>
    <t>Řezání stávajícího živičného krytu hl do 50 mm</t>
  </si>
  <si>
    <t>-1553637752</t>
  </si>
  <si>
    <t>Řezání stávajícího živičného krytu nebo podkladu  hloubky do 50 mm</t>
  </si>
  <si>
    <t>32+19+32+48+51+105+107+51+50+88+97+45+59+75+40+18+5+48+22+5</t>
  </si>
  <si>
    <t>94</t>
  </si>
  <si>
    <t>919735112</t>
  </si>
  <si>
    <t>Řezání stávajícího živičného krytu hl do 100 mm</t>
  </si>
  <si>
    <t>2074105044</t>
  </si>
  <si>
    <t>Řezání stávajícího živičného krytu nebo podkladu  hloubky přes 50 do 100 mm</t>
  </si>
  <si>
    <t>58+86+43+153+138+18+18+38+58+97+20+43+28+5+6+48+65+15+22+47+33+31+109+23</t>
  </si>
  <si>
    <t>95</t>
  </si>
  <si>
    <t>93511221R</t>
  </si>
  <si>
    <t xml:space="preserve">Osazení příkopového žlabu do betonu s přísadou zpomalovače tuhnutí 100 mm z betonových tvárnic do š 800 mm  </t>
  </si>
  <si>
    <t>-729267208</t>
  </si>
  <si>
    <t xml:space="preserve">Osazení příkopového žlabu do betonu s přísadou zpomalovače tuhnutí 100 mm z betonových tvárnic  do š 800 mm  </t>
  </si>
  <si>
    <t>56+99</t>
  </si>
  <si>
    <t>96</t>
  </si>
  <si>
    <t>5922702R</t>
  </si>
  <si>
    <t>žlabovka příkopová betonová TBM Q 220-600</t>
  </si>
  <si>
    <t>424963811</t>
  </si>
  <si>
    <t>155*2*1.01</t>
  </si>
  <si>
    <t>97</t>
  </si>
  <si>
    <t>93511230R</t>
  </si>
  <si>
    <t>Vyplnění spár beton.rigolu polyuretan.tmelem  se zatřením</t>
  </si>
  <si>
    <t>-695793185</t>
  </si>
  <si>
    <t>Vyplnění spár beton.rigolu+přílož.desek polyuretan.tmelem  se zatřením</t>
  </si>
  <si>
    <t xml:space="preserve">1 " 310 spar-55 baleni /600ml" </t>
  </si>
  <si>
    <t>98</t>
  </si>
  <si>
    <t>938111111</t>
  </si>
  <si>
    <t>Čištění zdiva opěr, pilířů, křídel od mechu a jiné vegetace</t>
  </si>
  <si>
    <t>1228306896</t>
  </si>
  <si>
    <t>Čištění zdiva opěr, pilířů, křídel  od mechu a jiné vegetace</t>
  </si>
  <si>
    <t>(4.35+4.2)*1.2+0.6*0.4*1.2 "c.2"</t>
  </si>
  <si>
    <t>1.8*2*1.2+0.4*0.4*1.0+1.8*2.0*0.4 "c.3"</t>
  </si>
  <si>
    <t>5.0*2.5+4*0.5  "c.4"</t>
  </si>
  <si>
    <t>3*2.5+2.5*0.4 "c.5 "</t>
  </si>
  <si>
    <t>2*0.5+2*0.4 "c.6 "</t>
  </si>
  <si>
    <t>41.3</t>
  </si>
  <si>
    <t>99</t>
  </si>
  <si>
    <t>938902112</t>
  </si>
  <si>
    <t>Čištění příkopů komunikací příkopovým rypadlem objem nánosu do 0,3 m3/m</t>
  </si>
  <si>
    <t>-1980094819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</si>
  <si>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</si>
  <si>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 xml:space="preserve">150 " dle proj.0.2m3/m" </t>
  </si>
  <si>
    <t>100</t>
  </si>
  <si>
    <t>938902421</t>
  </si>
  <si>
    <t>Čištění propustků strojně tlakovou vodou D do 500 mm při tl nánosu do 50% DN</t>
  </si>
  <si>
    <t>1404784895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</si>
  <si>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</si>
  <si>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9.2</t>
  </si>
  <si>
    <t>101</t>
  </si>
  <si>
    <t>938902412</t>
  </si>
  <si>
    <t>Čištění propustků strojně tlakovou vodou D do 1000 mm při tl nánosu do 25% DN</t>
  </si>
  <si>
    <t>1015893479</t>
  </si>
  <si>
    <t>Čištění propustků s odstraněním travnatého porostu nebo nánosu, s naložením na dopravní prostředek nebo s přemístěním na hromady na vzdálenost do 20 m strojně tlakovou vodou tloušťky nánosu do 25% průměru propustku přes 500 do 1000 mm</t>
  </si>
  <si>
    <t>10.2+8.2+9+6.8+8.2</t>
  </si>
  <si>
    <t>102</t>
  </si>
  <si>
    <t>938909311</t>
  </si>
  <si>
    <t>Čištění vozovek metením strojně podkladu nebo krytu betonového nebo živičného</t>
  </si>
  <si>
    <t>1223981468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</si>
  <si>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</si>
  <si>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1784+9286+77+175</t>
  </si>
  <si>
    <t>103</t>
  </si>
  <si>
    <t>938909611</t>
  </si>
  <si>
    <t>Odstranění nánosu na krajnicích tl do 100 mm</t>
  </si>
  <si>
    <t>594636632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</si>
  <si>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</si>
  <si>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(2000+370.5)*2*0.5 " dle proj.tl5cm"</t>
  </si>
  <si>
    <t>104</t>
  </si>
  <si>
    <t>95394511R</t>
  </si>
  <si>
    <t>Trny-kotvy   M 12  do betonu, ŽB nebo kamene s vyvrtáním otvoru vlepeny chemic.tmalem dl.40cm</t>
  </si>
  <si>
    <t>-1281988053</t>
  </si>
  <si>
    <t>8*2</t>
  </si>
  <si>
    <t>105</t>
  </si>
  <si>
    <t>96202112R</t>
  </si>
  <si>
    <t>Bourání zdí -čel z   kamene +zemní práce</t>
  </si>
  <si>
    <t>-861351354</t>
  </si>
  <si>
    <t>2.1*2.4*0.5 "kam."</t>
  </si>
  <si>
    <t>106</t>
  </si>
  <si>
    <t>962051112R</t>
  </si>
  <si>
    <t xml:space="preserve">Bourání stávaj. z ŽB říms </t>
  </si>
  <si>
    <t>794420375</t>
  </si>
  <si>
    <t>(4.3+4.1)*0.5*0.05 " římsa  c.2"</t>
  </si>
  <si>
    <t>107</t>
  </si>
  <si>
    <t>966005111</t>
  </si>
  <si>
    <t>Rozebrání a odstranění silničního zábradlí se sloupky osazenými s betonovými patkami</t>
  </si>
  <si>
    <t>-1672783787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</si>
  <si>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</si>
  <si>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3.9</t>
  </si>
  <si>
    <t>108</t>
  </si>
  <si>
    <t>966005211</t>
  </si>
  <si>
    <t>Rozebrání a odstranění silničního zábradlí se sloupky osazenými do říms nebo krycích desek</t>
  </si>
  <si>
    <t>786241668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</si>
  <si>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</si>
  <si>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4*2</t>
  </si>
  <si>
    <t>109</t>
  </si>
  <si>
    <t>96600812R</t>
  </si>
  <si>
    <t>Bourání trubního propustku od DN 300 do DN 600 vč.zemních prací</t>
  </si>
  <si>
    <t>-617625823</t>
  </si>
  <si>
    <t>Bourání trubního propustku  s odklizením a uložením vybouraného materiálu na skládku na vzdálenost do 3 m nebo s naložením na dopravní prostředek z trub DN přes 300 do 600 mm</t>
  </si>
  <si>
    <t>1.0+2.2 "dn400+500"</t>
  </si>
  <si>
    <t>110</t>
  </si>
  <si>
    <t>985112111</t>
  </si>
  <si>
    <t>Odsekání degradovaného betonu stěn tl do 10 mm</t>
  </si>
  <si>
    <t>-148629587</t>
  </si>
  <si>
    <t>Odsekání degradovaného betonu stěn, tloušťky do 10 mm</t>
  </si>
  <si>
    <t>111</t>
  </si>
  <si>
    <t>985131111</t>
  </si>
  <si>
    <t>Očištění ploch stěn, rubu kleneb a podlah tlakovou vodou</t>
  </si>
  <si>
    <t>-95515724</t>
  </si>
  <si>
    <t>112</t>
  </si>
  <si>
    <t>985131311</t>
  </si>
  <si>
    <t>Ruční dočištění ploch stěn, rubu kleneb a podlah ocelových kartáči</t>
  </si>
  <si>
    <t>-1209787914</t>
  </si>
  <si>
    <t>Očištění ploch stěn, rubu kleneb a podlah ruční dočištění ocelovými kartáči</t>
  </si>
  <si>
    <t>113</t>
  </si>
  <si>
    <t>98523210R</t>
  </si>
  <si>
    <t xml:space="preserve">Hloubkové spárování obnažených spár zdiva aktivovanou maltou spára hl do 80 mm </t>
  </si>
  <si>
    <t>789127081</t>
  </si>
  <si>
    <t>29/2</t>
  </si>
  <si>
    <t>114</t>
  </si>
  <si>
    <t>985311111</t>
  </si>
  <si>
    <t>Reprofilace stěn cementovými sanačními maltami tl 10 mm</t>
  </si>
  <si>
    <t>-1312453145</t>
  </si>
  <si>
    <t>Reprofilace betonu sanačními maltami na cementové bázi ručně stěn, tloušťky do 10 mm</t>
  </si>
  <si>
    <t>115</t>
  </si>
  <si>
    <t>985321111</t>
  </si>
  <si>
    <t>Ochranný nátěr výztuže na cementové bázi stěn, líce kleneb a podhledů 1 vrstva tl 1 mm</t>
  </si>
  <si>
    <t>120551373</t>
  </si>
  <si>
    <t>Ochranný nátěr betonářské výztuže 1 vrstva tloušťky 1 mm na cementové bázi stěn, líce kleneb a podhledů</t>
  </si>
  <si>
    <t>116</t>
  </si>
  <si>
    <t>985323111</t>
  </si>
  <si>
    <t xml:space="preserve">Spojovací můstek reprofilovaného betonu na cementové bázi tl 1 mm </t>
  </si>
  <si>
    <t>1234970405</t>
  </si>
  <si>
    <t>Spojovací můstek reprofilovaného betonu na cementové bázi, tloušťky 1 mm</t>
  </si>
  <si>
    <t>117</t>
  </si>
  <si>
    <t>985324111</t>
  </si>
  <si>
    <t>Impregnační nátěr betonu dvojnásobný (OS-A)</t>
  </si>
  <si>
    <t>925057490</t>
  </si>
  <si>
    <t>Ochranný nátěr betonu na bázi silanu impregnační dvojnásobný (OS-A)</t>
  </si>
  <si>
    <t>29+6.4 "cela+rimsy"</t>
  </si>
  <si>
    <t>118</t>
  </si>
  <si>
    <t>997221551</t>
  </si>
  <si>
    <t>Vodorovná doprava suti ze sypkých materiálů do 1 km</t>
  </si>
  <si>
    <t>832060199</t>
  </si>
  <si>
    <t>Vodorovná doprava suti  bez naložení, ale se složením a s hrubým urovnáním ze sypkých materiálů, na vzdálenost do 1 km</t>
  </si>
  <si>
    <t>795.89-10.889</t>
  </si>
  <si>
    <t>119</t>
  </si>
  <si>
    <t>997221559</t>
  </si>
  <si>
    <t>Příplatek ZKD 1 km u vodorovné dopravy suti ze sypkých materiálů</t>
  </si>
  <si>
    <t>265629213</t>
  </si>
  <si>
    <t>Vodorovná doprava suti  bez naložení, ale se složením a s hrubým urovnáním Příplatek k ceně za každý další i započatý 1 km přes 1 km</t>
  </si>
  <si>
    <t>785.001*24 "zivice 25km"</t>
  </si>
  <si>
    <t>120</t>
  </si>
  <si>
    <t>997221571</t>
  </si>
  <si>
    <t>Vodorovná doprava vybouraných hmot do 1 km</t>
  </si>
  <si>
    <t>2094792755</t>
  </si>
  <si>
    <t>Vodorovná doprava vybouraných hmot  bez naložení, ale se složením a s hrubým urovnáním na vzdálenost do 1 km</t>
  </si>
  <si>
    <t>10.889</t>
  </si>
  <si>
    <t>121</t>
  </si>
  <si>
    <t>997221579</t>
  </si>
  <si>
    <t>Příplatek ZKD 1 km u vodorovné dopravy vybouraných hmot</t>
  </si>
  <si>
    <t>1318916516</t>
  </si>
  <si>
    <t>Vodorovná doprava vybouraných hmot  bez naložení, ale se složením a s hrubým urovnáním na vzdálenost Příplatek k ceně za každý další i započatý 1 km přes 1 km</t>
  </si>
  <si>
    <t xml:space="preserve">10.889*24 " 25km" </t>
  </si>
  <si>
    <t>122</t>
  </si>
  <si>
    <t>99722181R</t>
  </si>
  <si>
    <t>Poplatek za uložení na skládce (skládkovné) stavebního odpadu betonového/kamen.- čela</t>
  </si>
  <si>
    <t>-479354950</t>
  </si>
  <si>
    <t xml:space="preserve">Poplatek za uložení stavebního odpadu na skládce (skládkovné) z prostého betonu/kamen </t>
  </si>
  <si>
    <t>10.889-(0.137+0.2) "odp.zabradli do srotu"</t>
  </si>
  <si>
    <t>123</t>
  </si>
  <si>
    <t>9972218R</t>
  </si>
  <si>
    <t>Poplatek za uložení stavebního odpadu na skládce (skládkovné) asfaltového s vyšší hodnotou PAU - zatřídění dle vyhlášky T1-2</t>
  </si>
  <si>
    <t>-45042663</t>
  </si>
  <si>
    <t>785.89"zivice"</t>
  </si>
  <si>
    <t>998</t>
  </si>
  <si>
    <t>Přesun hmot</t>
  </si>
  <si>
    <t>124</t>
  </si>
  <si>
    <t>998225111</t>
  </si>
  <si>
    <t>Přesun hmot pro pozemní komunikace s krytem z kamene, monolitickým betonovým nebo živičným</t>
  </si>
  <si>
    <t>-165958855</t>
  </si>
  <si>
    <t>Přesun hmot pro komunikace s krytem z kameniva, monolitickým betonovým nebo živičným  dopravní vzdálenost do 200 m jakékoliv délky objektu</t>
  </si>
  <si>
    <t>125</t>
  </si>
  <si>
    <t>998225191</t>
  </si>
  <si>
    <t>Příplatek k přesunu hmot pro pozemní komunikace s krytem z kamene, živičným, betonovým do 1000 m</t>
  </si>
  <si>
    <t>250721036</t>
  </si>
  <si>
    <t>Přesun hmot pro komunikace s krytem z kameniva, monolitickým betonovým nebo živičným  Příplatek k ceně za zvětšený přesun přes vymezenou největší dopravní vzdálenost do 1000 m</t>
  </si>
  <si>
    <t>PSV</t>
  </si>
  <si>
    <t>Práce a dodávky PSV</t>
  </si>
  <si>
    <t>783</t>
  </si>
  <si>
    <t>Dokončovací práce - nátěry</t>
  </si>
  <si>
    <t>126</t>
  </si>
  <si>
    <t>783301303</t>
  </si>
  <si>
    <t>Bezoplachové odrezivění zámečnických konstrukcí</t>
  </si>
  <si>
    <t>-145100464</t>
  </si>
  <si>
    <t>Příprava podkladu zámečnických konstrukcí před provedením nátěru odrezivění odrezovačem bezoplachovým</t>
  </si>
  <si>
    <t>4.7*1.2</t>
  </si>
  <si>
    <t>127</t>
  </si>
  <si>
    <t>783314101</t>
  </si>
  <si>
    <t>Základní jednonásobný syntetický nátěr zámečnických konstrukcí</t>
  </si>
  <si>
    <t>-1571149297</t>
  </si>
  <si>
    <t>Základní nátěr zámečnických konstrukcí jednonásobný syntetický</t>
  </si>
  <si>
    <t>128</t>
  </si>
  <si>
    <t>78331710R</t>
  </si>
  <si>
    <t>Krycí jednonásobný syntetický standardní nátěr zámečnických konstrukcí  dle proj.2x</t>
  </si>
  <si>
    <t>-1938639980</t>
  </si>
  <si>
    <t>Krycí nátěr (email) zámečnických konstrukcí jednonásobný syntetický standardní  dle proj.2x</t>
  </si>
  <si>
    <t>5.64*2</t>
  </si>
  <si>
    <t>11.3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</si>
  <si>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</si>
  <si>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</si>
  <si>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</si>
  <si>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</si>
  <si>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</si>
  <si>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</si>
  <si>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</si>
  <si>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</si>
  <si>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-80182438</t>
  </si>
  <si>
    <t>Průzkumné, geodetické a projektové práce geodetické práce před výstavbou</t>
  </si>
  <si>
    <t>012103001</t>
  </si>
  <si>
    <t>Geodetické práce před výstavbou - vytyčení stávajících podzemních sítí</t>
  </si>
  <si>
    <t>-1108161584</t>
  </si>
  <si>
    <t xml:space="preserve">Geodetické práce před výstavbou - vytyčení stávajících podzemních sítí
</t>
  </si>
  <si>
    <t>012203000</t>
  </si>
  <si>
    <t>Geodetické práce při provádění stavby</t>
  </si>
  <si>
    <t>-2054246906</t>
  </si>
  <si>
    <t>Průzkumné, geodetické a projektové práce geodetické práce při provádění stavby</t>
  </si>
  <si>
    <t>013254000</t>
  </si>
  <si>
    <t>Dokumentace skutečného provedení stavby vč.provedení geodetického zaměření</t>
  </si>
  <si>
    <t>-1150797537</t>
  </si>
  <si>
    <t>Dokumentace skutečného provedení stavby  vč.provedení geodetického zaměření</t>
  </si>
  <si>
    <t>030001000</t>
  </si>
  <si>
    <t>Zařízení staveniště</t>
  </si>
  <si>
    <t>386581809</t>
  </si>
  <si>
    <t>034403000</t>
  </si>
  <si>
    <t xml:space="preserve">Dopravní značení na staveništi </t>
  </si>
  <si>
    <t>-423008946</t>
  </si>
  <si>
    <t xml:space="preserve">Dopravní značení na staveništi -doprav.opatření během výstavby globální!" Výstavba komunikace,kanalizace,plynovodu a EL.přípojky" </t>
  </si>
  <si>
    <t>034503000</t>
  </si>
  <si>
    <t>Informační tabule na staveništi</t>
  </si>
  <si>
    <t>-1370670043</t>
  </si>
  <si>
    <t>034503001</t>
  </si>
  <si>
    <t>Informační tabule na staveništi - SÚS PK cedule</t>
  </si>
  <si>
    <t>-1079744982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</si>
  <si>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 s logem SÚSPK a nápisem "SPRÁVA A ÚDRŽBA SILNIC PLZEŇSKÉHO KRAJE, příspěvková organizace a piktogramem "smějící se smajlík"
velikost cedule min. š. 1m / 1,5m</t>
  </si>
  <si>
    <t>042503000</t>
  </si>
  <si>
    <t>Plán BOZP na staveništi</t>
  </si>
  <si>
    <t>-221312582</t>
  </si>
  <si>
    <t>045002000</t>
  </si>
  <si>
    <t>Kompletační a koordinační činnost</t>
  </si>
  <si>
    <t>-866585355</t>
  </si>
  <si>
    <t>070001000</t>
  </si>
  <si>
    <t>Provozní vlivy</t>
  </si>
  <si>
    <t>-1756519882</t>
  </si>
  <si>
    <t>Základní rozdělení průvodních činností a nákladů provozní vlivy
vč.projednání a uhrazení nákladů spojených s omezením v trase linkových autobusů provozovateli linky</t>
  </si>
  <si>
    <t xml:space="preserve">Poznámka k položce:
Zajištění úpravy jizdních řádů autobusové linky v trase opravy ve spolupráci s dopravcem a společností POVED, dočasné zrušení autobusové zastávky "Mutěnín" v sil. III/195 11, </t>
  </si>
  <si>
    <t>090001001</t>
  </si>
  <si>
    <t>Ostatní náklady - rozbor zeminy z výkopu s laboratorním  posouzením kontaminace výkopku</t>
  </si>
  <si>
    <t>1237270037</t>
  </si>
  <si>
    <t>079002000</t>
  </si>
  <si>
    <t>Ostatní provozní vlivy</t>
  </si>
  <si>
    <t>kpl</t>
  </si>
  <si>
    <t>1918826786</t>
  </si>
  <si>
    <t xml:space="preserve">Poznámka k položce:
zřízení provizorní autobusové zastávky "Mutěnín žel.zast." v obou směrech v křiž. sil. II/195 x III/195 11 vč. osazení označníku zastávky s jízdním řádem apod.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</si>
</sst>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60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528-19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III/19511 a III/195 9 v úseku sil. II/195 dobývací prostor Mutěnín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sil III/195 9 a sil.III/195 11 v.k.ú. Mutěnín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3. 2. 2020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6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SÚS PK. Domažlice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J.Miška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6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Richtrová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37.2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'1 - sil III-195 11 a sil....'!J30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'1 - sil III-195 11 a sil....'!P127</f>
        <v>0</v>
      </c>
      <c r="AV95" s="129">
        <f>'1 - sil III-195 11 a sil....'!J33</f>
        <v>0</v>
      </c>
      <c r="AW95" s="129">
        <f>'1 - sil III-195 11 a sil....'!J34</f>
        <v>0</v>
      </c>
      <c r="AX95" s="129">
        <f>'1 - sil III-195 11 a sil....'!J35</f>
        <v>0</v>
      </c>
      <c r="AY95" s="129">
        <f>'1 - sil III-195 11 a sil....'!J36</f>
        <v>0</v>
      </c>
      <c r="AZ95" s="129">
        <f>'1 - sil III-195 11 a sil....'!F33</f>
        <v>0</v>
      </c>
      <c r="BA95" s="129">
        <f>'1 - sil III-195 11 a sil....'!F34</f>
        <v>0</v>
      </c>
      <c r="BB95" s="129">
        <f>'1 - sil III-195 11 a sil....'!F35</f>
        <v>0</v>
      </c>
      <c r="BC95" s="129">
        <f>'1 - sil III-195 11 a sil....'!F36</f>
        <v>0</v>
      </c>
      <c r="BD95" s="131">
        <f>'1 - sil III-195 11 a sil....'!F37</f>
        <v>0</v>
      </c>
      <c r="BE95" s="7"/>
      <c r="BT95" s="132" t="s">
        <v>83</v>
      </c>
      <c r="BV95" s="132" t="s">
        <v>80</v>
      </c>
      <c r="BW95" s="132" t="s">
        <v>86</v>
      </c>
      <c r="BX95" s="132" t="s">
        <v>5</v>
      </c>
      <c r="CL95" s="132" t="s">
        <v>19</v>
      </c>
      <c r="CM95" s="132" t="s">
        <v>87</v>
      </c>
    </row>
    <row r="96" spans="1:91" s="7" customFormat="1" ht="14.4" customHeight="1">
      <c r="A96" s="120" t="s">
        <v>82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'von - vedlejší a ostatní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33">
        <v>0</v>
      </c>
      <c r="AT96" s="134">
        <f>ROUND(SUM(AV96:AW96),2)</f>
        <v>0</v>
      </c>
      <c r="AU96" s="135">
        <f>'von - vedlejší a ostatní ...'!P117</f>
        <v>0</v>
      </c>
      <c r="AV96" s="134">
        <f>'von - vedlejší a ostatní ...'!J33</f>
        <v>0</v>
      </c>
      <c r="AW96" s="134">
        <f>'von - vedlejší a ostatní ...'!J34</f>
        <v>0</v>
      </c>
      <c r="AX96" s="134">
        <f>'von - vedlejší a ostatní ...'!J35</f>
        <v>0</v>
      </c>
      <c r="AY96" s="134">
        <f>'von - vedlejší a ostatní ...'!J36</f>
        <v>0</v>
      </c>
      <c r="AZ96" s="134">
        <f>'von - vedlejší a ostatní ...'!F33</f>
        <v>0</v>
      </c>
      <c r="BA96" s="134">
        <f>'von - vedlejší a ostatní ...'!F34</f>
        <v>0</v>
      </c>
      <c r="BB96" s="134">
        <f>'von - vedlejší a ostatní ...'!F35</f>
        <v>0</v>
      </c>
      <c r="BC96" s="134">
        <f>'von - vedlejší a ostatní ...'!F36</f>
        <v>0</v>
      </c>
      <c r="BD96" s="136">
        <f>'von - vedlejší a ostatní ...'!F37</f>
        <v>0</v>
      </c>
      <c r="BE96" s="7"/>
      <c r="BT96" s="132" t="s">
        <v>83</v>
      </c>
      <c r="BV96" s="132" t="s">
        <v>80</v>
      </c>
      <c r="BW96" s="132" t="s">
        <v>91</v>
      </c>
      <c r="BX96" s="132" t="s">
        <v>5</v>
      </c>
      <c r="CL96" s="132" t="s">
        <v>19</v>
      </c>
      <c r="CM96" s="132" t="s">
        <v>87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sil III-195 11 a sil....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6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3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87</v>
      </c>
    </row>
    <row r="4" spans="2:46" s="1" customFormat="1" ht="24.95" customHeight="1">
      <c r="B4" s="21"/>
      <c r="D4" s="141" t="s">
        <v>92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4" customHeight="1">
      <c r="B7" s="21"/>
      <c r="E7" s="144" t="str">
        <f>'Rekapitulace stavby'!K6</f>
        <v>III/19511 a III/195 9 v úseku sil. II/195 dobývací prostor Mutěnín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93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24.6" customHeight="1">
      <c r="A9" s="39"/>
      <c r="B9" s="45"/>
      <c r="C9" s="39"/>
      <c r="D9" s="39"/>
      <c r="E9" s="146" t="s">
        <v>94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95</v>
      </c>
      <c r="G12" s="39"/>
      <c r="H12" s="39"/>
      <c r="I12" s="148" t="s">
        <v>23</v>
      </c>
      <c r="J12" s="149" t="str">
        <f>'Rekapitulace stavby'!AN8</f>
        <v>3. 2. 2020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42</v>
      </c>
      <c r="E33" s="143" t="s">
        <v>43</v>
      </c>
      <c r="F33" s="162">
        <f>ROUND((SUM(BE127:BE665)),2)</f>
        <v>0</v>
      </c>
      <c r="G33" s="39"/>
      <c r="H33" s="39"/>
      <c r="I33" s="163">
        <v>0.21</v>
      </c>
      <c r="J33" s="162">
        <f>ROUND(((SUM(BE127:BE665))*I33),2)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62">
        <f>ROUND((SUM(BF127:BF665)),2)</f>
        <v>0</v>
      </c>
      <c r="G34" s="39"/>
      <c r="H34" s="39"/>
      <c r="I34" s="163">
        <v>0.15</v>
      </c>
      <c r="J34" s="162">
        <f>ROUND(((SUM(BF127:BF665))*I34),2)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ROUND((SUM(BG127:BG665)),2)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ROUND((SUM(BH127:BH665)),2)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ROUND((SUM(BI127:BI665)),2)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88" t="str">
        <f>E7</f>
        <v>III/19511 a III/195 9 v úseku sil. II/195 dobývací prostor Mutěnín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93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6" customHeight="1">
      <c r="A87" s="39"/>
      <c r="B87" s="40"/>
      <c r="C87" s="41"/>
      <c r="D87" s="41"/>
      <c r="E87" s="77" t="str">
        <f>E9</f>
        <v>1 - sil III/195 11 a sil.III/195 9 v úseku sil. II/195 dobývací prostor Mutěnín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sil III/195 9 a sil.III/195 11 v.k.ú. Mutenín</v>
      </c>
      <c r="G89" s="41"/>
      <c r="H89" s="41"/>
      <c r="I89" s="148" t="s">
        <v>23</v>
      </c>
      <c r="J89" s="80" t="str">
        <f>IF(J12="","",J12)</f>
        <v>3. 2. 2020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25</v>
      </c>
      <c r="D91" s="41"/>
      <c r="E91" s="41"/>
      <c r="F91" s="28" t="str">
        <f>E15</f>
        <v>SÚS PK. Domažlice</v>
      </c>
      <c r="G91" s="41"/>
      <c r="H91" s="41"/>
      <c r="I91" s="148" t="s">
        <v>31</v>
      </c>
      <c r="J91" s="37" t="str">
        <f>E21</f>
        <v>J.Miška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Richtrová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101</v>
      </c>
      <c r="E97" s="197"/>
      <c r="F97" s="197"/>
      <c r="G97" s="197"/>
      <c r="H97" s="197"/>
      <c r="I97" s="198"/>
      <c r="J97" s="199">
        <f>J128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102</v>
      </c>
      <c r="E98" s="204"/>
      <c r="F98" s="204"/>
      <c r="G98" s="204"/>
      <c r="H98" s="204"/>
      <c r="I98" s="205"/>
      <c r="J98" s="206">
        <f>J129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103</v>
      </c>
      <c r="E99" s="204"/>
      <c r="F99" s="204"/>
      <c r="G99" s="204"/>
      <c r="H99" s="204"/>
      <c r="I99" s="205"/>
      <c r="J99" s="206">
        <f>J322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104</v>
      </c>
      <c r="E100" s="204"/>
      <c r="F100" s="204"/>
      <c r="G100" s="204"/>
      <c r="H100" s="204"/>
      <c r="I100" s="205"/>
      <c r="J100" s="206">
        <f>J332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105</v>
      </c>
      <c r="E101" s="204"/>
      <c r="F101" s="204"/>
      <c r="G101" s="204"/>
      <c r="H101" s="204"/>
      <c r="I101" s="205"/>
      <c r="J101" s="206">
        <f>J364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106</v>
      </c>
      <c r="E102" s="204"/>
      <c r="F102" s="204"/>
      <c r="G102" s="204"/>
      <c r="H102" s="204"/>
      <c r="I102" s="205"/>
      <c r="J102" s="206">
        <f>J404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107</v>
      </c>
      <c r="E103" s="204"/>
      <c r="F103" s="204"/>
      <c r="G103" s="204"/>
      <c r="H103" s="204"/>
      <c r="I103" s="205"/>
      <c r="J103" s="206">
        <f>J455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108</v>
      </c>
      <c r="E104" s="204"/>
      <c r="F104" s="204"/>
      <c r="G104" s="204"/>
      <c r="H104" s="204"/>
      <c r="I104" s="205"/>
      <c r="J104" s="206">
        <f>J467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109</v>
      </c>
      <c r="E105" s="204"/>
      <c r="F105" s="204"/>
      <c r="G105" s="204"/>
      <c r="H105" s="204"/>
      <c r="I105" s="205"/>
      <c r="J105" s="206">
        <f>J647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4"/>
      <c r="C106" s="195"/>
      <c r="D106" s="196" t="s">
        <v>110</v>
      </c>
      <c r="E106" s="197"/>
      <c r="F106" s="197"/>
      <c r="G106" s="197"/>
      <c r="H106" s="197"/>
      <c r="I106" s="198"/>
      <c r="J106" s="199">
        <f>J652</f>
        <v>0</v>
      </c>
      <c r="K106" s="195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1"/>
      <c r="C107" s="202"/>
      <c r="D107" s="203" t="s">
        <v>111</v>
      </c>
      <c r="E107" s="204"/>
      <c r="F107" s="204"/>
      <c r="G107" s="204"/>
      <c r="H107" s="204"/>
      <c r="I107" s="205"/>
      <c r="J107" s="206">
        <f>J653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184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187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112</v>
      </c>
      <c r="D114" s="41"/>
      <c r="E114" s="41"/>
      <c r="F114" s="41"/>
      <c r="G114" s="41"/>
      <c r="H114" s="41"/>
      <c r="I114" s="14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14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" customHeight="1">
      <c r="A117" s="39"/>
      <c r="B117" s="40"/>
      <c r="C117" s="41"/>
      <c r="D117" s="41"/>
      <c r="E117" s="188" t="str">
        <f>E7</f>
        <v>III/19511 a III/195 9 v úseku sil. II/195 dobývací prostor Mutěnín</v>
      </c>
      <c r="F117" s="33"/>
      <c r="G117" s="33"/>
      <c r="H117" s="33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93</v>
      </c>
      <c r="D118" s="41"/>
      <c r="E118" s="41"/>
      <c r="F118" s="41"/>
      <c r="G118" s="41"/>
      <c r="H118" s="41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6" customHeight="1">
      <c r="A119" s="39"/>
      <c r="B119" s="40"/>
      <c r="C119" s="41"/>
      <c r="D119" s="41"/>
      <c r="E119" s="77" t="str">
        <f>E9</f>
        <v>1 - sil III/195 11 a sil.III/195 9 v úseku sil. II/195 dobývací prostor Mutěnín</v>
      </c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21</v>
      </c>
      <c r="D121" s="41"/>
      <c r="E121" s="41"/>
      <c r="F121" s="28" t="str">
        <f>F12</f>
        <v>sil III/195 9 a sil.III/195 11 v.k.ú. Mutenín</v>
      </c>
      <c r="G121" s="41"/>
      <c r="H121" s="41"/>
      <c r="I121" s="148" t="s">
        <v>23</v>
      </c>
      <c r="J121" s="80" t="str">
        <f>IF(J12="","",J12)</f>
        <v>3. 2. 2020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4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25</v>
      </c>
      <c r="D123" s="41"/>
      <c r="E123" s="41"/>
      <c r="F123" s="28" t="str">
        <f>E15</f>
        <v>SÚS PK. Domažlice</v>
      </c>
      <c r="G123" s="41"/>
      <c r="H123" s="41"/>
      <c r="I123" s="148" t="s">
        <v>31</v>
      </c>
      <c r="J123" s="37" t="str">
        <f>E21</f>
        <v>J.Miška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6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148" t="s">
        <v>34</v>
      </c>
      <c r="J124" s="37" t="str">
        <f>E24</f>
        <v>Richtrová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4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8"/>
      <c r="B126" s="209"/>
      <c r="C126" s="210" t="s">
        <v>113</v>
      </c>
      <c r="D126" s="211" t="s">
        <v>63</v>
      </c>
      <c r="E126" s="211" t="s">
        <v>59</v>
      </c>
      <c r="F126" s="211" t="s">
        <v>60</v>
      </c>
      <c r="G126" s="211" t="s">
        <v>114</v>
      </c>
      <c r="H126" s="211" t="s">
        <v>115</v>
      </c>
      <c r="I126" s="212" t="s">
        <v>116</v>
      </c>
      <c r="J126" s="211" t="s">
        <v>98</v>
      </c>
      <c r="K126" s="213" t="s">
        <v>117</v>
      </c>
      <c r="L126" s="214"/>
      <c r="M126" s="101" t="s">
        <v>1</v>
      </c>
      <c r="N126" s="102" t="s">
        <v>42</v>
      </c>
      <c r="O126" s="102" t="s">
        <v>118</v>
      </c>
      <c r="P126" s="102" t="s">
        <v>119</v>
      </c>
      <c r="Q126" s="102" t="s">
        <v>120</v>
      </c>
      <c r="R126" s="102" t="s">
        <v>121</v>
      </c>
      <c r="S126" s="102" t="s">
        <v>122</v>
      </c>
      <c r="T126" s="103" t="s">
        <v>123</v>
      </c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</row>
    <row r="127" spans="1:63" s="2" customFormat="1" ht="22.8" customHeight="1">
      <c r="A127" s="39"/>
      <c r="B127" s="40"/>
      <c r="C127" s="108" t="s">
        <v>124</v>
      </c>
      <c r="D127" s="41"/>
      <c r="E127" s="41"/>
      <c r="F127" s="41"/>
      <c r="G127" s="41"/>
      <c r="H127" s="41"/>
      <c r="I127" s="145"/>
      <c r="J127" s="215">
        <f>BK127</f>
        <v>0</v>
      </c>
      <c r="K127" s="41"/>
      <c r="L127" s="45"/>
      <c r="M127" s="104"/>
      <c r="N127" s="216"/>
      <c r="O127" s="105"/>
      <c r="P127" s="217">
        <f>P128+P652</f>
        <v>0</v>
      </c>
      <c r="Q127" s="105"/>
      <c r="R127" s="217">
        <f>R128+R652</f>
        <v>1899.0555916199999</v>
      </c>
      <c r="S127" s="105"/>
      <c r="T127" s="218">
        <f>T128+T652</f>
        <v>795.88969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77</v>
      </c>
      <c r="AU127" s="18" t="s">
        <v>100</v>
      </c>
      <c r="BK127" s="219">
        <f>BK128+BK652</f>
        <v>0</v>
      </c>
    </row>
    <row r="128" spans="1:63" s="12" customFormat="1" ht="25.9" customHeight="1">
      <c r="A128" s="12"/>
      <c r="B128" s="220"/>
      <c r="C128" s="221"/>
      <c r="D128" s="222" t="s">
        <v>77</v>
      </c>
      <c r="E128" s="223" t="s">
        <v>125</v>
      </c>
      <c r="F128" s="223" t="s">
        <v>126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P129+P322+P332+P364+P404+P455+P467+P647</f>
        <v>0</v>
      </c>
      <c r="Q128" s="228"/>
      <c r="R128" s="229">
        <f>R129+R322+R332+R364+R404+R455+R467+R647</f>
        <v>1899.0530512199998</v>
      </c>
      <c r="S128" s="228"/>
      <c r="T128" s="230">
        <f>T129+T322+T332+T364+T404+T455+T467+T647</f>
        <v>795.88969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83</v>
      </c>
      <c r="AT128" s="232" t="s">
        <v>77</v>
      </c>
      <c r="AU128" s="232" t="s">
        <v>78</v>
      </c>
      <c r="AY128" s="231" t="s">
        <v>127</v>
      </c>
      <c r="BK128" s="233">
        <f>BK129+BK322+BK332+BK364+BK404+BK455+BK467+BK647</f>
        <v>0</v>
      </c>
    </row>
    <row r="129" spans="1:63" s="12" customFormat="1" ht="22.8" customHeight="1">
      <c r="A129" s="12"/>
      <c r="B129" s="220"/>
      <c r="C129" s="221"/>
      <c r="D129" s="222" t="s">
        <v>77</v>
      </c>
      <c r="E129" s="234" t="s">
        <v>83</v>
      </c>
      <c r="F129" s="234" t="s">
        <v>128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SUM(P130:P321)</f>
        <v>0</v>
      </c>
      <c r="Q129" s="228"/>
      <c r="R129" s="229">
        <f>SUM(R130:R321)</f>
        <v>476.8851571</v>
      </c>
      <c r="S129" s="228"/>
      <c r="T129" s="230">
        <f>SUM(T130:T321)</f>
        <v>784.9879999999999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83</v>
      </c>
      <c r="AT129" s="232" t="s">
        <v>77</v>
      </c>
      <c r="AU129" s="232" t="s">
        <v>83</v>
      </c>
      <c r="AY129" s="231" t="s">
        <v>127</v>
      </c>
      <c r="BK129" s="233">
        <f>SUM(BK130:BK321)</f>
        <v>0</v>
      </c>
    </row>
    <row r="130" spans="1:65" s="2" customFormat="1" ht="30" customHeight="1">
      <c r="A130" s="39"/>
      <c r="B130" s="40"/>
      <c r="C130" s="236" t="s">
        <v>83</v>
      </c>
      <c r="D130" s="236" t="s">
        <v>129</v>
      </c>
      <c r="E130" s="237" t="s">
        <v>130</v>
      </c>
      <c r="F130" s="238" t="s">
        <v>131</v>
      </c>
      <c r="G130" s="239" t="s">
        <v>132</v>
      </c>
      <c r="H130" s="240">
        <v>25.5</v>
      </c>
      <c r="I130" s="241"/>
      <c r="J130" s="242">
        <f>ROUND(I130*H130,2)</f>
        <v>0</v>
      </c>
      <c r="K130" s="238" t="s">
        <v>133</v>
      </c>
      <c r="L130" s="45"/>
      <c r="M130" s="243" t="s">
        <v>1</v>
      </c>
      <c r="N130" s="244" t="s">
        <v>43</v>
      </c>
      <c r="O130" s="92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7" t="s">
        <v>134</v>
      </c>
      <c r="AT130" s="247" t="s">
        <v>129</v>
      </c>
      <c r="AU130" s="247" t="s">
        <v>87</v>
      </c>
      <c r="AY130" s="18" t="s">
        <v>127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8" t="s">
        <v>83</v>
      </c>
      <c r="BK130" s="248">
        <f>ROUND(I130*H130,2)</f>
        <v>0</v>
      </c>
      <c r="BL130" s="18" t="s">
        <v>134</v>
      </c>
      <c r="BM130" s="247" t="s">
        <v>135</v>
      </c>
    </row>
    <row r="131" spans="1:47" s="2" customFormat="1" ht="12">
      <c r="A131" s="39"/>
      <c r="B131" s="40"/>
      <c r="C131" s="41"/>
      <c r="D131" s="249" t="s">
        <v>136</v>
      </c>
      <c r="E131" s="41"/>
      <c r="F131" s="250" t="s">
        <v>137</v>
      </c>
      <c r="G131" s="41"/>
      <c r="H131" s="41"/>
      <c r="I131" s="145"/>
      <c r="J131" s="41"/>
      <c r="K131" s="41"/>
      <c r="L131" s="45"/>
      <c r="M131" s="251"/>
      <c r="N131" s="252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136</v>
      </c>
      <c r="AU131" s="18" t="s">
        <v>87</v>
      </c>
    </row>
    <row r="132" spans="1:51" s="13" customFormat="1" ht="12">
      <c r="A132" s="13"/>
      <c r="B132" s="253"/>
      <c r="C132" s="254"/>
      <c r="D132" s="249" t="s">
        <v>138</v>
      </c>
      <c r="E132" s="255" t="s">
        <v>1</v>
      </c>
      <c r="F132" s="256" t="s">
        <v>139</v>
      </c>
      <c r="G132" s="254"/>
      <c r="H132" s="257">
        <v>25.5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138</v>
      </c>
      <c r="AU132" s="263" t="s">
        <v>87</v>
      </c>
      <c r="AV132" s="13" t="s">
        <v>87</v>
      </c>
      <c r="AW132" s="13" t="s">
        <v>33</v>
      </c>
      <c r="AX132" s="13" t="s">
        <v>83</v>
      </c>
      <c r="AY132" s="263" t="s">
        <v>127</v>
      </c>
    </row>
    <row r="133" spans="1:65" s="2" customFormat="1" ht="19.8" customHeight="1">
      <c r="A133" s="39"/>
      <c r="B133" s="40"/>
      <c r="C133" s="236" t="s">
        <v>87</v>
      </c>
      <c r="D133" s="236" t="s">
        <v>129</v>
      </c>
      <c r="E133" s="237" t="s">
        <v>140</v>
      </c>
      <c r="F133" s="238" t="s">
        <v>141</v>
      </c>
      <c r="G133" s="239" t="s">
        <v>142</v>
      </c>
      <c r="H133" s="240">
        <v>6</v>
      </c>
      <c r="I133" s="241"/>
      <c r="J133" s="242">
        <f>ROUND(I133*H133,2)</f>
        <v>0</v>
      </c>
      <c r="K133" s="238" t="s">
        <v>1</v>
      </c>
      <c r="L133" s="45"/>
      <c r="M133" s="243" t="s">
        <v>1</v>
      </c>
      <c r="N133" s="244" t="s">
        <v>43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134</v>
      </c>
      <c r="AT133" s="247" t="s">
        <v>129</v>
      </c>
      <c r="AU133" s="247" t="s">
        <v>87</v>
      </c>
      <c r="AY133" s="18" t="s">
        <v>127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83</v>
      </c>
      <c r="BK133" s="248">
        <f>ROUND(I133*H133,2)</f>
        <v>0</v>
      </c>
      <c r="BL133" s="18" t="s">
        <v>134</v>
      </c>
      <c r="BM133" s="247" t="s">
        <v>143</v>
      </c>
    </row>
    <row r="134" spans="1:47" s="2" customFormat="1" ht="12">
      <c r="A134" s="39"/>
      <c r="B134" s="40"/>
      <c r="C134" s="41"/>
      <c r="D134" s="249" t="s">
        <v>136</v>
      </c>
      <c r="E134" s="41"/>
      <c r="F134" s="250" t="s">
        <v>144</v>
      </c>
      <c r="G134" s="41"/>
      <c r="H134" s="41"/>
      <c r="I134" s="145"/>
      <c r="J134" s="41"/>
      <c r="K134" s="41"/>
      <c r="L134" s="45"/>
      <c r="M134" s="251"/>
      <c r="N134" s="252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136</v>
      </c>
      <c r="AU134" s="18" t="s">
        <v>87</v>
      </c>
    </row>
    <row r="135" spans="1:51" s="13" customFormat="1" ht="12">
      <c r="A135" s="13"/>
      <c r="B135" s="253"/>
      <c r="C135" s="254"/>
      <c r="D135" s="249" t="s">
        <v>138</v>
      </c>
      <c r="E135" s="255" t="s">
        <v>1</v>
      </c>
      <c r="F135" s="256" t="s">
        <v>145</v>
      </c>
      <c r="G135" s="254"/>
      <c r="H135" s="257">
        <v>6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3" t="s">
        <v>138</v>
      </c>
      <c r="AU135" s="263" t="s">
        <v>87</v>
      </c>
      <c r="AV135" s="13" t="s">
        <v>87</v>
      </c>
      <c r="AW135" s="13" t="s">
        <v>33</v>
      </c>
      <c r="AX135" s="13" t="s">
        <v>83</v>
      </c>
      <c r="AY135" s="263" t="s">
        <v>127</v>
      </c>
    </row>
    <row r="136" spans="1:65" s="2" customFormat="1" ht="19.8" customHeight="1">
      <c r="A136" s="39"/>
      <c r="B136" s="40"/>
      <c r="C136" s="236" t="s">
        <v>146</v>
      </c>
      <c r="D136" s="236" t="s">
        <v>129</v>
      </c>
      <c r="E136" s="237" t="s">
        <v>147</v>
      </c>
      <c r="F136" s="238" t="s">
        <v>148</v>
      </c>
      <c r="G136" s="239" t="s">
        <v>149</v>
      </c>
      <c r="H136" s="240">
        <v>57</v>
      </c>
      <c r="I136" s="241"/>
      <c r="J136" s="242">
        <f>ROUND(I136*H136,2)</f>
        <v>0</v>
      </c>
      <c r="K136" s="238" t="s">
        <v>133</v>
      </c>
      <c r="L136" s="45"/>
      <c r="M136" s="243" t="s">
        <v>1</v>
      </c>
      <c r="N136" s="244" t="s">
        <v>43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134</v>
      </c>
      <c r="AT136" s="247" t="s">
        <v>129</v>
      </c>
      <c r="AU136" s="247" t="s">
        <v>87</v>
      </c>
      <c r="AY136" s="18" t="s">
        <v>127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83</v>
      </c>
      <c r="BK136" s="248">
        <f>ROUND(I136*H136,2)</f>
        <v>0</v>
      </c>
      <c r="BL136" s="18" t="s">
        <v>134</v>
      </c>
      <c r="BM136" s="247" t="s">
        <v>150</v>
      </c>
    </row>
    <row r="137" spans="1:47" s="2" customFormat="1" ht="12">
      <c r="A137" s="39"/>
      <c r="B137" s="40"/>
      <c r="C137" s="41"/>
      <c r="D137" s="249" t="s">
        <v>136</v>
      </c>
      <c r="E137" s="41"/>
      <c r="F137" s="250" t="s">
        <v>151</v>
      </c>
      <c r="G137" s="41"/>
      <c r="H137" s="41"/>
      <c r="I137" s="145"/>
      <c r="J137" s="41"/>
      <c r="K137" s="41"/>
      <c r="L137" s="45"/>
      <c r="M137" s="251"/>
      <c r="N137" s="252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136</v>
      </c>
      <c r="AU137" s="18" t="s">
        <v>87</v>
      </c>
    </row>
    <row r="138" spans="1:51" s="13" customFormat="1" ht="12">
      <c r="A138" s="13"/>
      <c r="B138" s="253"/>
      <c r="C138" s="254"/>
      <c r="D138" s="249" t="s">
        <v>138</v>
      </c>
      <c r="E138" s="255" t="s">
        <v>1</v>
      </c>
      <c r="F138" s="256" t="s">
        <v>152</v>
      </c>
      <c r="G138" s="254"/>
      <c r="H138" s="257">
        <v>57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138</v>
      </c>
      <c r="AU138" s="263" t="s">
        <v>87</v>
      </c>
      <c r="AV138" s="13" t="s">
        <v>87</v>
      </c>
      <c r="AW138" s="13" t="s">
        <v>33</v>
      </c>
      <c r="AX138" s="13" t="s">
        <v>83</v>
      </c>
      <c r="AY138" s="263" t="s">
        <v>127</v>
      </c>
    </row>
    <row r="139" spans="1:65" s="2" customFormat="1" ht="19.8" customHeight="1">
      <c r="A139" s="39"/>
      <c r="B139" s="40"/>
      <c r="C139" s="236" t="s">
        <v>134</v>
      </c>
      <c r="D139" s="236" t="s">
        <v>129</v>
      </c>
      <c r="E139" s="237" t="s">
        <v>153</v>
      </c>
      <c r="F139" s="238" t="s">
        <v>154</v>
      </c>
      <c r="G139" s="239" t="s">
        <v>149</v>
      </c>
      <c r="H139" s="240">
        <v>3</v>
      </c>
      <c r="I139" s="241"/>
      <c r="J139" s="242">
        <f>ROUND(I139*H139,2)</f>
        <v>0</v>
      </c>
      <c r="K139" s="238" t="s">
        <v>133</v>
      </c>
      <c r="L139" s="45"/>
      <c r="M139" s="243" t="s">
        <v>1</v>
      </c>
      <c r="N139" s="244" t="s">
        <v>43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134</v>
      </c>
      <c r="AT139" s="247" t="s">
        <v>129</v>
      </c>
      <c r="AU139" s="247" t="s">
        <v>87</v>
      </c>
      <c r="AY139" s="18" t="s">
        <v>127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83</v>
      </c>
      <c r="BK139" s="248">
        <f>ROUND(I139*H139,2)</f>
        <v>0</v>
      </c>
      <c r="BL139" s="18" t="s">
        <v>134</v>
      </c>
      <c r="BM139" s="247" t="s">
        <v>155</v>
      </c>
    </row>
    <row r="140" spans="1:47" s="2" customFormat="1" ht="12">
      <c r="A140" s="39"/>
      <c r="B140" s="40"/>
      <c r="C140" s="41"/>
      <c r="D140" s="249" t="s">
        <v>136</v>
      </c>
      <c r="E140" s="41"/>
      <c r="F140" s="250" t="s">
        <v>156</v>
      </c>
      <c r="G140" s="41"/>
      <c r="H140" s="41"/>
      <c r="I140" s="145"/>
      <c r="J140" s="41"/>
      <c r="K140" s="41"/>
      <c r="L140" s="45"/>
      <c r="M140" s="251"/>
      <c r="N140" s="252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136</v>
      </c>
      <c r="AU140" s="18" t="s">
        <v>87</v>
      </c>
    </row>
    <row r="141" spans="1:51" s="13" customFormat="1" ht="12">
      <c r="A141" s="13"/>
      <c r="B141" s="253"/>
      <c r="C141" s="254"/>
      <c r="D141" s="249" t="s">
        <v>138</v>
      </c>
      <c r="E141" s="255" t="s">
        <v>1</v>
      </c>
      <c r="F141" s="256" t="s">
        <v>146</v>
      </c>
      <c r="G141" s="254"/>
      <c r="H141" s="257">
        <v>3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138</v>
      </c>
      <c r="AU141" s="263" t="s">
        <v>87</v>
      </c>
      <c r="AV141" s="13" t="s">
        <v>87</v>
      </c>
      <c r="AW141" s="13" t="s">
        <v>33</v>
      </c>
      <c r="AX141" s="13" t="s">
        <v>83</v>
      </c>
      <c r="AY141" s="263" t="s">
        <v>127</v>
      </c>
    </row>
    <row r="142" spans="1:65" s="2" customFormat="1" ht="14.4" customHeight="1">
      <c r="A142" s="39"/>
      <c r="B142" s="40"/>
      <c r="C142" s="236" t="s">
        <v>157</v>
      </c>
      <c r="D142" s="236" t="s">
        <v>129</v>
      </c>
      <c r="E142" s="237" t="s">
        <v>158</v>
      </c>
      <c r="F142" s="238" t="s">
        <v>159</v>
      </c>
      <c r="G142" s="239" t="s">
        <v>149</v>
      </c>
      <c r="H142" s="240">
        <v>57</v>
      </c>
      <c r="I142" s="241"/>
      <c r="J142" s="242">
        <f>ROUND(I142*H142,2)</f>
        <v>0</v>
      </c>
      <c r="K142" s="238" t="s">
        <v>133</v>
      </c>
      <c r="L142" s="45"/>
      <c r="M142" s="243" t="s">
        <v>1</v>
      </c>
      <c r="N142" s="244" t="s">
        <v>43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134</v>
      </c>
      <c r="AT142" s="247" t="s">
        <v>129</v>
      </c>
      <c r="AU142" s="247" t="s">
        <v>87</v>
      </c>
      <c r="AY142" s="18" t="s">
        <v>127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83</v>
      </c>
      <c r="BK142" s="248">
        <f>ROUND(I142*H142,2)</f>
        <v>0</v>
      </c>
      <c r="BL142" s="18" t="s">
        <v>134</v>
      </c>
      <c r="BM142" s="247" t="s">
        <v>160</v>
      </c>
    </row>
    <row r="143" spans="1:47" s="2" customFormat="1" ht="12">
      <c r="A143" s="39"/>
      <c r="B143" s="40"/>
      <c r="C143" s="41"/>
      <c r="D143" s="249" t="s">
        <v>136</v>
      </c>
      <c r="E143" s="41"/>
      <c r="F143" s="250" t="s">
        <v>161</v>
      </c>
      <c r="G143" s="41"/>
      <c r="H143" s="41"/>
      <c r="I143" s="145"/>
      <c r="J143" s="41"/>
      <c r="K143" s="41"/>
      <c r="L143" s="45"/>
      <c r="M143" s="251"/>
      <c r="N143" s="252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136</v>
      </c>
      <c r="AU143" s="18" t="s">
        <v>87</v>
      </c>
    </row>
    <row r="144" spans="1:51" s="13" customFormat="1" ht="12">
      <c r="A144" s="13"/>
      <c r="B144" s="253"/>
      <c r="C144" s="254"/>
      <c r="D144" s="249" t="s">
        <v>138</v>
      </c>
      <c r="E144" s="255" t="s">
        <v>1</v>
      </c>
      <c r="F144" s="256" t="s">
        <v>152</v>
      </c>
      <c r="G144" s="254"/>
      <c r="H144" s="257">
        <v>57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138</v>
      </c>
      <c r="AU144" s="263" t="s">
        <v>87</v>
      </c>
      <c r="AV144" s="13" t="s">
        <v>87</v>
      </c>
      <c r="AW144" s="13" t="s">
        <v>33</v>
      </c>
      <c r="AX144" s="13" t="s">
        <v>83</v>
      </c>
      <c r="AY144" s="263" t="s">
        <v>127</v>
      </c>
    </row>
    <row r="145" spans="1:65" s="2" customFormat="1" ht="14.4" customHeight="1">
      <c r="A145" s="39"/>
      <c r="B145" s="40"/>
      <c r="C145" s="236" t="s">
        <v>162</v>
      </c>
      <c r="D145" s="236" t="s">
        <v>129</v>
      </c>
      <c r="E145" s="237" t="s">
        <v>163</v>
      </c>
      <c r="F145" s="238" t="s">
        <v>164</v>
      </c>
      <c r="G145" s="239" t="s">
        <v>149</v>
      </c>
      <c r="H145" s="240">
        <v>3</v>
      </c>
      <c r="I145" s="241"/>
      <c r="J145" s="242">
        <f>ROUND(I145*H145,2)</f>
        <v>0</v>
      </c>
      <c r="K145" s="238" t="s">
        <v>133</v>
      </c>
      <c r="L145" s="45"/>
      <c r="M145" s="243" t="s">
        <v>1</v>
      </c>
      <c r="N145" s="244" t="s">
        <v>43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134</v>
      </c>
      <c r="AT145" s="247" t="s">
        <v>129</v>
      </c>
      <c r="AU145" s="247" t="s">
        <v>87</v>
      </c>
      <c r="AY145" s="18" t="s">
        <v>127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83</v>
      </c>
      <c r="BK145" s="248">
        <f>ROUND(I145*H145,2)</f>
        <v>0</v>
      </c>
      <c r="BL145" s="18" t="s">
        <v>134</v>
      </c>
      <c r="BM145" s="247" t="s">
        <v>165</v>
      </c>
    </row>
    <row r="146" spans="1:47" s="2" customFormat="1" ht="12">
      <c r="A146" s="39"/>
      <c r="B146" s="40"/>
      <c r="C146" s="41"/>
      <c r="D146" s="249" t="s">
        <v>136</v>
      </c>
      <c r="E146" s="41"/>
      <c r="F146" s="250" t="s">
        <v>166</v>
      </c>
      <c r="G146" s="41"/>
      <c r="H146" s="41"/>
      <c r="I146" s="145"/>
      <c r="J146" s="41"/>
      <c r="K146" s="41"/>
      <c r="L146" s="45"/>
      <c r="M146" s="251"/>
      <c r="N146" s="252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136</v>
      </c>
      <c r="AU146" s="18" t="s">
        <v>87</v>
      </c>
    </row>
    <row r="147" spans="1:51" s="13" customFormat="1" ht="12">
      <c r="A147" s="13"/>
      <c r="B147" s="253"/>
      <c r="C147" s="254"/>
      <c r="D147" s="249" t="s">
        <v>138</v>
      </c>
      <c r="E147" s="255" t="s">
        <v>1</v>
      </c>
      <c r="F147" s="256" t="s">
        <v>146</v>
      </c>
      <c r="G147" s="254"/>
      <c r="H147" s="257">
        <v>3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138</v>
      </c>
      <c r="AU147" s="263" t="s">
        <v>87</v>
      </c>
      <c r="AV147" s="13" t="s">
        <v>87</v>
      </c>
      <c r="AW147" s="13" t="s">
        <v>33</v>
      </c>
      <c r="AX147" s="13" t="s">
        <v>83</v>
      </c>
      <c r="AY147" s="263" t="s">
        <v>127</v>
      </c>
    </row>
    <row r="148" spans="1:65" s="2" customFormat="1" ht="19.8" customHeight="1">
      <c r="A148" s="39"/>
      <c r="B148" s="40"/>
      <c r="C148" s="236" t="s">
        <v>167</v>
      </c>
      <c r="D148" s="236" t="s">
        <v>129</v>
      </c>
      <c r="E148" s="237" t="s">
        <v>168</v>
      </c>
      <c r="F148" s="238" t="s">
        <v>169</v>
      </c>
      <c r="G148" s="239" t="s">
        <v>132</v>
      </c>
      <c r="H148" s="240">
        <v>2465</v>
      </c>
      <c r="I148" s="241"/>
      <c r="J148" s="242">
        <f>ROUND(I148*H148,2)</f>
        <v>0</v>
      </c>
      <c r="K148" s="238" t="s">
        <v>133</v>
      </c>
      <c r="L148" s="45"/>
      <c r="M148" s="243" t="s">
        <v>1</v>
      </c>
      <c r="N148" s="244" t="s">
        <v>43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0.22</v>
      </c>
      <c r="T148" s="246">
        <f>S148*H148</f>
        <v>542.3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134</v>
      </c>
      <c r="AT148" s="247" t="s">
        <v>129</v>
      </c>
      <c r="AU148" s="247" t="s">
        <v>87</v>
      </c>
      <c r="AY148" s="18" t="s">
        <v>127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83</v>
      </c>
      <c r="BK148" s="248">
        <f>ROUND(I148*H148,2)</f>
        <v>0</v>
      </c>
      <c r="BL148" s="18" t="s">
        <v>134</v>
      </c>
      <c r="BM148" s="247" t="s">
        <v>170</v>
      </c>
    </row>
    <row r="149" spans="1:47" s="2" customFormat="1" ht="12">
      <c r="A149" s="39"/>
      <c r="B149" s="40"/>
      <c r="C149" s="41"/>
      <c r="D149" s="249" t="s">
        <v>136</v>
      </c>
      <c r="E149" s="41"/>
      <c r="F149" s="250" t="s">
        <v>171</v>
      </c>
      <c r="G149" s="41"/>
      <c r="H149" s="41"/>
      <c r="I149" s="145"/>
      <c r="J149" s="41"/>
      <c r="K149" s="41"/>
      <c r="L149" s="45"/>
      <c r="M149" s="251"/>
      <c r="N149" s="252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136</v>
      </c>
      <c r="AU149" s="18" t="s">
        <v>87</v>
      </c>
    </row>
    <row r="150" spans="1:51" s="13" customFormat="1" ht="12">
      <c r="A150" s="13"/>
      <c r="B150" s="253"/>
      <c r="C150" s="254"/>
      <c r="D150" s="249" t="s">
        <v>138</v>
      </c>
      <c r="E150" s="255" t="s">
        <v>1</v>
      </c>
      <c r="F150" s="256" t="s">
        <v>172</v>
      </c>
      <c r="G150" s="254"/>
      <c r="H150" s="257">
        <v>1200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138</v>
      </c>
      <c r="AU150" s="263" t="s">
        <v>87</v>
      </c>
      <c r="AV150" s="13" t="s">
        <v>87</v>
      </c>
      <c r="AW150" s="13" t="s">
        <v>33</v>
      </c>
      <c r="AX150" s="13" t="s">
        <v>78</v>
      </c>
      <c r="AY150" s="263" t="s">
        <v>127</v>
      </c>
    </row>
    <row r="151" spans="1:51" s="13" customFormat="1" ht="12">
      <c r="A151" s="13"/>
      <c r="B151" s="253"/>
      <c r="C151" s="254"/>
      <c r="D151" s="249" t="s">
        <v>138</v>
      </c>
      <c r="E151" s="255" t="s">
        <v>1</v>
      </c>
      <c r="F151" s="256" t="s">
        <v>173</v>
      </c>
      <c r="G151" s="254"/>
      <c r="H151" s="257">
        <v>1265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138</v>
      </c>
      <c r="AU151" s="263" t="s">
        <v>87</v>
      </c>
      <c r="AV151" s="13" t="s">
        <v>87</v>
      </c>
      <c r="AW151" s="13" t="s">
        <v>33</v>
      </c>
      <c r="AX151" s="13" t="s">
        <v>78</v>
      </c>
      <c r="AY151" s="263" t="s">
        <v>127</v>
      </c>
    </row>
    <row r="152" spans="1:51" s="14" customFormat="1" ht="12">
      <c r="A152" s="14"/>
      <c r="B152" s="264"/>
      <c r="C152" s="265"/>
      <c r="D152" s="249" t="s">
        <v>138</v>
      </c>
      <c r="E152" s="266" t="s">
        <v>1</v>
      </c>
      <c r="F152" s="267" t="s">
        <v>174</v>
      </c>
      <c r="G152" s="265"/>
      <c r="H152" s="268">
        <v>2465</v>
      </c>
      <c r="I152" s="269"/>
      <c r="J152" s="265"/>
      <c r="K152" s="265"/>
      <c r="L152" s="270"/>
      <c r="M152" s="271"/>
      <c r="N152" s="272"/>
      <c r="O152" s="272"/>
      <c r="P152" s="272"/>
      <c r="Q152" s="272"/>
      <c r="R152" s="272"/>
      <c r="S152" s="272"/>
      <c r="T152" s="27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4" t="s">
        <v>138</v>
      </c>
      <c r="AU152" s="274" t="s">
        <v>87</v>
      </c>
      <c r="AV152" s="14" t="s">
        <v>134</v>
      </c>
      <c r="AW152" s="14" t="s">
        <v>33</v>
      </c>
      <c r="AX152" s="14" t="s">
        <v>83</v>
      </c>
      <c r="AY152" s="274" t="s">
        <v>127</v>
      </c>
    </row>
    <row r="153" spans="1:65" s="2" customFormat="1" ht="19.8" customHeight="1">
      <c r="A153" s="39"/>
      <c r="B153" s="40"/>
      <c r="C153" s="236" t="s">
        <v>175</v>
      </c>
      <c r="D153" s="236" t="s">
        <v>129</v>
      </c>
      <c r="E153" s="237" t="s">
        <v>176</v>
      </c>
      <c r="F153" s="238" t="s">
        <v>177</v>
      </c>
      <c r="G153" s="239" t="s">
        <v>132</v>
      </c>
      <c r="H153" s="240">
        <v>1104</v>
      </c>
      <c r="I153" s="241"/>
      <c r="J153" s="242">
        <f>ROUND(I153*H153,2)</f>
        <v>0</v>
      </c>
      <c r="K153" s="238" t="s">
        <v>133</v>
      </c>
      <c r="L153" s="45"/>
      <c r="M153" s="243" t="s">
        <v>1</v>
      </c>
      <c r="N153" s="244" t="s">
        <v>43</v>
      </c>
      <c r="O153" s="92"/>
      <c r="P153" s="245">
        <f>O153*H153</f>
        <v>0</v>
      </c>
      <c r="Q153" s="245">
        <v>5E-05</v>
      </c>
      <c r="R153" s="245">
        <f>Q153*H153</f>
        <v>0.055200000000000006</v>
      </c>
      <c r="S153" s="245">
        <v>0.128</v>
      </c>
      <c r="T153" s="246">
        <f>S153*H153</f>
        <v>141.312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134</v>
      </c>
      <c r="AT153" s="247" t="s">
        <v>129</v>
      </c>
      <c r="AU153" s="247" t="s">
        <v>87</v>
      </c>
      <c r="AY153" s="18" t="s">
        <v>127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83</v>
      </c>
      <c r="BK153" s="248">
        <f>ROUND(I153*H153,2)</f>
        <v>0</v>
      </c>
      <c r="BL153" s="18" t="s">
        <v>134</v>
      </c>
      <c r="BM153" s="247" t="s">
        <v>178</v>
      </c>
    </row>
    <row r="154" spans="1:47" s="2" customFormat="1" ht="12">
      <c r="A154" s="39"/>
      <c r="B154" s="40"/>
      <c r="C154" s="41"/>
      <c r="D154" s="249" t="s">
        <v>136</v>
      </c>
      <c r="E154" s="41"/>
      <c r="F154" s="250" t="s">
        <v>179</v>
      </c>
      <c r="G154" s="41"/>
      <c r="H154" s="41"/>
      <c r="I154" s="145"/>
      <c r="J154" s="41"/>
      <c r="K154" s="41"/>
      <c r="L154" s="45"/>
      <c r="M154" s="251"/>
      <c r="N154" s="252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136</v>
      </c>
      <c r="AU154" s="18" t="s">
        <v>87</v>
      </c>
    </row>
    <row r="155" spans="1:51" s="13" customFormat="1" ht="12">
      <c r="A155" s="13"/>
      <c r="B155" s="253"/>
      <c r="C155" s="254"/>
      <c r="D155" s="249" t="s">
        <v>138</v>
      </c>
      <c r="E155" s="255" t="s">
        <v>1</v>
      </c>
      <c r="F155" s="256" t="s">
        <v>180</v>
      </c>
      <c r="G155" s="254"/>
      <c r="H155" s="257">
        <v>1104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138</v>
      </c>
      <c r="AU155" s="263" t="s">
        <v>87</v>
      </c>
      <c r="AV155" s="13" t="s">
        <v>87</v>
      </c>
      <c r="AW155" s="13" t="s">
        <v>33</v>
      </c>
      <c r="AX155" s="13" t="s">
        <v>78</v>
      </c>
      <c r="AY155" s="263" t="s">
        <v>127</v>
      </c>
    </row>
    <row r="156" spans="1:51" s="14" customFormat="1" ht="12">
      <c r="A156" s="14"/>
      <c r="B156" s="264"/>
      <c r="C156" s="265"/>
      <c r="D156" s="249" t="s">
        <v>138</v>
      </c>
      <c r="E156" s="266" t="s">
        <v>1</v>
      </c>
      <c r="F156" s="267" t="s">
        <v>174</v>
      </c>
      <c r="G156" s="265"/>
      <c r="H156" s="268">
        <v>1104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4" t="s">
        <v>138</v>
      </c>
      <c r="AU156" s="274" t="s">
        <v>87</v>
      </c>
      <c r="AV156" s="14" t="s">
        <v>134</v>
      </c>
      <c r="AW156" s="14" t="s">
        <v>33</v>
      </c>
      <c r="AX156" s="14" t="s">
        <v>83</v>
      </c>
      <c r="AY156" s="274" t="s">
        <v>127</v>
      </c>
    </row>
    <row r="157" spans="1:65" s="2" customFormat="1" ht="19.8" customHeight="1">
      <c r="A157" s="39"/>
      <c r="B157" s="40"/>
      <c r="C157" s="236" t="s">
        <v>181</v>
      </c>
      <c r="D157" s="236" t="s">
        <v>129</v>
      </c>
      <c r="E157" s="237" t="s">
        <v>182</v>
      </c>
      <c r="F157" s="238" t="s">
        <v>183</v>
      </c>
      <c r="G157" s="239" t="s">
        <v>132</v>
      </c>
      <c r="H157" s="240">
        <v>792</v>
      </c>
      <c r="I157" s="241"/>
      <c r="J157" s="242">
        <f>ROUND(I157*H157,2)</f>
        <v>0</v>
      </c>
      <c r="K157" s="238" t="s">
        <v>133</v>
      </c>
      <c r="L157" s="45"/>
      <c r="M157" s="243" t="s">
        <v>1</v>
      </c>
      <c r="N157" s="244" t="s">
        <v>43</v>
      </c>
      <c r="O157" s="92"/>
      <c r="P157" s="245">
        <f>O157*H157</f>
        <v>0</v>
      </c>
      <c r="Q157" s="245">
        <v>7E-05</v>
      </c>
      <c r="R157" s="245">
        <f>Q157*H157</f>
        <v>0.055439999999999996</v>
      </c>
      <c r="S157" s="245">
        <v>0.128</v>
      </c>
      <c r="T157" s="246">
        <f>S157*H157</f>
        <v>101.376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134</v>
      </c>
      <c r="AT157" s="247" t="s">
        <v>129</v>
      </c>
      <c r="AU157" s="247" t="s">
        <v>87</v>
      </c>
      <c r="AY157" s="18" t="s">
        <v>127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83</v>
      </c>
      <c r="BK157" s="248">
        <f>ROUND(I157*H157,2)</f>
        <v>0</v>
      </c>
      <c r="BL157" s="18" t="s">
        <v>134</v>
      </c>
      <c r="BM157" s="247" t="s">
        <v>184</v>
      </c>
    </row>
    <row r="158" spans="1:47" s="2" customFormat="1" ht="12">
      <c r="A158" s="39"/>
      <c r="B158" s="40"/>
      <c r="C158" s="41"/>
      <c r="D158" s="249" t="s">
        <v>136</v>
      </c>
      <c r="E158" s="41"/>
      <c r="F158" s="250" t="s">
        <v>185</v>
      </c>
      <c r="G158" s="41"/>
      <c r="H158" s="41"/>
      <c r="I158" s="145"/>
      <c r="J158" s="41"/>
      <c r="K158" s="41"/>
      <c r="L158" s="45"/>
      <c r="M158" s="251"/>
      <c r="N158" s="252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136</v>
      </c>
      <c r="AU158" s="18" t="s">
        <v>87</v>
      </c>
    </row>
    <row r="159" spans="1:51" s="13" customFormat="1" ht="12">
      <c r="A159" s="13"/>
      <c r="B159" s="253"/>
      <c r="C159" s="254"/>
      <c r="D159" s="249" t="s">
        <v>138</v>
      </c>
      <c r="E159" s="255" t="s">
        <v>1</v>
      </c>
      <c r="F159" s="256" t="s">
        <v>186</v>
      </c>
      <c r="G159" s="254"/>
      <c r="H159" s="257">
        <v>792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3" t="s">
        <v>138</v>
      </c>
      <c r="AU159" s="263" t="s">
        <v>87</v>
      </c>
      <c r="AV159" s="13" t="s">
        <v>87</v>
      </c>
      <c r="AW159" s="13" t="s">
        <v>33</v>
      </c>
      <c r="AX159" s="13" t="s">
        <v>83</v>
      </c>
      <c r="AY159" s="263" t="s">
        <v>127</v>
      </c>
    </row>
    <row r="160" spans="1:65" s="2" customFormat="1" ht="19.8" customHeight="1">
      <c r="A160" s="39"/>
      <c r="B160" s="40"/>
      <c r="C160" s="236" t="s">
        <v>187</v>
      </c>
      <c r="D160" s="236" t="s">
        <v>129</v>
      </c>
      <c r="E160" s="237" t="s">
        <v>188</v>
      </c>
      <c r="F160" s="238" t="s">
        <v>189</v>
      </c>
      <c r="G160" s="239" t="s">
        <v>190</v>
      </c>
      <c r="H160" s="240">
        <v>50</v>
      </c>
      <c r="I160" s="241"/>
      <c r="J160" s="242">
        <f>ROUND(I160*H160,2)</f>
        <v>0</v>
      </c>
      <c r="K160" s="238" t="s">
        <v>1</v>
      </c>
      <c r="L160" s="45"/>
      <c r="M160" s="243" t="s">
        <v>1</v>
      </c>
      <c r="N160" s="244" t="s">
        <v>43</v>
      </c>
      <c r="O160" s="92"/>
      <c r="P160" s="245">
        <f>O160*H160</f>
        <v>0</v>
      </c>
      <c r="Q160" s="245">
        <v>0.01559</v>
      </c>
      <c r="R160" s="245">
        <f>Q160*H160</f>
        <v>0.7795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134</v>
      </c>
      <c r="AT160" s="247" t="s">
        <v>129</v>
      </c>
      <c r="AU160" s="247" t="s">
        <v>87</v>
      </c>
      <c r="AY160" s="18" t="s">
        <v>127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83</v>
      </c>
      <c r="BK160" s="248">
        <f>ROUND(I160*H160,2)</f>
        <v>0</v>
      </c>
      <c r="BL160" s="18" t="s">
        <v>134</v>
      </c>
      <c r="BM160" s="247" t="s">
        <v>191</v>
      </c>
    </row>
    <row r="161" spans="1:47" s="2" customFormat="1" ht="12">
      <c r="A161" s="39"/>
      <c r="B161" s="40"/>
      <c r="C161" s="41"/>
      <c r="D161" s="249" t="s">
        <v>136</v>
      </c>
      <c r="E161" s="41"/>
      <c r="F161" s="250" t="s">
        <v>192</v>
      </c>
      <c r="G161" s="41"/>
      <c r="H161" s="41"/>
      <c r="I161" s="145"/>
      <c r="J161" s="41"/>
      <c r="K161" s="41"/>
      <c r="L161" s="45"/>
      <c r="M161" s="251"/>
      <c r="N161" s="252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136</v>
      </c>
      <c r="AU161" s="18" t="s">
        <v>87</v>
      </c>
    </row>
    <row r="162" spans="1:51" s="13" customFormat="1" ht="12">
      <c r="A162" s="13"/>
      <c r="B162" s="253"/>
      <c r="C162" s="254"/>
      <c r="D162" s="249" t="s">
        <v>138</v>
      </c>
      <c r="E162" s="255" t="s">
        <v>1</v>
      </c>
      <c r="F162" s="256" t="s">
        <v>193</v>
      </c>
      <c r="G162" s="254"/>
      <c r="H162" s="257">
        <v>50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138</v>
      </c>
      <c r="AU162" s="263" t="s">
        <v>87</v>
      </c>
      <c r="AV162" s="13" t="s">
        <v>87</v>
      </c>
      <c r="AW162" s="13" t="s">
        <v>33</v>
      </c>
      <c r="AX162" s="13" t="s">
        <v>78</v>
      </c>
      <c r="AY162" s="263" t="s">
        <v>127</v>
      </c>
    </row>
    <row r="163" spans="1:51" s="14" customFormat="1" ht="12">
      <c r="A163" s="14"/>
      <c r="B163" s="264"/>
      <c r="C163" s="265"/>
      <c r="D163" s="249" t="s">
        <v>138</v>
      </c>
      <c r="E163" s="266" t="s">
        <v>1</v>
      </c>
      <c r="F163" s="267" t="s">
        <v>174</v>
      </c>
      <c r="G163" s="265"/>
      <c r="H163" s="268">
        <v>50</v>
      </c>
      <c r="I163" s="269"/>
      <c r="J163" s="265"/>
      <c r="K163" s="265"/>
      <c r="L163" s="270"/>
      <c r="M163" s="271"/>
      <c r="N163" s="272"/>
      <c r="O163" s="272"/>
      <c r="P163" s="272"/>
      <c r="Q163" s="272"/>
      <c r="R163" s="272"/>
      <c r="S163" s="272"/>
      <c r="T163" s="27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4" t="s">
        <v>138</v>
      </c>
      <c r="AU163" s="274" t="s">
        <v>87</v>
      </c>
      <c r="AV163" s="14" t="s">
        <v>134</v>
      </c>
      <c r="AW163" s="14" t="s">
        <v>33</v>
      </c>
      <c r="AX163" s="14" t="s">
        <v>83</v>
      </c>
      <c r="AY163" s="274" t="s">
        <v>127</v>
      </c>
    </row>
    <row r="164" spans="1:65" s="2" customFormat="1" ht="19.8" customHeight="1">
      <c r="A164" s="39"/>
      <c r="B164" s="40"/>
      <c r="C164" s="236" t="s">
        <v>194</v>
      </c>
      <c r="D164" s="236" t="s">
        <v>129</v>
      </c>
      <c r="E164" s="237" t="s">
        <v>195</v>
      </c>
      <c r="F164" s="238" t="s">
        <v>196</v>
      </c>
      <c r="G164" s="239" t="s">
        <v>197</v>
      </c>
      <c r="H164" s="240">
        <v>72</v>
      </c>
      <c r="I164" s="241"/>
      <c r="J164" s="242">
        <f>ROUND(I164*H164,2)</f>
        <v>0</v>
      </c>
      <c r="K164" s="238" t="s">
        <v>133</v>
      </c>
      <c r="L164" s="45"/>
      <c r="M164" s="243" t="s">
        <v>1</v>
      </c>
      <c r="N164" s="244" t="s">
        <v>43</v>
      </c>
      <c r="O164" s="92"/>
      <c r="P164" s="245">
        <f>O164*H164</f>
        <v>0</v>
      </c>
      <c r="Q164" s="245">
        <v>3E-05</v>
      </c>
      <c r="R164" s="245">
        <f>Q164*H164</f>
        <v>0.00216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134</v>
      </c>
      <c r="AT164" s="247" t="s">
        <v>129</v>
      </c>
      <c r="AU164" s="247" t="s">
        <v>87</v>
      </c>
      <c r="AY164" s="18" t="s">
        <v>127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83</v>
      </c>
      <c r="BK164" s="248">
        <f>ROUND(I164*H164,2)</f>
        <v>0</v>
      </c>
      <c r="BL164" s="18" t="s">
        <v>134</v>
      </c>
      <c r="BM164" s="247" t="s">
        <v>198</v>
      </c>
    </row>
    <row r="165" spans="1:47" s="2" customFormat="1" ht="12">
      <c r="A165" s="39"/>
      <c r="B165" s="40"/>
      <c r="C165" s="41"/>
      <c r="D165" s="249" t="s">
        <v>136</v>
      </c>
      <c r="E165" s="41"/>
      <c r="F165" s="250" t="s">
        <v>199</v>
      </c>
      <c r="G165" s="41"/>
      <c r="H165" s="41"/>
      <c r="I165" s="145"/>
      <c r="J165" s="41"/>
      <c r="K165" s="41"/>
      <c r="L165" s="45"/>
      <c r="M165" s="251"/>
      <c r="N165" s="252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136</v>
      </c>
      <c r="AU165" s="18" t="s">
        <v>87</v>
      </c>
    </row>
    <row r="166" spans="1:51" s="13" customFormat="1" ht="12">
      <c r="A166" s="13"/>
      <c r="B166" s="253"/>
      <c r="C166" s="254"/>
      <c r="D166" s="249" t="s">
        <v>138</v>
      </c>
      <c r="E166" s="255" t="s">
        <v>1</v>
      </c>
      <c r="F166" s="256" t="s">
        <v>200</v>
      </c>
      <c r="G166" s="254"/>
      <c r="H166" s="257">
        <v>72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138</v>
      </c>
      <c r="AU166" s="263" t="s">
        <v>87</v>
      </c>
      <c r="AV166" s="13" t="s">
        <v>87</v>
      </c>
      <c r="AW166" s="13" t="s">
        <v>33</v>
      </c>
      <c r="AX166" s="13" t="s">
        <v>78</v>
      </c>
      <c r="AY166" s="263" t="s">
        <v>127</v>
      </c>
    </row>
    <row r="167" spans="1:51" s="14" customFormat="1" ht="12">
      <c r="A167" s="14"/>
      <c r="B167" s="264"/>
      <c r="C167" s="265"/>
      <c r="D167" s="249" t="s">
        <v>138</v>
      </c>
      <c r="E167" s="266" t="s">
        <v>1</v>
      </c>
      <c r="F167" s="267" t="s">
        <v>174</v>
      </c>
      <c r="G167" s="265"/>
      <c r="H167" s="268">
        <v>72</v>
      </c>
      <c r="I167" s="269"/>
      <c r="J167" s="265"/>
      <c r="K167" s="265"/>
      <c r="L167" s="270"/>
      <c r="M167" s="271"/>
      <c r="N167" s="272"/>
      <c r="O167" s="272"/>
      <c r="P167" s="272"/>
      <c r="Q167" s="272"/>
      <c r="R167" s="272"/>
      <c r="S167" s="272"/>
      <c r="T167" s="27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4" t="s">
        <v>138</v>
      </c>
      <c r="AU167" s="274" t="s">
        <v>87</v>
      </c>
      <c r="AV167" s="14" t="s">
        <v>134</v>
      </c>
      <c r="AW167" s="14" t="s">
        <v>33</v>
      </c>
      <c r="AX167" s="14" t="s">
        <v>83</v>
      </c>
      <c r="AY167" s="274" t="s">
        <v>127</v>
      </c>
    </row>
    <row r="168" spans="1:65" s="2" customFormat="1" ht="19.8" customHeight="1">
      <c r="A168" s="39"/>
      <c r="B168" s="40"/>
      <c r="C168" s="236" t="s">
        <v>201</v>
      </c>
      <c r="D168" s="236" t="s">
        <v>129</v>
      </c>
      <c r="E168" s="237" t="s">
        <v>202</v>
      </c>
      <c r="F168" s="238" t="s">
        <v>203</v>
      </c>
      <c r="G168" s="239" t="s">
        <v>204</v>
      </c>
      <c r="H168" s="240">
        <v>9</v>
      </c>
      <c r="I168" s="241"/>
      <c r="J168" s="242">
        <f>ROUND(I168*H168,2)</f>
        <v>0</v>
      </c>
      <c r="K168" s="238" t="s">
        <v>133</v>
      </c>
      <c r="L168" s="45"/>
      <c r="M168" s="243" t="s">
        <v>1</v>
      </c>
      <c r="N168" s="244" t="s">
        <v>43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134</v>
      </c>
      <c r="AT168" s="247" t="s">
        <v>129</v>
      </c>
      <c r="AU168" s="247" t="s">
        <v>87</v>
      </c>
      <c r="AY168" s="18" t="s">
        <v>127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83</v>
      </c>
      <c r="BK168" s="248">
        <f>ROUND(I168*H168,2)</f>
        <v>0</v>
      </c>
      <c r="BL168" s="18" t="s">
        <v>134</v>
      </c>
      <c r="BM168" s="247" t="s">
        <v>205</v>
      </c>
    </row>
    <row r="169" spans="1:47" s="2" customFormat="1" ht="12">
      <c r="A169" s="39"/>
      <c r="B169" s="40"/>
      <c r="C169" s="41"/>
      <c r="D169" s="249" t="s">
        <v>136</v>
      </c>
      <c r="E169" s="41"/>
      <c r="F169" s="250" t="s">
        <v>206</v>
      </c>
      <c r="G169" s="41"/>
      <c r="H169" s="41"/>
      <c r="I169" s="145"/>
      <c r="J169" s="41"/>
      <c r="K169" s="41"/>
      <c r="L169" s="45"/>
      <c r="M169" s="251"/>
      <c r="N169" s="252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136</v>
      </c>
      <c r="AU169" s="18" t="s">
        <v>87</v>
      </c>
    </row>
    <row r="170" spans="1:51" s="13" customFormat="1" ht="12">
      <c r="A170" s="13"/>
      <c r="B170" s="253"/>
      <c r="C170" s="254"/>
      <c r="D170" s="249" t="s">
        <v>138</v>
      </c>
      <c r="E170" s="255" t="s">
        <v>1</v>
      </c>
      <c r="F170" s="256" t="s">
        <v>181</v>
      </c>
      <c r="G170" s="254"/>
      <c r="H170" s="257">
        <v>9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138</v>
      </c>
      <c r="AU170" s="263" t="s">
        <v>87</v>
      </c>
      <c r="AV170" s="13" t="s">
        <v>87</v>
      </c>
      <c r="AW170" s="13" t="s">
        <v>33</v>
      </c>
      <c r="AX170" s="13" t="s">
        <v>78</v>
      </c>
      <c r="AY170" s="263" t="s">
        <v>127</v>
      </c>
    </row>
    <row r="171" spans="1:51" s="14" customFormat="1" ht="12">
      <c r="A171" s="14"/>
      <c r="B171" s="264"/>
      <c r="C171" s="265"/>
      <c r="D171" s="249" t="s">
        <v>138</v>
      </c>
      <c r="E171" s="266" t="s">
        <v>1</v>
      </c>
      <c r="F171" s="267" t="s">
        <v>174</v>
      </c>
      <c r="G171" s="265"/>
      <c r="H171" s="268">
        <v>9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4" t="s">
        <v>138</v>
      </c>
      <c r="AU171" s="274" t="s">
        <v>87</v>
      </c>
      <c r="AV171" s="14" t="s">
        <v>134</v>
      </c>
      <c r="AW171" s="14" t="s">
        <v>33</v>
      </c>
      <c r="AX171" s="14" t="s">
        <v>83</v>
      </c>
      <c r="AY171" s="274" t="s">
        <v>127</v>
      </c>
    </row>
    <row r="172" spans="1:65" s="2" customFormat="1" ht="19.8" customHeight="1">
      <c r="A172" s="39"/>
      <c r="B172" s="40"/>
      <c r="C172" s="236" t="s">
        <v>207</v>
      </c>
      <c r="D172" s="236" t="s">
        <v>129</v>
      </c>
      <c r="E172" s="237" t="s">
        <v>208</v>
      </c>
      <c r="F172" s="238" t="s">
        <v>209</v>
      </c>
      <c r="G172" s="239" t="s">
        <v>132</v>
      </c>
      <c r="H172" s="240">
        <v>377.82</v>
      </c>
      <c r="I172" s="241"/>
      <c r="J172" s="242">
        <f>ROUND(I172*H172,2)</f>
        <v>0</v>
      </c>
      <c r="K172" s="238" t="s">
        <v>133</v>
      </c>
      <c r="L172" s="45"/>
      <c r="M172" s="243" t="s">
        <v>1</v>
      </c>
      <c r="N172" s="244" t="s">
        <v>43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134</v>
      </c>
      <c r="AT172" s="247" t="s">
        <v>129</v>
      </c>
      <c r="AU172" s="247" t="s">
        <v>87</v>
      </c>
      <c r="AY172" s="18" t="s">
        <v>127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83</v>
      </c>
      <c r="BK172" s="248">
        <f>ROUND(I172*H172,2)</f>
        <v>0</v>
      </c>
      <c r="BL172" s="18" t="s">
        <v>134</v>
      </c>
      <c r="BM172" s="247" t="s">
        <v>210</v>
      </c>
    </row>
    <row r="173" spans="1:47" s="2" customFormat="1" ht="12">
      <c r="A173" s="39"/>
      <c r="B173" s="40"/>
      <c r="C173" s="41"/>
      <c r="D173" s="249" t="s">
        <v>136</v>
      </c>
      <c r="E173" s="41"/>
      <c r="F173" s="250" t="s">
        <v>211</v>
      </c>
      <c r="G173" s="41"/>
      <c r="H173" s="41"/>
      <c r="I173" s="145"/>
      <c r="J173" s="41"/>
      <c r="K173" s="41"/>
      <c r="L173" s="45"/>
      <c r="M173" s="251"/>
      <c r="N173" s="252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136</v>
      </c>
      <c r="AU173" s="18" t="s">
        <v>87</v>
      </c>
    </row>
    <row r="174" spans="1:51" s="13" customFormat="1" ht="12">
      <c r="A174" s="13"/>
      <c r="B174" s="253"/>
      <c r="C174" s="254"/>
      <c r="D174" s="249" t="s">
        <v>138</v>
      </c>
      <c r="E174" s="255" t="s">
        <v>1</v>
      </c>
      <c r="F174" s="256" t="s">
        <v>212</v>
      </c>
      <c r="G174" s="254"/>
      <c r="H174" s="257">
        <v>377.82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3" t="s">
        <v>138</v>
      </c>
      <c r="AU174" s="263" t="s">
        <v>87</v>
      </c>
      <c r="AV174" s="13" t="s">
        <v>87</v>
      </c>
      <c r="AW174" s="13" t="s">
        <v>33</v>
      </c>
      <c r="AX174" s="13" t="s">
        <v>78</v>
      </c>
      <c r="AY174" s="263" t="s">
        <v>127</v>
      </c>
    </row>
    <row r="175" spans="1:51" s="14" customFormat="1" ht="12">
      <c r="A175" s="14"/>
      <c r="B175" s="264"/>
      <c r="C175" s="265"/>
      <c r="D175" s="249" t="s">
        <v>138</v>
      </c>
      <c r="E175" s="266" t="s">
        <v>1</v>
      </c>
      <c r="F175" s="267" t="s">
        <v>174</v>
      </c>
      <c r="G175" s="265"/>
      <c r="H175" s="268">
        <v>377.82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4" t="s">
        <v>138</v>
      </c>
      <c r="AU175" s="274" t="s">
        <v>87</v>
      </c>
      <c r="AV175" s="14" t="s">
        <v>134</v>
      </c>
      <c r="AW175" s="14" t="s">
        <v>33</v>
      </c>
      <c r="AX175" s="14" t="s">
        <v>83</v>
      </c>
      <c r="AY175" s="274" t="s">
        <v>127</v>
      </c>
    </row>
    <row r="176" spans="1:65" s="2" customFormat="1" ht="19.8" customHeight="1">
      <c r="A176" s="39"/>
      <c r="B176" s="40"/>
      <c r="C176" s="236" t="s">
        <v>213</v>
      </c>
      <c r="D176" s="236" t="s">
        <v>129</v>
      </c>
      <c r="E176" s="237" t="s">
        <v>214</v>
      </c>
      <c r="F176" s="238" t="s">
        <v>215</v>
      </c>
      <c r="G176" s="239" t="s">
        <v>132</v>
      </c>
      <c r="H176" s="240">
        <v>1894.79</v>
      </c>
      <c r="I176" s="241"/>
      <c r="J176" s="242">
        <f>ROUND(I176*H176,2)</f>
        <v>0</v>
      </c>
      <c r="K176" s="238" t="s">
        <v>133</v>
      </c>
      <c r="L176" s="45"/>
      <c r="M176" s="243" t="s">
        <v>1</v>
      </c>
      <c r="N176" s="244" t="s">
        <v>43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134</v>
      </c>
      <c r="AT176" s="247" t="s">
        <v>129</v>
      </c>
      <c r="AU176" s="247" t="s">
        <v>87</v>
      </c>
      <c r="AY176" s="18" t="s">
        <v>127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83</v>
      </c>
      <c r="BK176" s="248">
        <f>ROUND(I176*H176,2)</f>
        <v>0</v>
      </c>
      <c r="BL176" s="18" t="s">
        <v>134</v>
      </c>
      <c r="BM176" s="247" t="s">
        <v>216</v>
      </c>
    </row>
    <row r="177" spans="1:47" s="2" customFormat="1" ht="12">
      <c r="A177" s="39"/>
      <c r="B177" s="40"/>
      <c r="C177" s="41"/>
      <c r="D177" s="249" t="s">
        <v>136</v>
      </c>
      <c r="E177" s="41"/>
      <c r="F177" s="250" t="s">
        <v>217</v>
      </c>
      <c r="G177" s="41"/>
      <c r="H177" s="41"/>
      <c r="I177" s="145"/>
      <c r="J177" s="41"/>
      <c r="K177" s="41"/>
      <c r="L177" s="45"/>
      <c r="M177" s="251"/>
      <c r="N177" s="252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136</v>
      </c>
      <c r="AU177" s="18" t="s">
        <v>87</v>
      </c>
    </row>
    <row r="178" spans="1:51" s="13" customFormat="1" ht="12">
      <c r="A178" s="13"/>
      <c r="B178" s="253"/>
      <c r="C178" s="254"/>
      <c r="D178" s="249" t="s">
        <v>138</v>
      </c>
      <c r="E178" s="255" t="s">
        <v>1</v>
      </c>
      <c r="F178" s="256" t="s">
        <v>218</v>
      </c>
      <c r="G178" s="254"/>
      <c r="H178" s="257">
        <v>552.26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138</v>
      </c>
      <c r="AU178" s="263" t="s">
        <v>87</v>
      </c>
      <c r="AV178" s="13" t="s">
        <v>87</v>
      </c>
      <c r="AW178" s="13" t="s">
        <v>33</v>
      </c>
      <c r="AX178" s="13" t="s">
        <v>78</v>
      </c>
      <c r="AY178" s="263" t="s">
        <v>127</v>
      </c>
    </row>
    <row r="179" spans="1:51" s="13" customFormat="1" ht="12">
      <c r="A179" s="13"/>
      <c r="B179" s="253"/>
      <c r="C179" s="254"/>
      <c r="D179" s="249" t="s">
        <v>138</v>
      </c>
      <c r="E179" s="255" t="s">
        <v>1</v>
      </c>
      <c r="F179" s="256" t="s">
        <v>219</v>
      </c>
      <c r="G179" s="254"/>
      <c r="H179" s="257">
        <v>1342.53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138</v>
      </c>
      <c r="AU179" s="263" t="s">
        <v>87</v>
      </c>
      <c r="AV179" s="13" t="s">
        <v>87</v>
      </c>
      <c r="AW179" s="13" t="s">
        <v>33</v>
      </c>
      <c r="AX179" s="13" t="s">
        <v>78</v>
      </c>
      <c r="AY179" s="263" t="s">
        <v>127</v>
      </c>
    </row>
    <row r="180" spans="1:51" s="14" customFormat="1" ht="12">
      <c r="A180" s="14"/>
      <c r="B180" s="264"/>
      <c r="C180" s="265"/>
      <c r="D180" s="249" t="s">
        <v>138</v>
      </c>
      <c r="E180" s="266" t="s">
        <v>1</v>
      </c>
      <c r="F180" s="267" t="s">
        <v>174</v>
      </c>
      <c r="G180" s="265"/>
      <c r="H180" s="268">
        <v>1894.79</v>
      </c>
      <c r="I180" s="269"/>
      <c r="J180" s="265"/>
      <c r="K180" s="265"/>
      <c r="L180" s="270"/>
      <c r="M180" s="271"/>
      <c r="N180" s="272"/>
      <c r="O180" s="272"/>
      <c r="P180" s="272"/>
      <c r="Q180" s="272"/>
      <c r="R180" s="272"/>
      <c r="S180" s="272"/>
      <c r="T180" s="27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4" t="s">
        <v>138</v>
      </c>
      <c r="AU180" s="274" t="s">
        <v>87</v>
      </c>
      <c r="AV180" s="14" t="s">
        <v>134</v>
      </c>
      <c r="AW180" s="14" t="s">
        <v>33</v>
      </c>
      <c r="AX180" s="14" t="s">
        <v>83</v>
      </c>
      <c r="AY180" s="274" t="s">
        <v>127</v>
      </c>
    </row>
    <row r="181" spans="1:65" s="2" customFormat="1" ht="19.8" customHeight="1">
      <c r="A181" s="39"/>
      <c r="B181" s="40"/>
      <c r="C181" s="236" t="s">
        <v>8</v>
      </c>
      <c r="D181" s="236" t="s">
        <v>129</v>
      </c>
      <c r="E181" s="237" t="s">
        <v>220</v>
      </c>
      <c r="F181" s="238" t="s">
        <v>221</v>
      </c>
      <c r="G181" s="239" t="s">
        <v>142</v>
      </c>
      <c r="H181" s="240">
        <v>11.5</v>
      </c>
      <c r="I181" s="241"/>
      <c r="J181" s="242">
        <f>ROUND(I181*H181,2)</f>
        <v>0</v>
      </c>
      <c r="K181" s="238" t="s">
        <v>133</v>
      </c>
      <c r="L181" s="45"/>
      <c r="M181" s="243" t="s">
        <v>1</v>
      </c>
      <c r="N181" s="244" t="s">
        <v>43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134</v>
      </c>
      <c r="AT181" s="247" t="s">
        <v>129</v>
      </c>
      <c r="AU181" s="247" t="s">
        <v>87</v>
      </c>
      <c r="AY181" s="18" t="s">
        <v>127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83</v>
      </c>
      <c r="BK181" s="248">
        <f>ROUND(I181*H181,2)</f>
        <v>0</v>
      </c>
      <c r="BL181" s="18" t="s">
        <v>134</v>
      </c>
      <c r="BM181" s="247" t="s">
        <v>222</v>
      </c>
    </row>
    <row r="182" spans="1:47" s="2" customFormat="1" ht="12">
      <c r="A182" s="39"/>
      <c r="B182" s="40"/>
      <c r="C182" s="41"/>
      <c r="D182" s="249" t="s">
        <v>136</v>
      </c>
      <c r="E182" s="41"/>
      <c r="F182" s="250" t="s">
        <v>223</v>
      </c>
      <c r="G182" s="41"/>
      <c r="H182" s="41"/>
      <c r="I182" s="145"/>
      <c r="J182" s="41"/>
      <c r="K182" s="41"/>
      <c r="L182" s="45"/>
      <c r="M182" s="251"/>
      <c r="N182" s="252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136</v>
      </c>
      <c r="AU182" s="18" t="s">
        <v>87</v>
      </c>
    </row>
    <row r="183" spans="1:51" s="13" customFormat="1" ht="12">
      <c r="A183" s="13"/>
      <c r="B183" s="253"/>
      <c r="C183" s="254"/>
      <c r="D183" s="249" t="s">
        <v>138</v>
      </c>
      <c r="E183" s="255" t="s">
        <v>1</v>
      </c>
      <c r="F183" s="256" t="s">
        <v>224</v>
      </c>
      <c r="G183" s="254"/>
      <c r="H183" s="257">
        <v>11.5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138</v>
      </c>
      <c r="AU183" s="263" t="s">
        <v>87</v>
      </c>
      <c r="AV183" s="13" t="s">
        <v>87</v>
      </c>
      <c r="AW183" s="13" t="s">
        <v>33</v>
      </c>
      <c r="AX183" s="13" t="s">
        <v>78</v>
      </c>
      <c r="AY183" s="263" t="s">
        <v>127</v>
      </c>
    </row>
    <row r="184" spans="1:51" s="14" customFormat="1" ht="12">
      <c r="A184" s="14"/>
      <c r="B184" s="264"/>
      <c r="C184" s="265"/>
      <c r="D184" s="249" t="s">
        <v>138</v>
      </c>
      <c r="E184" s="266" t="s">
        <v>1</v>
      </c>
      <c r="F184" s="267" t="s">
        <v>174</v>
      </c>
      <c r="G184" s="265"/>
      <c r="H184" s="268">
        <v>11.5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4" t="s">
        <v>138</v>
      </c>
      <c r="AU184" s="274" t="s">
        <v>87</v>
      </c>
      <c r="AV184" s="14" t="s">
        <v>134</v>
      </c>
      <c r="AW184" s="14" t="s">
        <v>33</v>
      </c>
      <c r="AX184" s="14" t="s">
        <v>83</v>
      </c>
      <c r="AY184" s="274" t="s">
        <v>127</v>
      </c>
    </row>
    <row r="185" spans="1:65" s="2" customFormat="1" ht="30" customHeight="1">
      <c r="A185" s="39"/>
      <c r="B185" s="40"/>
      <c r="C185" s="236" t="s">
        <v>225</v>
      </c>
      <c r="D185" s="236" t="s">
        <v>129</v>
      </c>
      <c r="E185" s="237" t="s">
        <v>226</v>
      </c>
      <c r="F185" s="238" t="s">
        <v>227</v>
      </c>
      <c r="G185" s="239" t="s">
        <v>142</v>
      </c>
      <c r="H185" s="240">
        <v>1234.99</v>
      </c>
      <c r="I185" s="241"/>
      <c r="J185" s="242">
        <f>ROUND(I185*H185,2)</f>
        <v>0</v>
      </c>
      <c r="K185" s="238" t="s">
        <v>133</v>
      </c>
      <c r="L185" s="45"/>
      <c r="M185" s="243" t="s">
        <v>1</v>
      </c>
      <c r="N185" s="244" t="s">
        <v>43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134</v>
      </c>
      <c r="AT185" s="247" t="s">
        <v>129</v>
      </c>
      <c r="AU185" s="247" t="s">
        <v>87</v>
      </c>
      <c r="AY185" s="18" t="s">
        <v>127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83</v>
      </c>
      <c r="BK185" s="248">
        <f>ROUND(I185*H185,2)</f>
        <v>0</v>
      </c>
      <c r="BL185" s="18" t="s">
        <v>134</v>
      </c>
      <c r="BM185" s="247" t="s">
        <v>228</v>
      </c>
    </row>
    <row r="186" spans="1:47" s="2" customFormat="1" ht="12">
      <c r="A186" s="39"/>
      <c r="B186" s="40"/>
      <c r="C186" s="41"/>
      <c r="D186" s="249" t="s">
        <v>136</v>
      </c>
      <c r="E186" s="41"/>
      <c r="F186" s="250" t="s">
        <v>229</v>
      </c>
      <c r="G186" s="41"/>
      <c r="H186" s="41"/>
      <c r="I186" s="145"/>
      <c r="J186" s="41"/>
      <c r="K186" s="41"/>
      <c r="L186" s="45"/>
      <c r="M186" s="251"/>
      <c r="N186" s="252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136</v>
      </c>
      <c r="AU186" s="18" t="s">
        <v>87</v>
      </c>
    </row>
    <row r="187" spans="1:51" s="13" customFormat="1" ht="12">
      <c r="A187" s="13"/>
      <c r="B187" s="253"/>
      <c r="C187" s="254"/>
      <c r="D187" s="249" t="s">
        <v>138</v>
      </c>
      <c r="E187" s="255" t="s">
        <v>1</v>
      </c>
      <c r="F187" s="256" t="s">
        <v>230</v>
      </c>
      <c r="G187" s="254"/>
      <c r="H187" s="257">
        <v>1093.06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3" t="s">
        <v>138</v>
      </c>
      <c r="AU187" s="263" t="s">
        <v>87</v>
      </c>
      <c r="AV187" s="13" t="s">
        <v>87</v>
      </c>
      <c r="AW187" s="13" t="s">
        <v>33</v>
      </c>
      <c r="AX187" s="13" t="s">
        <v>78</v>
      </c>
      <c r="AY187" s="263" t="s">
        <v>127</v>
      </c>
    </row>
    <row r="188" spans="1:51" s="13" customFormat="1" ht="12">
      <c r="A188" s="13"/>
      <c r="B188" s="253"/>
      <c r="C188" s="254"/>
      <c r="D188" s="249" t="s">
        <v>138</v>
      </c>
      <c r="E188" s="255" t="s">
        <v>1</v>
      </c>
      <c r="F188" s="256" t="s">
        <v>231</v>
      </c>
      <c r="G188" s="254"/>
      <c r="H188" s="257">
        <v>141.93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3" t="s">
        <v>138</v>
      </c>
      <c r="AU188" s="263" t="s">
        <v>87</v>
      </c>
      <c r="AV188" s="13" t="s">
        <v>87</v>
      </c>
      <c r="AW188" s="13" t="s">
        <v>33</v>
      </c>
      <c r="AX188" s="13" t="s">
        <v>78</v>
      </c>
      <c r="AY188" s="263" t="s">
        <v>127</v>
      </c>
    </row>
    <row r="189" spans="1:51" s="14" customFormat="1" ht="12">
      <c r="A189" s="14"/>
      <c r="B189" s="264"/>
      <c r="C189" s="265"/>
      <c r="D189" s="249" t="s">
        <v>138</v>
      </c>
      <c r="E189" s="266" t="s">
        <v>1</v>
      </c>
      <c r="F189" s="267" t="s">
        <v>174</v>
      </c>
      <c r="G189" s="265"/>
      <c r="H189" s="268">
        <v>1234.99</v>
      </c>
      <c r="I189" s="269"/>
      <c r="J189" s="265"/>
      <c r="K189" s="265"/>
      <c r="L189" s="270"/>
      <c r="M189" s="271"/>
      <c r="N189" s="272"/>
      <c r="O189" s="272"/>
      <c r="P189" s="272"/>
      <c r="Q189" s="272"/>
      <c r="R189" s="272"/>
      <c r="S189" s="272"/>
      <c r="T189" s="27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4" t="s">
        <v>138</v>
      </c>
      <c r="AU189" s="274" t="s">
        <v>87</v>
      </c>
      <c r="AV189" s="14" t="s">
        <v>134</v>
      </c>
      <c r="AW189" s="14" t="s">
        <v>33</v>
      </c>
      <c r="AX189" s="14" t="s">
        <v>83</v>
      </c>
      <c r="AY189" s="274" t="s">
        <v>127</v>
      </c>
    </row>
    <row r="190" spans="1:65" s="2" customFormat="1" ht="40.2" customHeight="1">
      <c r="A190" s="39"/>
      <c r="B190" s="40"/>
      <c r="C190" s="236" t="s">
        <v>232</v>
      </c>
      <c r="D190" s="236" t="s">
        <v>129</v>
      </c>
      <c r="E190" s="237" t="s">
        <v>233</v>
      </c>
      <c r="F190" s="238" t="s">
        <v>234</v>
      </c>
      <c r="G190" s="239" t="s">
        <v>142</v>
      </c>
      <c r="H190" s="240">
        <v>468.21</v>
      </c>
      <c r="I190" s="241"/>
      <c r="J190" s="242">
        <f>ROUND(I190*H190,2)</f>
        <v>0</v>
      </c>
      <c r="K190" s="238" t="s">
        <v>133</v>
      </c>
      <c r="L190" s="45"/>
      <c r="M190" s="243" t="s">
        <v>1</v>
      </c>
      <c r="N190" s="244" t="s">
        <v>43</v>
      </c>
      <c r="O190" s="92"/>
      <c r="P190" s="245">
        <f>O190*H190</f>
        <v>0</v>
      </c>
      <c r="Q190" s="245">
        <v>1E-05</v>
      </c>
      <c r="R190" s="245">
        <f>Q190*H190</f>
        <v>0.0046821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134</v>
      </c>
      <c r="AT190" s="247" t="s">
        <v>129</v>
      </c>
      <c r="AU190" s="247" t="s">
        <v>87</v>
      </c>
      <c r="AY190" s="18" t="s">
        <v>127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83</v>
      </c>
      <c r="BK190" s="248">
        <f>ROUND(I190*H190,2)</f>
        <v>0</v>
      </c>
      <c r="BL190" s="18" t="s">
        <v>134</v>
      </c>
      <c r="BM190" s="247" t="s">
        <v>235</v>
      </c>
    </row>
    <row r="191" spans="1:47" s="2" customFormat="1" ht="12">
      <c r="A191" s="39"/>
      <c r="B191" s="40"/>
      <c r="C191" s="41"/>
      <c r="D191" s="249" t="s">
        <v>136</v>
      </c>
      <c r="E191" s="41"/>
      <c r="F191" s="250" t="s">
        <v>236</v>
      </c>
      <c r="G191" s="41"/>
      <c r="H191" s="41"/>
      <c r="I191" s="145"/>
      <c r="J191" s="41"/>
      <c r="K191" s="41"/>
      <c r="L191" s="45"/>
      <c r="M191" s="251"/>
      <c r="N191" s="252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136</v>
      </c>
      <c r="AU191" s="18" t="s">
        <v>87</v>
      </c>
    </row>
    <row r="192" spans="1:51" s="13" customFormat="1" ht="12">
      <c r="A192" s="13"/>
      <c r="B192" s="253"/>
      <c r="C192" s="254"/>
      <c r="D192" s="249" t="s">
        <v>138</v>
      </c>
      <c r="E192" s="255" t="s">
        <v>1</v>
      </c>
      <c r="F192" s="256" t="s">
        <v>237</v>
      </c>
      <c r="G192" s="254"/>
      <c r="H192" s="257">
        <v>468.21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3" t="s">
        <v>138</v>
      </c>
      <c r="AU192" s="263" t="s">
        <v>87</v>
      </c>
      <c r="AV192" s="13" t="s">
        <v>87</v>
      </c>
      <c r="AW192" s="13" t="s">
        <v>33</v>
      </c>
      <c r="AX192" s="13" t="s">
        <v>78</v>
      </c>
      <c r="AY192" s="263" t="s">
        <v>127</v>
      </c>
    </row>
    <row r="193" spans="1:51" s="14" customFormat="1" ht="12">
      <c r="A193" s="14"/>
      <c r="B193" s="264"/>
      <c r="C193" s="265"/>
      <c r="D193" s="249" t="s">
        <v>138</v>
      </c>
      <c r="E193" s="266" t="s">
        <v>1</v>
      </c>
      <c r="F193" s="267" t="s">
        <v>174</v>
      </c>
      <c r="G193" s="265"/>
      <c r="H193" s="268">
        <v>468.21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4" t="s">
        <v>138</v>
      </c>
      <c r="AU193" s="274" t="s">
        <v>87</v>
      </c>
      <c r="AV193" s="14" t="s">
        <v>134</v>
      </c>
      <c r="AW193" s="14" t="s">
        <v>33</v>
      </c>
      <c r="AX193" s="14" t="s">
        <v>83</v>
      </c>
      <c r="AY193" s="274" t="s">
        <v>127</v>
      </c>
    </row>
    <row r="194" spans="1:65" s="2" customFormat="1" ht="30" customHeight="1">
      <c r="A194" s="39"/>
      <c r="B194" s="40"/>
      <c r="C194" s="236" t="s">
        <v>238</v>
      </c>
      <c r="D194" s="236" t="s">
        <v>129</v>
      </c>
      <c r="E194" s="237" t="s">
        <v>239</v>
      </c>
      <c r="F194" s="238" t="s">
        <v>240</v>
      </c>
      <c r="G194" s="239" t="s">
        <v>142</v>
      </c>
      <c r="H194" s="240">
        <v>30.25</v>
      </c>
      <c r="I194" s="241"/>
      <c r="J194" s="242">
        <f>ROUND(I194*H194,2)</f>
        <v>0</v>
      </c>
      <c r="K194" s="238" t="s">
        <v>133</v>
      </c>
      <c r="L194" s="45"/>
      <c r="M194" s="243" t="s">
        <v>1</v>
      </c>
      <c r="N194" s="244" t="s">
        <v>43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134</v>
      </c>
      <c r="AT194" s="247" t="s">
        <v>129</v>
      </c>
      <c r="AU194" s="247" t="s">
        <v>87</v>
      </c>
      <c r="AY194" s="18" t="s">
        <v>127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83</v>
      </c>
      <c r="BK194" s="248">
        <f>ROUND(I194*H194,2)</f>
        <v>0</v>
      </c>
      <c r="BL194" s="18" t="s">
        <v>134</v>
      </c>
      <c r="BM194" s="247" t="s">
        <v>241</v>
      </c>
    </row>
    <row r="195" spans="1:47" s="2" customFormat="1" ht="12">
      <c r="A195" s="39"/>
      <c r="B195" s="40"/>
      <c r="C195" s="41"/>
      <c r="D195" s="249" t="s">
        <v>136</v>
      </c>
      <c r="E195" s="41"/>
      <c r="F195" s="250" t="s">
        <v>242</v>
      </c>
      <c r="G195" s="41"/>
      <c r="H195" s="41"/>
      <c r="I195" s="145"/>
      <c r="J195" s="41"/>
      <c r="K195" s="41"/>
      <c r="L195" s="45"/>
      <c r="M195" s="251"/>
      <c r="N195" s="252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136</v>
      </c>
      <c r="AU195" s="18" t="s">
        <v>87</v>
      </c>
    </row>
    <row r="196" spans="1:51" s="13" customFormat="1" ht="12">
      <c r="A196" s="13"/>
      <c r="B196" s="253"/>
      <c r="C196" s="254"/>
      <c r="D196" s="249" t="s">
        <v>138</v>
      </c>
      <c r="E196" s="255" t="s">
        <v>1</v>
      </c>
      <c r="F196" s="256" t="s">
        <v>243</v>
      </c>
      <c r="G196" s="254"/>
      <c r="H196" s="257">
        <v>10.95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138</v>
      </c>
      <c r="AU196" s="263" t="s">
        <v>87</v>
      </c>
      <c r="AV196" s="13" t="s">
        <v>87</v>
      </c>
      <c r="AW196" s="13" t="s">
        <v>33</v>
      </c>
      <c r="AX196" s="13" t="s">
        <v>78</v>
      </c>
      <c r="AY196" s="263" t="s">
        <v>127</v>
      </c>
    </row>
    <row r="197" spans="1:51" s="13" customFormat="1" ht="12">
      <c r="A197" s="13"/>
      <c r="B197" s="253"/>
      <c r="C197" s="254"/>
      <c r="D197" s="249" t="s">
        <v>138</v>
      </c>
      <c r="E197" s="255" t="s">
        <v>1</v>
      </c>
      <c r="F197" s="256" t="s">
        <v>244</v>
      </c>
      <c r="G197" s="254"/>
      <c r="H197" s="257">
        <v>14.5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138</v>
      </c>
      <c r="AU197" s="263" t="s">
        <v>87</v>
      </c>
      <c r="AV197" s="13" t="s">
        <v>87</v>
      </c>
      <c r="AW197" s="13" t="s">
        <v>33</v>
      </c>
      <c r="AX197" s="13" t="s">
        <v>78</v>
      </c>
      <c r="AY197" s="263" t="s">
        <v>127</v>
      </c>
    </row>
    <row r="198" spans="1:51" s="13" customFormat="1" ht="12">
      <c r="A198" s="13"/>
      <c r="B198" s="253"/>
      <c r="C198" s="254"/>
      <c r="D198" s="249" t="s">
        <v>138</v>
      </c>
      <c r="E198" s="255" t="s">
        <v>1</v>
      </c>
      <c r="F198" s="256" t="s">
        <v>245</v>
      </c>
      <c r="G198" s="254"/>
      <c r="H198" s="257">
        <v>4.8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3" t="s">
        <v>138</v>
      </c>
      <c r="AU198" s="263" t="s">
        <v>87</v>
      </c>
      <c r="AV198" s="13" t="s">
        <v>87</v>
      </c>
      <c r="AW198" s="13" t="s">
        <v>33</v>
      </c>
      <c r="AX198" s="13" t="s">
        <v>78</v>
      </c>
      <c r="AY198" s="263" t="s">
        <v>127</v>
      </c>
    </row>
    <row r="199" spans="1:51" s="14" customFormat="1" ht="12">
      <c r="A199" s="14"/>
      <c r="B199" s="264"/>
      <c r="C199" s="265"/>
      <c r="D199" s="249" t="s">
        <v>138</v>
      </c>
      <c r="E199" s="266" t="s">
        <v>1</v>
      </c>
      <c r="F199" s="267" t="s">
        <v>174</v>
      </c>
      <c r="G199" s="265"/>
      <c r="H199" s="268">
        <v>30.25</v>
      </c>
      <c r="I199" s="269"/>
      <c r="J199" s="265"/>
      <c r="K199" s="265"/>
      <c r="L199" s="270"/>
      <c r="M199" s="271"/>
      <c r="N199" s="272"/>
      <c r="O199" s="272"/>
      <c r="P199" s="272"/>
      <c r="Q199" s="272"/>
      <c r="R199" s="272"/>
      <c r="S199" s="272"/>
      <c r="T199" s="27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4" t="s">
        <v>138</v>
      </c>
      <c r="AU199" s="274" t="s">
        <v>87</v>
      </c>
      <c r="AV199" s="14" t="s">
        <v>134</v>
      </c>
      <c r="AW199" s="14" t="s">
        <v>33</v>
      </c>
      <c r="AX199" s="14" t="s">
        <v>83</v>
      </c>
      <c r="AY199" s="274" t="s">
        <v>127</v>
      </c>
    </row>
    <row r="200" spans="1:65" s="2" customFormat="1" ht="19.8" customHeight="1">
      <c r="A200" s="39"/>
      <c r="B200" s="40"/>
      <c r="C200" s="236" t="s">
        <v>246</v>
      </c>
      <c r="D200" s="236" t="s">
        <v>129</v>
      </c>
      <c r="E200" s="237" t="s">
        <v>247</v>
      </c>
      <c r="F200" s="238" t="s">
        <v>248</v>
      </c>
      <c r="G200" s="239" t="s">
        <v>249</v>
      </c>
      <c r="H200" s="240">
        <v>1</v>
      </c>
      <c r="I200" s="241"/>
      <c r="J200" s="242">
        <f>ROUND(I200*H200,2)</f>
        <v>0</v>
      </c>
      <c r="K200" s="238" t="s">
        <v>1</v>
      </c>
      <c r="L200" s="45"/>
      <c r="M200" s="243" t="s">
        <v>1</v>
      </c>
      <c r="N200" s="244" t="s">
        <v>43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134</v>
      </c>
      <c r="AT200" s="247" t="s">
        <v>129</v>
      </c>
      <c r="AU200" s="247" t="s">
        <v>87</v>
      </c>
      <c r="AY200" s="18" t="s">
        <v>127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83</v>
      </c>
      <c r="BK200" s="248">
        <f>ROUND(I200*H200,2)</f>
        <v>0</v>
      </c>
      <c r="BL200" s="18" t="s">
        <v>134</v>
      </c>
      <c r="BM200" s="247" t="s">
        <v>250</v>
      </c>
    </row>
    <row r="201" spans="1:47" s="2" customFormat="1" ht="12">
      <c r="A201" s="39"/>
      <c r="B201" s="40"/>
      <c r="C201" s="41"/>
      <c r="D201" s="249" t="s">
        <v>136</v>
      </c>
      <c r="E201" s="41"/>
      <c r="F201" s="250" t="s">
        <v>251</v>
      </c>
      <c r="G201" s="41"/>
      <c r="H201" s="41"/>
      <c r="I201" s="145"/>
      <c r="J201" s="41"/>
      <c r="K201" s="41"/>
      <c r="L201" s="45"/>
      <c r="M201" s="251"/>
      <c r="N201" s="252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136</v>
      </c>
      <c r="AU201" s="18" t="s">
        <v>87</v>
      </c>
    </row>
    <row r="202" spans="1:47" s="2" customFormat="1" ht="12">
      <c r="A202" s="39"/>
      <c r="B202" s="40"/>
      <c r="C202" s="41"/>
      <c r="D202" s="249" t="s">
        <v>252</v>
      </c>
      <c r="E202" s="41"/>
      <c r="F202" s="275" t="s">
        <v>253</v>
      </c>
      <c r="G202" s="41"/>
      <c r="H202" s="41"/>
      <c r="I202" s="145"/>
      <c r="J202" s="41"/>
      <c r="K202" s="41"/>
      <c r="L202" s="45"/>
      <c r="M202" s="251"/>
      <c r="N202" s="252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252</v>
      </c>
      <c r="AU202" s="18" t="s">
        <v>87</v>
      </c>
    </row>
    <row r="203" spans="1:51" s="13" customFormat="1" ht="12">
      <c r="A203" s="13"/>
      <c r="B203" s="253"/>
      <c r="C203" s="254"/>
      <c r="D203" s="249" t="s">
        <v>138</v>
      </c>
      <c r="E203" s="255" t="s">
        <v>1</v>
      </c>
      <c r="F203" s="256" t="s">
        <v>254</v>
      </c>
      <c r="G203" s="254"/>
      <c r="H203" s="257">
        <v>1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138</v>
      </c>
      <c r="AU203" s="263" t="s">
        <v>87</v>
      </c>
      <c r="AV203" s="13" t="s">
        <v>87</v>
      </c>
      <c r="AW203" s="13" t="s">
        <v>33</v>
      </c>
      <c r="AX203" s="13" t="s">
        <v>83</v>
      </c>
      <c r="AY203" s="263" t="s">
        <v>127</v>
      </c>
    </row>
    <row r="204" spans="1:65" s="2" customFormat="1" ht="19.8" customHeight="1">
      <c r="A204" s="39"/>
      <c r="B204" s="40"/>
      <c r="C204" s="236" t="s">
        <v>255</v>
      </c>
      <c r="D204" s="236" t="s">
        <v>129</v>
      </c>
      <c r="E204" s="237" t="s">
        <v>256</v>
      </c>
      <c r="F204" s="238" t="s">
        <v>257</v>
      </c>
      <c r="G204" s="239" t="s">
        <v>149</v>
      </c>
      <c r="H204" s="240">
        <v>57</v>
      </c>
      <c r="I204" s="241"/>
      <c r="J204" s="242">
        <f>ROUND(I204*H204,2)</f>
        <v>0</v>
      </c>
      <c r="K204" s="238" t="s">
        <v>133</v>
      </c>
      <c r="L204" s="45"/>
      <c r="M204" s="243" t="s">
        <v>1</v>
      </c>
      <c r="N204" s="244" t="s">
        <v>43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134</v>
      </c>
      <c r="AT204" s="247" t="s">
        <v>129</v>
      </c>
      <c r="AU204" s="247" t="s">
        <v>87</v>
      </c>
      <c r="AY204" s="18" t="s">
        <v>127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83</v>
      </c>
      <c r="BK204" s="248">
        <f>ROUND(I204*H204,2)</f>
        <v>0</v>
      </c>
      <c r="BL204" s="18" t="s">
        <v>134</v>
      </c>
      <c r="BM204" s="247" t="s">
        <v>258</v>
      </c>
    </row>
    <row r="205" spans="1:47" s="2" customFormat="1" ht="12">
      <c r="A205" s="39"/>
      <c r="B205" s="40"/>
      <c r="C205" s="41"/>
      <c r="D205" s="249" t="s">
        <v>136</v>
      </c>
      <c r="E205" s="41"/>
      <c r="F205" s="250" t="s">
        <v>259</v>
      </c>
      <c r="G205" s="41"/>
      <c r="H205" s="41"/>
      <c r="I205" s="145"/>
      <c r="J205" s="41"/>
      <c r="K205" s="41"/>
      <c r="L205" s="45"/>
      <c r="M205" s="251"/>
      <c r="N205" s="252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136</v>
      </c>
      <c r="AU205" s="18" t="s">
        <v>87</v>
      </c>
    </row>
    <row r="206" spans="1:51" s="13" customFormat="1" ht="12">
      <c r="A206" s="13"/>
      <c r="B206" s="253"/>
      <c r="C206" s="254"/>
      <c r="D206" s="249" t="s">
        <v>138</v>
      </c>
      <c r="E206" s="255" t="s">
        <v>1</v>
      </c>
      <c r="F206" s="256" t="s">
        <v>152</v>
      </c>
      <c r="G206" s="254"/>
      <c r="H206" s="257">
        <v>57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3" t="s">
        <v>138</v>
      </c>
      <c r="AU206" s="263" t="s">
        <v>87</v>
      </c>
      <c r="AV206" s="13" t="s">
        <v>87</v>
      </c>
      <c r="AW206" s="13" t="s">
        <v>33</v>
      </c>
      <c r="AX206" s="13" t="s">
        <v>83</v>
      </c>
      <c r="AY206" s="263" t="s">
        <v>127</v>
      </c>
    </row>
    <row r="207" spans="1:65" s="2" customFormat="1" ht="19.8" customHeight="1">
      <c r="A207" s="39"/>
      <c r="B207" s="40"/>
      <c r="C207" s="236" t="s">
        <v>7</v>
      </c>
      <c r="D207" s="236" t="s">
        <v>129</v>
      </c>
      <c r="E207" s="237" t="s">
        <v>260</v>
      </c>
      <c r="F207" s="238" t="s">
        <v>261</v>
      </c>
      <c r="G207" s="239" t="s">
        <v>149</v>
      </c>
      <c r="H207" s="240">
        <v>3</v>
      </c>
      <c r="I207" s="241"/>
      <c r="J207" s="242">
        <f>ROUND(I207*H207,2)</f>
        <v>0</v>
      </c>
      <c r="K207" s="238" t="s">
        <v>133</v>
      </c>
      <c r="L207" s="45"/>
      <c r="M207" s="243" t="s">
        <v>1</v>
      </c>
      <c r="N207" s="244" t="s">
        <v>43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134</v>
      </c>
      <c r="AT207" s="247" t="s">
        <v>129</v>
      </c>
      <c r="AU207" s="247" t="s">
        <v>87</v>
      </c>
      <c r="AY207" s="18" t="s">
        <v>127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83</v>
      </c>
      <c r="BK207" s="248">
        <f>ROUND(I207*H207,2)</f>
        <v>0</v>
      </c>
      <c r="BL207" s="18" t="s">
        <v>134</v>
      </c>
      <c r="BM207" s="247" t="s">
        <v>262</v>
      </c>
    </row>
    <row r="208" spans="1:47" s="2" customFormat="1" ht="12">
      <c r="A208" s="39"/>
      <c r="B208" s="40"/>
      <c r="C208" s="41"/>
      <c r="D208" s="249" t="s">
        <v>136</v>
      </c>
      <c r="E208" s="41"/>
      <c r="F208" s="250" t="s">
        <v>263</v>
      </c>
      <c r="G208" s="41"/>
      <c r="H208" s="41"/>
      <c r="I208" s="145"/>
      <c r="J208" s="41"/>
      <c r="K208" s="41"/>
      <c r="L208" s="45"/>
      <c r="M208" s="251"/>
      <c r="N208" s="252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136</v>
      </c>
      <c r="AU208" s="18" t="s">
        <v>87</v>
      </c>
    </row>
    <row r="209" spans="1:51" s="13" customFormat="1" ht="12">
      <c r="A209" s="13"/>
      <c r="B209" s="253"/>
      <c r="C209" s="254"/>
      <c r="D209" s="249" t="s">
        <v>138</v>
      </c>
      <c r="E209" s="255" t="s">
        <v>1</v>
      </c>
      <c r="F209" s="256" t="s">
        <v>146</v>
      </c>
      <c r="G209" s="254"/>
      <c r="H209" s="257">
        <v>3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138</v>
      </c>
      <c r="AU209" s="263" t="s">
        <v>87</v>
      </c>
      <c r="AV209" s="13" t="s">
        <v>87</v>
      </c>
      <c r="AW209" s="13" t="s">
        <v>33</v>
      </c>
      <c r="AX209" s="13" t="s">
        <v>83</v>
      </c>
      <c r="AY209" s="263" t="s">
        <v>127</v>
      </c>
    </row>
    <row r="210" spans="1:65" s="2" customFormat="1" ht="19.8" customHeight="1">
      <c r="A210" s="39"/>
      <c r="B210" s="40"/>
      <c r="C210" s="236" t="s">
        <v>264</v>
      </c>
      <c r="D210" s="236" t="s">
        <v>129</v>
      </c>
      <c r="E210" s="237" t="s">
        <v>265</v>
      </c>
      <c r="F210" s="238" t="s">
        <v>266</v>
      </c>
      <c r="G210" s="239" t="s">
        <v>149</v>
      </c>
      <c r="H210" s="240">
        <v>57</v>
      </c>
      <c r="I210" s="241"/>
      <c r="J210" s="242">
        <f>ROUND(I210*H210,2)</f>
        <v>0</v>
      </c>
      <c r="K210" s="238" t="s">
        <v>133</v>
      </c>
      <c r="L210" s="45"/>
      <c r="M210" s="243" t="s">
        <v>1</v>
      </c>
      <c r="N210" s="244" t="s">
        <v>43</v>
      </c>
      <c r="O210" s="92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134</v>
      </c>
      <c r="AT210" s="247" t="s">
        <v>129</v>
      </c>
      <c r="AU210" s="247" t="s">
        <v>87</v>
      </c>
      <c r="AY210" s="18" t="s">
        <v>127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83</v>
      </c>
      <c r="BK210" s="248">
        <f>ROUND(I210*H210,2)</f>
        <v>0</v>
      </c>
      <c r="BL210" s="18" t="s">
        <v>134</v>
      </c>
      <c r="BM210" s="247" t="s">
        <v>267</v>
      </c>
    </row>
    <row r="211" spans="1:47" s="2" customFormat="1" ht="12">
      <c r="A211" s="39"/>
      <c r="B211" s="40"/>
      <c r="C211" s="41"/>
      <c r="D211" s="249" t="s">
        <v>136</v>
      </c>
      <c r="E211" s="41"/>
      <c r="F211" s="250" t="s">
        <v>268</v>
      </c>
      <c r="G211" s="41"/>
      <c r="H211" s="41"/>
      <c r="I211" s="145"/>
      <c r="J211" s="41"/>
      <c r="K211" s="41"/>
      <c r="L211" s="45"/>
      <c r="M211" s="251"/>
      <c r="N211" s="252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136</v>
      </c>
      <c r="AU211" s="18" t="s">
        <v>87</v>
      </c>
    </row>
    <row r="212" spans="1:51" s="13" customFormat="1" ht="12">
      <c r="A212" s="13"/>
      <c r="B212" s="253"/>
      <c r="C212" s="254"/>
      <c r="D212" s="249" t="s">
        <v>138</v>
      </c>
      <c r="E212" s="255" t="s">
        <v>1</v>
      </c>
      <c r="F212" s="256" t="s">
        <v>152</v>
      </c>
      <c r="G212" s="254"/>
      <c r="H212" s="257">
        <v>57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138</v>
      </c>
      <c r="AU212" s="263" t="s">
        <v>87</v>
      </c>
      <c r="AV212" s="13" t="s">
        <v>87</v>
      </c>
      <c r="AW212" s="13" t="s">
        <v>33</v>
      </c>
      <c r="AX212" s="13" t="s">
        <v>83</v>
      </c>
      <c r="AY212" s="263" t="s">
        <v>127</v>
      </c>
    </row>
    <row r="213" spans="1:65" s="2" customFormat="1" ht="19.8" customHeight="1">
      <c r="A213" s="39"/>
      <c r="B213" s="40"/>
      <c r="C213" s="236" t="s">
        <v>269</v>
      </c>
      <c r="D213" s="236" t="s">
        <v>129</v>
      </c>
      <c r="E213" s="237" t="s">
        <v>270</v>
      </c>
      <c r="F213" s="238" t="s">
        <v>271</v>
      </c>
      <c r="G213" s="239" t="s">
        <v>149</v>
      </c>
      <c r="H213" s="240">
        <v>3</v>
      </c>
      <c r="I213" s="241"/>
      <c r="J213" s="242">
        <f>ROUND(I213*H213,2)</f>
        <v>0</v>
      </c>
      <c r="K213" s="238" t="s">
        <v>133</v>
      </c>
      <c r="L213" s="45"/>
      <c r="M213" s="243" t="s">
        <v>1</v>
      </c>
      <c r="N213" s="244" t="s">
        <v>43</v>
      </c>
      <c r="O213" s="92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134</v>
      </c>
      <c r="AT213" s="247" t="s">
        <v>129</v>
      </c>
      <c r="AU213" s="247" t="s">
        <v>87</v>
      </c>
      <c r="AY213" s="18" t="s">
        <v>127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83</v>
      </c>
      <c r="BK213" s="248">
        <f>ROUND(I213*H213,2)</f>
        <v>0</v>
      </c>
      <c r="BL213" s="18" t="s">
        <v>134</v>
      </c>
      <c r="BM213" s="247" t="s">
        <v>272</v>
      </c>
    </row>
    <row r="214" spans="1:47" s="2" customFormat="1" ht="12">
      <c r="A214" s="39"/>
      <c r="B214" s="40"/>
      <c r="C214" s="41"/>
      <c r="D214" s="249" t="s">
        <v>136</v>
      </c>
      <c r="E214" s="41"/>
      <c r="F214" s="250" t="s">
        <v>273</v>
      </c>
      <c r="G214" s="41"/>
      <c r="H214" s="41"/>
      <c r="I214" s="145"/>
      <c r="J214" s="41"/>
      <c r="K214" s="41"/>
      <c r="L214" s="45"/>
      <c r="M214" s="251"/>
      <c r="N214" s="252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136</v>
      </c>
      <c r="AU214" s="18" t="s">
        <v>87</v>
      </c>
    </row>
    <row r="215" spans="1:51" s="13" customFormat="1" ht="12">
      <c r="A215" s="13"/>
      <c r="B215" s="253"/>
      <c r="C215" s="254"/>
      <c r="D215" s="249" t="s">
        <v>138</v>
      </c>
      <c r="E215" s="255" t="s">
        <v>1</v>
      </c>
      <c r="F215" s="256" t="s">
        <v>146</v>
      </c>
      <c r="G215" s="254"/>
      <c r="H215" s="257">
        <v>3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138</v>
      </c>
      <c r="AU215" s="263" t="s">
        <v>87</v>
      </c>
      <c r="AV215" s="13" t="s">
        <v>87</v>
      </c>
      <c r="AW215" s="13" t="s">
        <v>33</v>
      </c>
      <c r="AX215" s="13" t="s">
        <v>83</v>
      </c>
      <c r="AY215" s="263" t="s">
        <v>127</v>
      </c>
    </row>
    <row r="216" spans="1:65" s="2" customFormat="1" ht="30" customHeight="1">
      <c r="A216" s="39"/>
      <c r="B216" s="40"/>
      <c r="C216" s="236" t="s">
        <v>274</v>
      </c>
      <c r="D216" s="236" t="s">
        <v>129</v>
      </c>
      <c r="E216" s="237" t="s">
        <v>275</v>
      </c>
      <c r="F216" s="238" t="s">
        <v>276</v>
      </c>
      <c r="G216" s="239" t="s">
        <v>149</v>
      </c>
      <c r="H216" s="240">
        <v>228</v>
      </c>
      <c r="I216" s="241"/>
      <c r="J216" s="242">
        <f>ROUND(I216*H216,2)</f>
        <v>0</v>
      </c>
      <c r="K216" s="238" t="s">
        <v>133</v>
      </c>
      <c r="L216" s="45"/>
      <c r="M216" s="243" t="s">
        <v>1</v>
      </c>
      <c r="N216" s="244" t="s">
        <v>43</v>
      </c>
      <c r="O216" s="92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134</v>
      </c>
      <c r="AT216" s="247" t="s">
        <v>129</v>
      </c>
      <c r="AU216" s="247" t="s">
        <v>87</v>
      </c>
      <c r="AY216" s="18" t="s">
        <v>127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83</v>
      </c>
      <c r="BK216" s="248">
        <f>ROUND(I216*H216,2)</f>
        <v>0</v>
      </c>
      <c r="BL216" s="18" t="s">
        <v>134</v>
      </c>
      <c r="BM216" s="247" t="s">
        <v>277</v>
      </c>
    </row>
    <row r="217" spans="1:47" s="2" customFormat="1" ht="12">
      <c r="A217" s="39"/>
      <c r="B217" s="40"/>
      <c r="C217" s="41"/>
      <c r="D217" s="249" t="s">
        <v>136</v>
      </c>
      <c r="E217" s="41"/>
      <c r="F217" s="250" t="s">
        <v>278</v>
      </c>
      <c r="G217" s="41"/>
      <c r="H217" s="41"/>
      <c r="I217" s="145"/>
      <c r="J217" s="41"/>
      <c r="K217" s="41"/>
      <c r="L217" s="45"/>
      <c r="M217" s="251"/>
      <c r="N217" s="252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136</v>
      </c>
      <c r="AU217" s="18" t="s">
        <v>87</v>
      </c>
    </row>
    <row r="218" spans="1:51" s="13" customFormat="1" ht="12">
      <c r="A218" s="13"/>
      <c r="B218" s="253"/>
      <c r="C218" s="254"/>
      <c r="D218" s="249" t="s">
        <v>138</v>
      </c>
      <c r="E218" s="255" t="s">
        <v>1</v>
      </c>
      <c r="F218" s="256" t="s">
        <v>279</v>
      </c>
      <c r="G218" s="254"/>
      <c r="H218" s="257">
        <v>228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138</v>
      </c>
      <c r="AU218" s="263" t="s">
        <v>87</v>
      </c>
      <c r="AV218" s="13" t="s">
        <v>87</v>
      </c>
      <c r="AW218" s="13" t="s">
        <v>33</v>
      </c>
      <c r="AX218" s="13" t="s">
        <v>83</v>
      </c>
      <c r="AY218" s="263" t="s">
        <v>127</v>
      </c>
    </row>
    <row r="219" spans="1:65" s="2" customFormat="1" ht="30" customHeight="1">
      <c r="A219" s="39"/>
      <c r="B219" s="40"/>
      <c r="C219" s="236" t="s">
        <v>280</v>
      </c>
      <c r="D219" s="236" t="s">
        <v>129</v>
      </c>
      <c r="E219" s="237" t="s">
        <v>281</v>
      </c>
      <c r="F219" s="238" t="s">
        <v>282</v>
      </c>
      <c r="G219" s="239" t="s">
        <v>149</v>
      </c>
      <c r="H219" s="240">
        <v>12</v>
      </c>
      <c r="I219" s="241"/>
      <c r="J219" s="242">
        <f>ROUND(I219*H219,2)</f>
        <v>0</v>
      </c>
      <c r="K219" s="238" t="s">
        <v>133</v>
      </c>
      <c r="L219" s="45"/>
      <c r="M219" s="243" t="s">
        <v>1</v>
      </c>
      <c r="N219" s="244" t="s">
        <v>43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134</v>
      </c>
      <c r="AT219" s="247" t="s">
        <v>129</v>
      </c>
      <c r="AU219" s="247" t="s">
        <v>87</v>
      </c>
      <c r="AY219" s="18" t="s">
        <v>127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83</v>
      </c>
      <c r="BK219" s="248">
        <f>ROUND(I219*H219,2)</f>
        <v>0</v>
      </c>
      <c r="BL219" s="18" t="s">
        <v>134</v>
      </c>
      <c r="BM219" s="247" t="s">
        <v>283</v>
      </c>
    </row>
    <row r="220" spans="1:47" s="2" customFormat="1" ht="12">
      <c r="A220" s="39"/>
      <c r="B220" s="40"/>
      <c r="C220" s="41"/>
      <c r="D220" s="249" t="s">
        <v>136</v>
      </c>
      <c r="E220" s="41"/>
      <c r="F220" s="250" t="s">
        <v>284</v>
      </c>
      <c r="G220" s="41"/>
      <c r="H220" s="41"/>
      <c r="I220" s="145"/>
      <c r="J220" s="41"/>
      <c r="K220" s="41"/>
      <c r="L220" s="45"/>
      <c r="M220" s="251"/>
      <c r="N220" s="252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136</v>
      </c>
      <c r="AU220" s="18" t="s">
        <v>87</v>
      </c>
    </row>
    <row r="221" spans="1:51" s="13" customFormat="1" ht="12">
      <c r="A221" s="13"/>
      <c r="B221" s="253"/>
      <c r="C221" s="254"/>
      <c r="D221" s="249" t="s">
        <v>138</v>
      </c>
      <c r="E221" s="255" t="s">
        <v>1</v>
      </c>
      <c r="F221" s="256" t="s">
        <v>285</v>
      </c>
      <c r="G221" s="254"/>
      <c r="H221" s="257">
        <v>12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138</v>
      </c>
      <c r="AU221" s="263" t="s">
        <v>87</v>
      </c>
      <c r="AV221" s="13" t="s">
        <v>87</v>
      </c>
      <c r="AW221" s="13" t="s">
        <v>33</v>
      </c>
      <c r="AX221" s="13" t="s">
        <v>83</v>
      </c>
      <c r="AY221" s="263" t="s">
        <v>127</v>
      </c>
    </row>
    <row r="222" spans="1:65" s="2" customFormat="1" ht="19.8" customHeight="1">
      <c r="A222" s="39"/>
      <c r="B222" s="40"/>
      <c r="C222" s="236" t="s">
        <v>286</v>
      </c>
      <c r="D222" s="236" t="s">
        <v>129</v>
      </c>
      <c r="E222" s="237" t="s">
        <v>287</v>
      </c>
      <c r="F222" s="238" t="s">
        <v>288</v>
      </c>
      <c r="G222" s="239" t="s">
        <v>149</v>
      </c>
      <c r="H222" s="240">
        <v>228</v>
      </c>
      <c r="I222" s="241"/>
      <c r="J222" s="242">
        <f>ROUND(I222*H222,2)</f>
        <v>0</v>
      </c>
      <c r="K222" s="238" t="s">
        <v>133</v>
      </c>
      <c r="L222" s="45"/>
      <c r="M222" s="243" t="s">
        <v>1</v>
      </c>
      <c r="N222" s="244" t="s">
        <v>43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134</v>
      </c>
      <c r="AT222" s="247" t="s">
        <v>129</v>
      </c>
      <c r="AU222" s="247" t="s">
        <v>87</v>
      </c>
      <c r="AY222" s="18" t="s">
        <v>127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83</v>
      </c>
      <c r="BK222" s="248">
        <f>ROUND(I222*H222,2)</f>
        <v>0</v>
      </c>
      <c r="BL222" s="18" t="s">
        <v>134</v>
      </c>
      <c r="BM222" s="247" t="s">
        <v>289</v>
      </c>
    </row>
    <row r="223" spans="1:47" s="2" customFormat="1" ht="12">
      <c r="A223" s="39"/>
      <c r="B223" s="40"/>
      <c r="C223" s="41"/>
      <c r="D223" s="249" t="s">
        <v>136</v>
      </c>
      <c r="E223" s="41"/>
      <c r="F223" s="250" t="s">
        <v>290</v>
      </c>
      <c r="G223" s="41"/>
      <c r="H223" s="41"/>
      <c r="I223" s="145"/>
      <c r="J223" s="41"/>
      <c r="K223" s="41"/>
      <c r="L223" s="45"/>
      <c r="M223" s="251"/>
      <c r="N223" s="252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136</v>
      </c>
      <c r="AU223" s="18" t="s">
        <v>87</v>
      </c>
    </row>
    <row r="224" spans="1:51" s="13" customFormat="1" ht="12">
      <c r="A224" s="13"/>
      <c r="B224" s="253"/>
      <c r="C224" s="254"/>
      <c r="D224" s="249" t="s">
        <v>138</v>
      </c>
      <c r="E224" s="255" t="s">
        <v>1</v>
      </c>
      <c r="F224" s="256" t="s">
        <v>279</v>
      </c>
      <c r="G224" s="254"/>
      <c r="H224" s="257">
        <v>228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138</v>
      </c>
      <c r="AU224" s="263" t="s">
        <v>87</v>
      </c>
      <c r="AV224" s="13" t="s">
        <v>87</v>
      </c>
      <c r="AW224" s="13" t="s">
        <v>33</v>
      </c>
      <c r="AX224" s="13" t="s">
        <v>83</v>
      </c>
      <c r="AY224" s="263" t="s">
        <v>127</v>
      </c>
    </row>
    <row r="225" spans="1:65" s="2" customFormat="1" ht="19.8" customHeight="1">
      <c r="A225" s="39"/>
      <c r="B225" s="40"/>
      <c r="C225" s="236" t="s">
        <v>291</v>
      </c>
      <c r="D225" s="236" t="s">
        <v>129</v>
      </c>
      <c r="E225" s="237" t="s">
        <v>292</v>
      </c>
      <c r="F225" s="238" t="s">
        <v>293</v>
      </c>
      <c r="G225" s="239" t="s">
        <v>149</v>
      </c>
      <c r="H225" s="240">
        <v>12</v>
      </c>
      <c r="I225" s="241"/>
      <c r="J225" s="242">
        <f>ROUND(I225*H225,2)</f>
        <v>0</v>
      </c>
      <c r="K225" s="238" t="s">
        <v>133</v>
      </c>
      <c r="L225" s="45"/>
      <c r="M225" s="243" t="s">
        <v>1</v>
      </c>
      <c r="N225" s="244" t="s">
        <v>43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134</v>
      </c>
      <c r="AT225" s="247" t="s">
        <v>129</v>
      </c>
      <c r="AU225" s="247" t="s">
        <v>87</v>
      </c>
      <c r="AY225" s="18" t="s">
        <v>127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83</v>
      </c>
      <c r="BK225" s="248">
        <f>ROUND(I225*H225,2)</f>
        <v>0</v>
      </c>
      <c r="BL225" s="18" t="s">
        <v>134</v>
      </c>
      <c r="BM225" s="247" t="s">
        <v>294</v>
      </c>
    </row>
    <row r="226" spans="1:47" s="2" customFormat="1" ht="12">
      <c r="A226" s="39"/>
      <c r="B226" s="40"/>
      <c r="C226" s="41"/>
      <c r="D226" s="249" t="s">
        <v>136</v>
      </c>
      <c r="E226" s="41"/>
      <c r="F226" s="250" t="s">
        <v>295</v>
      </c>
      <c r="G226" s="41"/>
      <c r="H226" s="41"/>
      <c r="I226" s="145"/>
      <c r="J226" s="41"/>
      <c r="K226" s="41"/>
      <c r="L226" s="45"/>
      <c r="M226" s="251"/>
      <c r="N226" s="252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136</v>
      </c>
      <c r="AU226" s="18" t="s">
        <v>87</v>
      </c>
    </row>
    <row r="227" spans="1:51" s="13" customFormat="1" ht="12">
      <c r="A227" s="13"/>
      <c r="B227" s="253"/>
      <c r="C227" s="254"/>
      <c r="D227" s="249" t="s">
        <v>138</v>
      </c>
      <c r="E227" s="255" t="s">
        <v>1</v>
      </c>
      <c r="F227" s="256" t="s">
        <v>285</v>
      </c>
      <c r="G227" s="254"/>
      <c r="H227" s="257">
        <v>12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138</v>
      </c>
      <c r="AU227" s="263" t="s">
        <v>87</v>
      </c>
      <c r="AV227" s="13" t="s">
        <v>87</v>
      </c>
      <c r="AW227" s="13" t="s">
        <v>33</v>
      </c>
      <c r="AX227" s="13" t="s">
        <v>83</v>
      </c>
      <c r="AY227" s="263" t="s">
        <v>127</v>
      </c>
    </row>
    <row r="228" spans="1:65" s="2" customFormat="1" ht="30" customHeight="1">
      <c r="A228" s="39"/>
      <c r="B228" s="40"/>
      <c r="C228" s="236" t="s">
        <v>296</v>
      </c>
      <c r="D228" s="236" t="s">
        <v>129</v>
      </c>
      <c r="E228" s="237" t="s">
        <v>297</v>
      </c>
      <c r="F228" s="238" t="s">
        <v>298</v>
      </c>
      <c r="G228" s="239" t="s">
        <v>142</v>
      </c>
      <c r="H228" s="240">
        <v>437.08</v>
      </c>
      <c r="I228" s="241"/>
      <c r="J228" s="242">
        <f>ROUND(I228*H228,2)</f>
        <v>0</v>
      </c>
      <c r="K228" s="238" t="s">
        <v>133</v>
      </c>
      <c r="L228" s="45"/>
      <c r="M228" s="243" t="s">
        <v>1</v>
      </c>
      <c r="N228" s="244" t="s">
        <v>43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134</v>
      </c>
      <c r="AT228" s="247" t="s">
        <v>129</v>
      </c>
      <c r="AU228" s="247" t="s">
        <v>87</v>
      </c>
      <c r="AY228" s="18" t="s">
        <v>127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83</v>
      </c>
      <c r="BK228" s="248">
        <f>ROUND(I228*H228,2)</f>
        <v>0</v>
      </c>
      <c r="BL228" s="18" t="s">
        <v>134</v>
      </c>
      <c r="BM228" s="247" t="s">
        <v>299</v>
      </c>
    </row>
    <row r="229" spans="1:47" s="2" customFormat="1" ht="12">
      <c r="A229" s="39"/>
      <c r="B229" s="40"/>
      <c r="C229" s="41"/>
      <c r="D229" s="249" t="s">
        <v>136</v>
      </c>
      <c r="E229" s="41"/>
      <c r="F229" s="250" t="s">
        <v>300</v>
      </c>
      <c r="G229" s="41"/>
      <c r="H229" s="41"/>
      <c r="I229" s="145"/>
      <c r="J229" s="41"/>
      <c r="K229" s="41"/>
      <c r="L229" s="45"/>
      <c r="M229" s="251"/>
      <c r="N229" s="252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136</v>
      </c>
      <c r="AU229" s="18" t="s">
        <v>87</v>
      </c>
    </row>
    <row r="230" spans="1:51" s="13" customFormat="1" ht="12">
      <c r="A230" s="13"/>
      <c r="B230" s="253"/>
      <c r="C230" s="254"/>
      <c r="D230" s="249" t="s">
        <v>138</v>
      </c>
      <c r="E230" s="255" t="s">
        <v>1</v>
      </c>
      <c r="F230" s="256" t="s">
        <v>301</v>
      </c>
      <c r="G230" s="254"/>
      <c r="H230" s="257">
        <v>55.226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138</v>
      </c>
      <c r="AU230" s="263" t="s">
        <v>87</v>
      </c>
      <c r="AV230" s="13" t="s">
        <v>87</v>
      </c>
      <c r="AW230" s="13" t="s">
        <v>33</v>
      </c>
      <c r="AX230" s="13" t="s">
        <v>78</v>
      </c>
      <c r="AY230" s="263" t="s">
        <v>127</v>
      </c>
    </row>
    <row r="231" spans="1:51" s="13" customFormat="1" ht="12">
      <c r="A231" s="13"/>
      <c r="B231" s="253"/>
      <c r="C231" s="254"/>
      <c r="D231" s="249" t="s">
        <v>138</v>
      </c>
      <c r="E231" s="255" t="s">
        <v>1</v>
      </c>
      <c r="F231" s="256" t="s">
        <v>302</v>
      </c>
      <c r="G231" s="254"/>
      <c r="H231" s="257">
        <v>268.506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3" t="s">
        <v>138</v>
      </c>
      <c r="AU231" s="263" t="s">
        <v>87</v>
      </c>
      <c r="AV231" s="13" t="s">
        <v>87</v>
      </c>
      <c r="AW231" s="13" t="s">
        <v>33</v>
      </c>
      <c r="AX231" s="13" t="s">
        <v>78</v>
      </c>
      <c r="AY231" s="263" t="s">
        <v>127</v>
      </c>
    </row>
    <row r="232" spans="1:51" s="13" customFormat="1" ht="12">
      <c r="A232" s="13"/>
      <c r="B232" s="253"/>
      <c r="C232" s="254"/>
      <c r="D232" s="249" t="s">
        <v>138</v>
      </c>
      <c r="E232" s="255" t="s">
        <v>1</v>
      </c>
      <c r="F232" s="256" t="s">
        <v>303</v>
      </c>
      <c r="G232" s="254"/>
      <c r="H232" s="257">
        <v>113.346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3" t="s">
        <v>138</v>
      </c>
      <c r="AU232" s="263" t="s">
        <v>87</v>
      </c>
      <c r="AV232" s="13" t="s">
        <v>87</v>
      </c>
      <c r="AW232" s="13" t="s">
        <v>33</v>
      </c>
      <c r="AX232" s="13" t="s">
        <v>78</v>
      </c>
      <c r="AY232" s="263" t="s">
        <v>127</v>
      </c>
    </row>
    <row r="233" spans="1:51" s="15" customFormat="1" ht="12">
      <c r="A233" s="15"/>
      <c r="B233" s="276"/>
      <c r="C233" s="277"/>
      <c r="D233" s="249" t="s">
        <v>138</v>
      </c>
      <c r="E233" s="278" t="s">
        <v>1</v>
      </c>
      <c r="F233" s="279" t="s">
        <v>304</v>
      </c>
      <c r="G233" s="277"/>
      <c r="H233" s="280">
        <v>437.078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6" t="s">
        <v>138</v>
      </c>
      <c r="AU233" s="286" t="s">
        <v>87</v>
      </c>
      <c r="AV233" s="15" t="s">
        <v>146</v>
      </c>
      <c r="AW233" s="15" t="s">
        <v>33</v>
      </c>
      <c r="AX233" s="15" t="s">
        <v>78</v>
      </c>
      <c r="AY233" s="286" t="s">
        <v>127</v>
      </c>
    </row>
    <row r="234" spans="1:51" s="14" customFormat="1" ht="12">
      <c r="A234" s="14"/>
      <c r="B234" s="264"/>
      <c r="C234" s="265"/>
      <c r="D234" s="249" t="s">
        <v>138</v>
      </c>
      <c r="E234" s="266" t="s">
        <v>1</v>
      </c>
      <c r="F234" s="267" t="s">
        <v>174</v>
      </c>
      <c r="G234" s="265"/>
      <c r="H234" s="268">
        <v>437.078</v>
      </c>
      <c r="I234" s="269"/>
      <c r="J234" s="265"/>
      <c r="K234" s="265"/>
      <c r="L234" s="270"/>
      <c r="M234" s="271"/>
      <c r="N234" s="272"/>
      <c r="O234" s="272"/>
      <c r="P234" s="272"/>
      <c r="Q234" s="272"/>
      <c r="R234" s="272"/>
      <c r="S234" s="272"/>
      <c r="T234" s="27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4" t="s">
        <v>138</v>
      </c>
      <c r="AU234" s="274" t="s">
        <v>87</v>
      </c>
      <c r="AV234" s="14" t="s">
        <v>134</v>
      </c>
      <c r="AW234" s="14" t="s">
        <v>33</v>
      </c>
      <c r="AX234" s="14" t="s">
        <v>78</v>
      </c>
      <c r="AY234" s="274" t="s">
        <v>127</v>
      </c>
    </row>
    <row r="235" spans="1:51" s="13" customFormat="1" ht="12">
      <c r="A235" s="13"/>
      <c r="B235" s="253"/>
      <c r="C235" s="254"/>
      <c r="D235" s="249" t="s">
        <v>138</v>
      </c>
      <c r="E235" s="255" t="s">
        <v>1</v>
      </c>
      <c r="F235" s="256" t="s">
        <v>305</v>
      </c>
      <c r="G235" s="254"/>
      <c r="H235" s="257">
        <v>437.08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3" t="s">
        <v>138</v>
      </c>
      <c r="AU235" s="263" t="s">
        <v>87</v>
      </c>
      <c r="AV235" s="13" t="s">
        <v>87</v>
      </c>
      <c r="AW235" s="13" t="s">
        <v>33</v>
      </c>
      <c r="AX235" s="13" t="s">
        <v>83</v>
      </c>
      <c r="AY235" s="263" t="s">
        <v>127</v>
      </c>
    </row>
    <row r="236" spans="1:65" s="2" customFormat="1" ht="30" customHeight="1">
      <c r="A236" s="39"/>
      <c r="B236" s="40"/>
      <c r="C236" s="236" t="s">
        <v>306</v>
      </c>
      <c r="D236" s="236" t="s">
        <v>129</v>
      </c>
      <c r="E236" s="237" t="s">
        <v>307</v>
      </c>
      <c r="F236" s="238" t="s">
        <v>308</v>
      </c>
      <c r="G236" s="239" t="s">
        <v>142</v>
      </c>
      <c r="H236" s="240">
        <v>210.44</v>
      </c>
      <c r="I236" s="241"/>
      <c r="J236" s="242">
        <f>ROUND(I236*H236,2)</f>
        <v>0</v>
      </c>
      <c r="K236" s="238" t="s">
        <v>133</v>
      </c>
      <c r="L236" s="45"/>
      <c r="M236" s="243" t="s">
        <v>1</v>
      </c>
      <c r="N236" s="244" t="s">
        <v>43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134</v>
      </c>
      <c r="AT236" s="247" t="s">
        <v>129</v>
      </c>
      <c r="AU236" s="247" t="s">
        <v>87</v>
      </c>
      <c r="AY236" s="18" t="s">
        <v>127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83</v>
      </c>
      <c r="BK236" s="248">
        <f>ROUND(I236*H236,2)</f>
        <v>0</v>
      </c>
      <c r="BL236" s="18" t="s">
        <v>134</v>
      </c>
      <c r="BM236" s="247" t="s">
        <v>309</v>
      </c>
    </row>
    <row r="237" spans="1:47" s="2" customFormat="1" ht="12">
      <c r="A237" s="39"/>
      <c r="B237" s="40"/>
      <c r="C237" s="41"/>
      <c r="D237" s="249" t="s">
        <v>136</v>
      </c>
      <c r="E237" s="41"/>
      <c r="F237" s="250" t="s">
        <v>310</v>
      </c>
      <c r="G237" s="41"/>
      <c r="H237" s="41"/>
      <c r="I237" s="145"/>
      <c r="J237" s="41"/>
      <c r="K237" s="41"/>
      <c r="L237" s="45"/>
      <c r="M237" s="251"/>
      <c r="N237" s="252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136</v>
      </c>
      <c r="AU237" s="18" t="s">
        <v>87</v>
      </c>
    </row>
    <row r="238" spans="1:51" s="13" customFormat="1" ht="12">
      <c r="A238" s="13"/>
      <c r="B238" s="253"/>
      <c r="C238" s="254"/>
      <c r="D238" s="249" t="s">
        <v>138</v>
      </c>
      <c r="E238" s="255" t="s">
        <v>1</v>
      </c>
      <c r="F238" s="256" t="s">
        <v>311</v>
      </c>
      <c r="G238" s="254"/>
      <c r="H238" s="257">
        <v>41.75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3" t="s">
        <v>138</v>
      </c>
      <c r="AU238" s="263" t="s">
        <v>87</v>
      </c>
      <c r="AV238" s="13" t="s">
        <v>87</v>
      </c>
      <c r="AW238" s="13" t="s">
        <v>33</v>
      </c>
      <c r="AX238" s="13" t="s">
        <v>78</v>
      </c>
      <c r="AY238" s="263" t="s">
        <v>127</v>
      </c>
    </row>
    <row r="239" spans="1:51" s="15" customFormat="1" ht="12">
      <c r="A239" s="15"/>
      <c r="B239" s="276"/>
      <c r="C239" s="277"/>
      <c r="D239" s="249" t="s">
        <v>138</v>
      </c>
      <c r="E239" s="278" t="s">
        <v>1</v>
      </c>
      <c r="F239" s="279" t="s">
        <v>312</v>
      </c>
      <c r="G239" s="277"/>
      <c r="H239" s="280">
        <v>41.75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6" t="s">
        <v>138</v>
      </c>
      <c r="AU239" s="286" t="s">
        <v>87</v>
      </c>
      <c r="AV239" s="15" t="s">
        <v>146</v>
      </c>
      <c r="AW239" s="15" t="s">
        <v>33</v>
      </c>
      <c r="AX239" s="15" t="s">
        <v>78</v>
      </c>
      <c r="AY239" s="286" t="s">
        <v>127</v>
      </c>
    </row>
    <row r="240" spans="1:51" s="13" customFormat="1" ht="12">
      <c r="A240" s="13"/>
      <c r="B240" s="253"/>
      <c r="C240" s="254"/>
      <c r="D240" s="249" t="s">
        <v>138</v>
      </c>
      <c r="E240" s="255" t="s">
        <v>1</v>
      </c>
      <c r="F240" s="256" t="s">
        <v>313</v>
      </c>
      <c r="G240" s="254"/>
      <c r="H240" s="257">
        <v>38.84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3" t="s">
        <v>138</v>
      </c>
      <c r="AU240" s="263" t="s">
        <v>87</v>
      </c>
      <c r="AV240" s="13" t="s">
        <v>87</v>
      </c>
      <c r="AW240" s="13" t="s">
        <v>33</v>
      </c>
      <c r="AX240" s="13" t="s">
        <v>78</v>
      </c>
      <c r="AY240" s="263" t="s">
        <v>127</v>
      </c>
    </row>
    <row r="241" spans="1:51" s="13" customFormat="1" ht="12">
      <c r="A241" s="13"/>
      <c r="B241" s="253"/>
      <c r="C241" s="254"/>
      <c r="D241" s="249" t="s">
        <v>138</v>
      </c>
      <c r="E241" s="255" t="s">
        <v>1</v>
      </c>
      <c r="F241" s="256" t="s">
        <v>314</v>
      </c>
      <c r="G241" s="254"/>
      <c r="H241" s="257">
        <v>129.847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3" t="s">
        <v>138</v>
      </c>
      <c r="AU241" s="263" t="s">
        <v>87</v>
      </c>
      <c r="AV241" s="13" t="s">
        <v>87</v>
      </c>
      <c r="AW241" s="13" t="s">
        <v>33</v>
      </c>
      <c r="AX241" s="13" t="s">
        <v>78</v>
      </c>
      <c r="AY241" s="263" t="s">
        <v>127</v>
      </c>
    </row>
    <row r="242" spans="1:51" s="15" customFormat="1" ht="12">
      <c r="A242" s="15"/>
      <c r="B242" s="276"/>
      <c r="C242" s="277"/>
      <c r="D242" s="249" t="s">
        <v>138</v>
      </c>
      <c r="E242" s="278" t="s">
        <v>1</v>
      </c>
      <c r="F242" s="279" t="s">
        <v>315</v>
      </c>
      <c r="G242" s="277"/>
      <c r="H242" s="280">
        <v>168.687</v>
      </c>
      <c r="I242" s="281"/>
      <c r="J242" s="277"/>
      <c r="K242" s="277"/>
      <c r="L242" s="282"/>
      <c r="M242" s="283"/>
      <c r="N242" s="284"/>
      <c r="O242" s="284"/>
      <c r="P242" s="284"/>
      <c r="Q242" s="284"/>
      <c r="R242" s="284"/>
      <c r="S242" s="284"/>
      <c r="T242" s="28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6" t="s">
        <v>138</v>
      </c>
      <c r="AU242" s="286" t="s">
        <v>87</v>
      </c>
      <c r="AV242" s="15" t="s">
        <v>146</v>
      </c>
      <c r="AW242" s="15" t="s">
        <v>33</v>
      </c>
      <c r="AX242" s="15" t="s">
        <v>78</v>
      </c>
      <c r="AY242" s="286" t="s">
        <v>127</v>
      </c>
    </row>
    <row r="243" spans="1:51" s="14" customFormat="1" ht="12">
      <c r="A243" s="14"/>
      <c r="B243" s="264"/>
      <c r="C243" s="265"/>
      <c r="D243" s="249" t="s">
        <v>138</v>
      </c>
      <c r="E243" s="266" t="s">
        <v>1</v>
      </c>
      <c r="F243" s="267" t="s">
        <v>174</v>
      </c>
      <c r="G243" s="265"/>
      <c r="H243" s="268">
        <v>210.437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4" t="s">
        <v>138</v>
      </c>
      <c r="AU243" s="274" t="s">
        <v>87</v>
      </c>
      <c r="AV243" s="14" t="s">
        <v>134</v>
      </c>
      <c r="AW243" s="14" t="s">
        <v>33</v>
      </c>
      <c r="AX243" s="14" t="s">
        <v>78</v>
      </c>
      <c r="AY243" s="274" t="s">
        <v>127</v>
      </c>
    </row>
    <row r="244" spans="1:51" s="13" customFormat="1" ht="12">
      <c r="A244" s="13"/>
      <c r="B244" s="253"/>
      <c r="C244" s="254"/>
      <c r="D244" s="249" t="s">
        <v>138</v>
      </c>
      <c r="E244" s="255" t="s">
        <v>1</v>
      </c>
      <c r="F244" s="256" t="s">
        <v>316</v>
      </c>
      <c r="G244" s="254"/>
      <c r="H244" s="257">
        <v>210.44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3" t="s">
        <v>138</v>
      </c>
      <c r="AU244" s="263" t="s">
        <v>87</v>
      </c>
      <c r="AV244" s="13" t="s">
        <v>87</v>
      </c>
      <c r="AW244" s="13" t="s">
        <v>33</v>
      </c>
      <c r="AX244" s="13" t="s">
        <v>83</v>
      </c>
      <c r="AY244" s="263" t="s">
        <v>127</v>
      </c>
    </row>
    <row r="245" spans="1:65" s="2" customFormat="1" ht="30" customHeight="1">
      <c r="A245" s="39"/>
      <c r="B245" s="40"/>
      <c r="C245" s="236" t="s">
        <v>317</v>
      </c>
      <c r="D245" s="236" t="s">
        <v>129</v>
      </c>
      <c r="E245" s="237" t="s">
        <v>318</v>
      </c>
      <c r="F245" s="238" t="s">
        <v>319</v>
      </c>
      <c r="G245" s="239" t="s">
        <v>142</v>
      </c>
      <c r="H245" s="240">
        <v>3156.6</v>
      </c>
      <c r="I245" s="241"/>
      <c r="J245" s="242">
        <f>ROUND(I245*H245,2)</f>
        <v>0</v>
      </c>
      <c r="K245" s="238" t="s">
        <v>133</v>
      </c>
      <c r="L245" s="45"/>
      <c r="M245" s="243" t="s">
        <v>1</v>
      </c>
      <c r="N245" s="244" t="s">
        <v>43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134</v>
      </c>
      <c r="AT245" s="247" t="s">
        <v>129</v>
      </c>
      <c r="AU245" s="247" t="s">
        <v>87</v>
      </c>
      <c r="AY245" s="18" t="s">
        <v>127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83</v>
      </c>
      <c r="BK245" s="248">
        <f>ROUND(I245*H245,2)</f>
        <v>0</v>
      </c>
      <c r="BL245" s="18" t="s">
        <v>134</v>
      </c>
      <c r="BM245" s="247" t="s">
        <v>320</v>
      </c>
    </row>
    <row r="246" spans="1:47" s="2" customFormat="1" ht="12">
      <c r="A246" s="39"/>
      <c r="B246" s="40"/>
      <c r="C246" s="41"/>
      <c r="D246" s="249" t="s">
        <v>136</v>
      </c>
      <c r="E246" s="41"/>
      <c r="F246" s="250" t="s">
        <v>321</v>
      </c>
      <c r="G246" s="41"/>
      <c r="H246" s="41"/>
      <c r="I246" s="145"/>
      <c r="J246" s="41"/>
      <c r="K246" s="41"/>
      <c r="L246" s="45"/>
      <c r="M246" s="251"/>
      <c r="N246" s="252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136</v>
      </c>
      <c r="AU246" s="18" t="s">
        <v>87</v>
      </c>
    </row>
    <row r="247" spans="1:51" s="13" customFormat="1" ht="12">
      <c r="A247" s="13"/>
      <c r="B247" s="253"/>
      <c r="C247" s="254"/>
      <c r="D247" s="249" t="s">
        <v>138</v>
      </c>
      <c r="E247" s="255" t="s">
        <v>1</v>
      </c>
      <c r="F247" s="256" t="s">
        <v>322</v>
      </c>
      <c r="G247" s="254"/>
      <c r="H247" s="257">
        <v>3156.6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3" t="s">
        <v>138</v>
      </c>
      <c r="AU247" s="263" t="s">
        <v>87</v>
      </c>
      <c r="AV247" s="13" t="s">
        <v>87</v>
      </c>
      <c r="AW247" s="13" t="s">
        <v>33</v>
      </c>
      <c r="AX247" s="13" t="s">
        <v>78</v>
      </c>
      <c r="AY247" s="263" t="s">
        <v>127</v>
      </c>
    </row>
    <row r="248" spans="1:51" s="14" customFormat="1" ht="12">
      <c r="A248" s="14"/>
      <c r="B248" s="264"/>
      <c r="C248" s="265"/>
      <c r="D248" s="249" t="s">
        <v>138</v>
      </c>
      <c r="E248" s="266" t="s">
        <v>1</v>
      </c>
      <c r="F248" s="267" t="s">
        <v>174</v>
      </c>
      <c r="G248" s="265"/>
      <c r="H248" s="268">
        <v>3156.6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4" t="s">
        <v>138</v>
      </c>
      <c r="AU248" s="274" t="s">
        <v>87</v>
      </c>
      <c r="AV248" s="14" t="s">
        <v>134</v>
      </c>
      <c r="AW248" s="14" t="s">
        <v>33</v>
      </c>
      <c r="AX248" s="14" t="s">
        <v>83</v>
      </c>
      <c r="AY248" s="274" t="s">
        <v>127</v>
      </c>
    </row>
    <row r="249" spans="1:65" s="2" customFormat="1" ht="30" customHeight="1">
      <c r="A249" s="39"/>
      <c r="B249" s="40"/>
      <c r="C249" s="236" t="s">
        <v>323</v>
      </c>
      <c r="D249" s="236" t="s">
        <v>129</v>
      </c>
      <c r="E249" s="237" t="s">
        <v>324</v>
      </c>
      <c r="F249" s="238" t="s">
        <v>325</v>
      </c>
      <c r="G249" s="239" t="s">
        <v>142</v>
      </c>
      <c r="H249" s="240">
        <v>1310.48</v>
      </c>
      <c r="I249" s="241"/>
      <c r="J249" s="242">
        <f>ROUND(I249*H249,2)</f>
        <v>0</v>
      </c>
      <c r="K249" s="238" t="s">
        <v>133</v>
      </c>
      <c r="L249" s="45"/>
      <c r="M249" s="243" t="s">
        <v>1</v>
      </c>
      <c r="N249" s="244" t="s">
        <v>43</v>
      </c>
      <c r="O249" s="92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134</v>
      </c>
      <c r="AT249" s="247" t="s">
        <v>129</v>
      </c>
      <c r="AU249" s="247" t="s">
        <v>87</v>
      </c>
      <c r="AY249" s="18" t="s">
        <v>127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83</v>
      </c>
      <c r="BK249" s="248">
        <f>ROUND(I249*H249,2)</f>
        <v>0</v>
      </c>
      <c r="BL249" s="18" t="s">
        <v>134</v>
      </c>
      <c r="BM249" s="247" t="s">
        <v>326</v>
      </c>
    </row>
    <row r="250" spans="1:47" s="2" customFormat="1" ht="12">
      <c r="A250" s="39"/>
      <c r="B250" s="40"/>
      <c r="C250" s="41"/>
      <c r="D250" s="249" t="s">
        <v>136</v>
      </c>
      <c r="E250" s="41"/>
      <c r="F250" s="250" t="s">
        <v>327</v>
      </c>
      <c r="G250" s="41"/>
      <c r="H250" s="41"/>
      <c r="I250" s="145"/>
      <c r="J250" s="41"/>
      <c r="K250" s="41"/>
      <c r="L250" s="45"/>
      <c r="M250" s="251"/>
      <c r="N250" s="252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136</v>
      </c>
      <c r="AU250" s="18" t="s">
        <v>87</v>
      </c>
    </row>
    <row r="251" spans="1:51" s="13" customFormat="1" ht="12">
      <c r="A251" s="13"/>
      <c r="B251" s="253"/>
      <c r="C251" s="254"/>
      <c r="D251" s="249" t="s">
        <v>138</v>
      </c>
      <c r="E251" s="255" t="s">
        <v>1</v>
      </c>
      <c r="F251" s="256" t="s">
        <v>328</v>
      </c>
      <c r="G251" s="254"/>
      <c r="H251" s="257">
        <v>1234.99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3" t="s">
        <v>138</v>
      </c>
      <c r="AU251" s="263" t="s">
        <v>87</v>
      </c>
      <c r="AV251" s="13" t="s">
        <v>87</v>
      </c>
      <c r="AW251" s="13" t="s">
        <v>33</v>
      </c>
      <c r="AX251" s="13" t="s">
        <v>78</v>
      </c>
      <c r="AY251" s="263" t="s">
        <v>127</v>
      </c>
    </row>
    <row r="252" spans="1:51" s="15" customFormat="1" ht="12">
      <c r="A252" s="15"/>
      <c r="B252" s="276"/>
      <c r="C252" s="277"/>
      <c r="D252" s="249" t="s">
        <v>138</v>
      </c>
      <c r="E252" s="278" t="s">
        <v>1</v>
      </c>
      <c r="F252" s="279" t="s">
        <v>329</v>
      </c>
      <c r="G252" s="277"/>
      <c r="H252" s="280">
        <v>1234.99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6" t="s">
        <v>138</v>
      </c>
      <c r="AU252" s="286" t="s">
        <v>87</v>
      </c>
      <c r="AV252" s="15" t="s">
        <v>146</v>
      </c>
      <c r="AW252" s="15" t="s">
        <v>33</v>
      </c>
      <c r="AX252" s="15" t="s">
        <v>78</v>
      </c>
      <c r="AY252" s="286" t="s">
        <v>127</v>
      </c>
    </row>
    <row r="253" spans="1:51" s="13" customFormat="1" ht="12">
      <c r="A253" s="13"/>
      <c r="B253" s="253"/>
      <c r="C253" s="254"/>
      <c r="D253" s="249" t="s">
        <v>138</v>
      </c>
      <c r="E253" s="255" t="s">
        <v>1</v>
      </c>
      <c r="F253" s="256" t="s">
        <v>330</v>
      </c>
      <c r="G253" s="254"/>
      <c r="H253" s="257">
        <v>-167.02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3" t="s">
        <v>138</v>
      </c>
      <c r="AU253" s="263" t="s">
        <v>87</v>
      </c>
      <c r="AV253" s="13" t="s">
        <v>87</v>
      </c>
      <c r="AW253" s="13" t="s">
        <v>33</v>
      </c>
      <c r="AX253" s="13" t="s">
        <v>78</v>
      </c>
      <c r="AY253" s="263" t="s">
        <v>127</v>
      </c>
    </row>
    <row r="254" spans="1:51" s="13" customFormat="1" ht="12">
      <c r="A254" s="13"/>
      <c r="B254" s="253"/>
      <c r="C254" s="254"/>
      <c r="D254" s="249" t="s">
        <v>138</v>
      </c>
      <c r="E254" s="255" t="s">
        <v>1</v>
      </c>
      <c r="F254" s="256" t="s">
        <v>331</v>
      </c>
      <c r="G254" s="254"/>
      <c r="H254" s="257">
        <v>-225.7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3" t="s">
        <v>138</v>
      </c>
      <c r="AU254" s="263" t="s">
        <v>87</v>
      </c>
      <c r="AV254" s="13" t="s">
        <v>87</v>
      </c>
      <c r="AW254" s="13" t="s">
        <v>33</v>
      </c>
      <c r="AX254" s="13" t="s">
        <v>78</v>
      </c>
      <c r="AY254" s="263" t="s">
        <v>127</v>
      </c>
    </row>
    <row r="255" spans="1:51" s="15" customFormat="1" ht="12">
      <c r="A255" s="15"/>
      <c r="B255" s="276"/>
      <c r="C255" s="277"/>
      <c r="D255" s="249" t="s">
        <v>138</v>
      </c>
      <c r="E255" s="278" t="s">
        <v>1</v>
      </c>
      <c r="F255" s="279" t="s">
        <v>332</v>
      </c>
      <c r="G255" s="277"/>
      <c r="H255" s="280">
        <v>-392.72</v>
      </c>
      <c r="I255" s="281"/>
      <c r="J255" s="277"/>
      <c r="K255" s="277"/>
      <c r="L255" s="282"/>
      <c r="M255" s="283"/>
      <c r="N255" s="284"/>
      <c r="O255" s="284"/>
      <c r="P255" s="284"/>
      <c r="Q255" s="284"/>
      <c r="R255" s="284"/>
      <c r="S255" s="284"/>
      <c r="T255" s="28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6" t="s">
        <v>138</v>
      </c>
      <c r="AU255" s="286" t="s">
        <v>87</v>
      </c>
      <c r="AV255" s="15" t="s">
        <v>146</v>
      </c>
      <c r="AW255" s="15" t="s">
        <v>33</v>
      </c>
      <c r="AX255" s="15" t="s">
        <v>78</v>
      </c>
      <c r="AY255" s="286" t="s">
        <v>127</v>
      </c>
    </row>
    <row r="256" spans="1:51" s="13" customFormat="1" ht="12">
      <c r="A256" s="13"/>
      <c r="B256" s="253"/>
      <c r="C256" s="254"/>
      <c r="D256" s="249" t="s">
        <v>138</v>
      </c>
      <c r="E256" s="255" t="s">
        <v>1</v>
      </c>
      <c r="F256" s="256" t="s">
        <v>333</v>
      </c>
      <c r="G256" s="254"/>
      <c r="H256" s="257">
        <v>468.21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3" t="s">
        <v>138</v>
      </c>
      <c r="AU256" s="263" t="s">
        <v>87</v>
      </c>
      <c r="AV256" s="13" t="s">
        <v>87</v>
      </c>
      <c r="AW256" s="13" t="s">
        <v>33</v>
      </c>
      <c r="AX256" s="13" t="s">
        <v>78</v>
      </c>
      <c r="AY256" s="263" t="s">
        <v>127</v>
      </c>
    </row>
    <row r="257" spans="1:51" s="15" customFormat="1" ht="12">
      <c r="A257" s="15"/>
      <c r="B257" s="276"/>
      <c r="C257" s="277"/>
      <c r="D257" s="249" t="s">
        <v>138</v>
      </c>
      <c r="E257" s="278" t="s">
        <v>1</v>
      </c>
      <c r="F257" s="279" t="s">
        <v>334</v>
      </c>
      <c r="G257" s="277"/>
      <c r="H257" s="280">
        <v>468.21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6" t="s">
        <v>138</v>
      </c>
      <c r="AU257" s="286" t="s">
        <v>87</v>
      </c>
      <c r="AV257" s="15" t="s">
        <v>146</v>
      </c>
      <c r="AW257" s="15" t="s">
        <v>33</v>
      </c>
      <c r="AX257" s="15" t="s">
        <v>78</v>
      </c>
      <c r="AY257" s="286" t="s">
        <v>127</v>
      </c>
    </row>
    <row r="258" spans="1:51" s="14" customFormat="1" ht="12">
      <c r="A258" s="14"/>
      <c r="B258" s="264"/>
      <c r="C258" s="265"/>
      <c r="D258" s="249" t="s">
        <v>138</v>
      </c>
      <c r="E258" s="266" t="s">
        <v>1</v>
      </c>
      <c r="F258" s="267" t="s">
        <v>174</v>
      </c>
      <c r="G258" s="265"/>
      <c r="H258" s="268">
        <v>1310.48</v>
      </c>
      <c r="I258" s="269"/>
      <c r="J258" s="265"/>
      <c r="K258" s="265"/>
      <c r="L258" s="270"/>
      <c r="M258" s="271"/>
      <c r="N258" s="272"/>
      <c r="O258" s="272"/>
      <c r="P258" s="272"/>
      <c r="Q258" s="272"/>
      <c r="R258" s="272"/>
      <c r="S258" s="272"/>
      <c r="T258" s="27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4" t="s">
        <v>138</v>
      </c>
      <c r="AU258" s="274" t="s">
        <v>87</v>
      </c>
      <c r="AV258" s="14" t="s">
        <v>134</v>
      </c>
      <c r="AW258" s="14" t="s">
        <v>33</v>
      </c>
      <c r="AX258" s="14" t="s">
        <v>83</v>
      </c>
      <c r="AY258" s="274" t="s">
        <v>127</v>
      </c>
    </row>
    <row r="259" spans="1:65" s="2" customFormat="1" ht="30" customHeight="1">
      <c r="A259" s="39"/>
      <c r="B259" s="40"/>
      <c r="C259" s="236" t="s">
        <v>335</v>
      </c>
      <c r="D259" s="236" t="s">
        <v>129</v>
      </c>
      <c r="E259" s="237" t="s">
        <v>336</v>
      </c>
      <c r="F259" s="238" t="s">
        <v>337</v>
      </c>
      <c r="G259" s="239" t="s">
        <v>142</v>
      </c>
      <c r="H259" s="240">
        <v>19657.2</v>
      </c>
      <c r="I259" s="241"/>
      <c r="J259" s="242">
        <f>ROUND(I259*H259,2)</f>
        <v>0</v>
      </c>
      <c r="K259" s="238" t="s">
        <v>133</v>
      </c>
      <c r="L259" s="45"/>
      <c r="M259" s="243" t="s">
        <v>1</v>
      </c>
      <c r="N259" s="244" t="s">
        <v>43</v>
      </c>
      <c r="O259" s="92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134</v>
      </c>
      <c r="AT259" s="247" t="s">
        <v>129</v>
      </c>
      <c r="AU259" s="247" t="s">
        <v>87</v>
      </c>
      <c r="AY259" s="18" t="s">
        <v>127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83</v>
      </c>
      <c r="BK259" s="248">
        <f>ROUND(I259*H259,2)</f>
        <v>0</v>
      </c>
      <c r="BL259" s="18" t="s">
        <v>134</v>
      </c>
      <c r="BM259" s="247" t="s">
        <v>338</v>
      </c>
    </row>
    <row r="260" spans="1:47" s="2" customFormat="1" ht="12">
      <c r="A260" s="39"/>
      <c r="B260" s="40"/>
      <c r="C260" s="41"/>
      <c r="D260" s="249" t="s">
        <v>136</v>
      </c>
      <c r="E260" s="41"/>
      <c r="F260" s="250" t="s">
        <v>339</v>
      </c>
      <c r="G260" s="41"/>
      <c r="H260" s="41"/>
      <c r="I260" s="145"/>
      <c r="J260" s="41"/>
      <c r="K260" s="41"/>
      <c r="L260" s="45"/>
      <c r="M260" s="251"/>
      <c r="N260" s="252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136</v>
      </c>
      <c r="AU260" s="18" t="s">
        <v>87</v>
      </c>
    </row>
    <row r="261" spans="1:51" s="13" customFormat="1" ht="12">
      <c r="A261" s="13"/>
      <c r="B261" s="253"/>
      <c r="C261" s="254"/>
      <c r="D261" s="249" t="s">
        <v>138</v>
      </c>
      <c r="E261" s="255" t="s">
        <v>1</v>
      </c>
      <c r="F261" s="256" t="s">
        <v>340</v>
      </c>
      <c r="G261" s="254"/>
      <c r="H261" s="257">
        <v>19657.2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3" t="s">
        <v>138</v>
      </c>
      <c r="AU261" s="263" t="s">
        <v>87</v>
      </c>
      <c r="AV261" s="13" t="s">
        <v>87</v>
      </c>
      <c r="AW261" s="13" t="s">
        <v>33</v>
      </c>
      <c r="AX261" s="13" t="s">
        <v>78</v>
      </c>
      <c r="AY261" s="263" t="s">
        <v>127</v>
      </c>
    </row>
    <row r="262" spans="1:51" s="14" customFormat="1" ht="12">
      <c r="A262" s="14"/>
      <c r="B262" s="264"/>
      <c r="C262" s="265"/>
      <c r="D262" s="249" t="s">
        <v>138</v>
      </c>
      <c r="E262" s="266" t="s">
        <v>1</v>
      </c>
      <c r="F262" s="267" t="s">
        <v>174</v>
      </c>
      <c r="G262" s="265"/>
      <c r="H262" s="268">
        <v>19657.2</v>
      </c>
      <c r="I262" s="269"/>
      <c r="J262" s="265"/>
      <c r="K262" s="265"/>
      <c r="L262" s="270"/>
      <c r="M262" s="271"/>
      <c r="N262" s="272"/>
      <c r="O262" s="272"/>
      <c r="P262" s="272"/>
      <c r="Q262" s="272"/>
      <c r="R262" s="272"/>
      <c r="S262" s="272"/>
      <c r="T262" s="27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4" t="s">
        <v>138</v>
      </c>
      <c r="AU262" s="274" t="s">
        <v>87</v>
      </c>
      <c r="AV262" s="14" t="s">
        <v>134</v>
      </c>
      <c r="AW262" s="14" t="s">
        <v>33</v>
      </c>
      <c r="AX262" s="14" t="s">
        <v>83</v>
      </c>
      <c r="AY262" s="274" t="s">
        <v>127</v>
      </c>
    </row>
    <row r="263" spans="1:65" s="2" customFormat="1" ht="30" customHeight="1">
      <c r="A263" s="39"/>
      <c r="B263" s="40"/>
      <c r="C263" s="236" t="s">
        <v>341</v>
      </c>
      <c r="D263" s="236" t="s">
        <v>129</v>
      </c>
      <c r="E263" s="237" t="s">
        <v>342</v>
      </c>
      <c r="F263" s="238" t="s">
        <v>343</v>
      </c>
      <c r="G263" s="239" t="s">
        <v>249</v>
      </c>
      <c r="H263" s="240">
        <v>1</v>
      </c>
      <c r="I263" s="241"/>
      <c r="J263" s="242">
        <f>ROUND(I263*H263,2)</f>
        <v>0</v>
      </c>
      <c r="K263" s="238" t="s">
        <v>1</v>
      </c>
      <c r="L263" s="45"/>
      <c r="M263" s="243" t="s">
        <v>1</v>
      </c>
      <c r="N263" s="244" t="s">
        <v>43</v>
      </c>
      <c r="O263" s="92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134</v>
      </c>
      <c r="AT263" s="247" t="s">
        <v>129</v>
      </c>
      <c r="AU263" s="247" t="s">
        <v>87</v>
      </c>
      <c r="AY263" s="18" t="s">
        <v>127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83</v>
      </c>
      <c r="BK263" s="248">
        <f>ROUND(I263*H263,2)</f>
        <v>0</v>
      </c>
      <c r="BL263" s="18" t="s">
        <v>134</v>
      </c>
      <c r="BM263" s="247" t="s">
        <v>344</v>
      </c>
    </row>
    <row r="264" spans="1:47" s="2" customFormat="1" ht="12">
      <c r="A264" s="39"/>
      <c r="B264" s="40"/>
      <c r="C264" s="41"/>
      <c r="D264" s="249" t="s">
        <v>136</v>
      </c>
      <c r="E264" s="41"/>
      <c r="F264" s="250" t="s">
        <v>345</v>
      </c>
      <c r="G264" s="41"/>
      <c r="H264" s="41"/>
      <c r="I264" s="145"/>
      <c r="J264" s="41"/>
      <c r="K264" s="41"/>
      <c r="L264" s="45"/>
      <c r="M264" s="251"/>
      <c r="N264" s="252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136</v>
      </c>
      <c r="AU264" s="18" t="s">
        <v>87</v>
      </c>
    </row>
    <row r="265" spans="1:51" s="13" customFormat="1" ht="12">
      <c r="A265" s="13"/>
      <c r="B265" s="253"/>
      <c r="C265" s="254"/>
      <c r="D265" s="249" t="s">
        <v>138</v>
      </c>
      <c r="E265" s="255" t="s">
        <v>1</v>
      </c>
      <c r="F265" s="256" t="s">
        <v>346</v>
      </c>
      <c r="G265" s="254"/>
      <c r="H265" s="257">
        <v>1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3" t="s">
        <v>138</v>
      </c>
      <c r="AU265" s="263" t="s">
        <v>87</v>
      </c>
      <c r="AV265" s="13" t="s">
        <v>87</v>
      </c>
      <c r="AW265" s="13" t="s">
        <v>33</v>
      </c>
      <c r="AX265" s="13" t="s">
        <v>78</v>
      </c>
      <c r="AY265" s="263" t="s">
        <v>127</v>
      </c>
    </row>
    <row r="266" spans="1:51" s="14" customFormat="1" ht="12">
      <c r="A266" s="14"/>
      <c r="B266" s="264"/>
      <c r="C266" s="265"/>
      <c r="D266" s="249" t="s">
        <v>138</v>
      </c>
      <c r="E266" s="266" t="s">
        <v>1</v>
      </c>
      <c r="F266" s="267" t="s">
        <v>174</v>
      </c>
      <c r="G266" s="265"/>
      <c r="H266" s="268">
        <v>1</v>
      </c>
      <c r="I266" s="269"/>
      <c r="J266" s="265"/>
      <c r="K266" s="265"/>
      <c r="L266" s="270"/>
      <c r="M266" s="271"/>
      <c r="N266" s="272"/>
      <c r="O266" s="272"/>
      <c r="P266" s="272"/>
      <c r="Q266" s="272"/>
      <c r="R266" s="272"/>
      <c r="S266" s="272"/>
      <c r="T266" s="27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4" t="s">
        <v>138</v>
      </c>
      <c r="AU266" s="274" t="s">
        <v>87</v>
      </c>
      <c r="AV266" s="14" t="s">
        <v>134</v>
      </c>
      <c r="AW266" s="14" t="s">
        <v>33</v>
      </c>
      <c r="AX266" s="14" t="s">
        <v>83</v>
      </c>
      <c r="AY266" s="274" t="s">
        <v>127</v>
      </c>
    </row>
    <row r="267" spans="1:65" s="2" customFormat="1" ht="19.8" customHeight="1">
      <c r="A267" s="39"/>
      <c r="B267" s="40"/>
      <c r="C267" s="236" t="s">
        <v>347</v>
      </c>
      <c r="D267" s="236" t="s">
        <v>129</v>
      </c>
      <c r="E267" s="237" t="s">
        <v>348</v>
      </c>
      <c r="F267" s="238" t="s">
        <v>349</v>
      </c>
      <c r="G267" s="239" t="s">
        <v>350</v>
      </c>
      <c r="H267" s="240">
        <v>2737.66</v>
      </c>
      <c r="I267" s="241"/>
      <c r="J267" s="242">
        <f>ROUND(I267*H267,2)</f>
        <v>0</v>
      </c>
      <c r="K267" s="238" t="s">
        <v>1</v>
      </c>
      <c r="L267" s="45"/>
      <c r="M267" s="243" t="s">
        <v>1</v>
      </c>
      <c r="N267" s="244" t="s">
        <v>43</v>
      </c>
      <c r="O267" s="92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134</v>
      </c>
      <c r="AT267" s="247" t="s">
        <v>129</v>
      </c>
      <c r="AU267" s="247" t="s">
        <v>87</v>
      </c>
      <c r="AY267" s="18" t="s">
        <v>127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83</v>
      </c>
      <c r="BK267" s="248">
        <f>ROUND(I267*H267,2)</f>
        <v>0</v>
      </c>
      <c r="BL267" s="18" t="s">
        <v>134</v>
      </c>
      <c r="BM267" s="247" t="s">
        <v>351</v>
      </c>
    </row>
    <row r="268" spans="1:47" s="2" customFormat="1" ht="12">
      <c r="A268" s="39"/>
      <c r="B268" s="40"/>
      <c r="C268" s="41"/>
      <c r="D268" s="249" t="s">
        <v>136</v>
      </c>
      <c r="E268" s="41"/>
      <c r="F268" s="250" t="s">
        <v>352</v>
      </c>
      <c r="G268" s="41"/>
      <c r="H268" s="41"/>
      <c r="I268" s="145"/>
      <c r="J268" s="41"/>
      <c r="K268" s="41"/>
      <c r="L268" s="45"/>
      <c r="M268" s="251"/>
      <c r="N268" s="252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136</v>
      </c>
      <c r="AU268" s="18" t="s">
        <v>87</v>
      </c>
    </row>
    <row r="269" spans="1:51" s="13" customFormat="1" ht="12">
      <c r="A269" s="13"/>
      <c r="B269" s="253"/>
      <c r="C269" s="254"/>
      <c r="D269" s="249" t="s">
        <v>138</v>
      </c>
      <c r="E269" s="255" t="s">
        <v>1</v>
      </c>
      <c r="F269" s="256" t="s">
        <v>353</v>
      </c>
      <c r="G269" s="254"/>
      <c r="H269" s="257">
        <v>2737.656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3" t="s">
        <v>138</v>
      </c>
      <c r="AU269" s="263" t="s">
        <v>87</v>
      </c>
      <c r="AV269" s="13" t="s">
        <v>87</v>
      </c>
      <c r="AW269" s="13" t="s">
        <v>33</v>
      </c>
      <c r="AX269" s="13" t="s">
        <v>78</v>
      </c>
      <c r="AY269" s="263" t="s">
        <v>127</v>
      </c>
    </row>
    <row r="270" spans="1:51" s="14" customFormat="1" ht="12">
      <c r="A270" s="14"/>
      <c r="B270" s="264"/>
      <c r="C270" s="265"/>
      <c r="D270" s="249" t="s">
        <v>138</v>
      </c>
      <c r="E270" s="266" t="s">
        <v>1</v>
      </c>
      <c r="F270" s="267" t="s">
        <v>174</v>
      </c>
      <c r="G270" s="265"/>
      <c r="H270" s="268">
        <v>2737.656</v>
      </c>
      <c r="I270" s="269"/>
      <c r="J270" s="265"/>
      <c r="K270" s="265"/>
      <c r="L270" s="270"/>
      <c r="M270" s="271"/>
      <c r="N270" s="272"/>
      <c r="O270" s="272"/>
      <c r="P270" s="272"/>
      <c r="Q270" s="272"/>
      <c r="R270" s="272"/>
      <c r="S270" s="272"/>
      <c r="T270" s="27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4" t="s">
        <v>138</v>
      </c>
      <c r="AU270" s="274" t="s">
        <v>87</v>
      </c>
      <c r="AV270" s="14" t="s">
        <v>134</v>
      </c>
      <c r="AW270" s="14" t="s">
        <v>33</v>
      </c>
      <c r="AX270" s="14" t="s">
        <v>78</v>
      </c>
      <c r="AY270" s="274" t="s">
        <v>127</v>
      </c>
    </row>
    <row r="271" spans="1:51" s="13" customFormat="1" ht="12">
      <c r="A271" s="13"/>
      <c r="B271" s="253"/>
      <c r="C271" s="254"/>
      <c r="D271" s="249" t="s">
        <v>138</v>
      </c>
      <c r="E271" s="255" t="s">
        <v>1</v>
      </c>
      <c r="F271" s="256" t="s">
        <v>354</v>
      </c>
      <c r="G271" s="254"/>
      <c r="H271" s="257">
        <v>2737.66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3" t="s">
        <v>138</v>
      </c>
      <c r="AU271" s="263" t="s">
        <v>87</v>
      </c>
      <c r="AV271" s="13" t="s">
        <v>87</v>
      </c>
      <c r="AW271" s="13" t="s">
        <v>33</v>
      </c>
      <c r="AX271" s="13" t="s">
        <v>83</v>
      </c>
      <c r="AY271" s="263" t="s">
        <v>127</v>
      </c>
    </row>
    <row r="272" spans="1:65" s="2" customFormat="1" ht="14.4" customHeight="1">
      <c r="A272" s="39"/>
      <c r="B272" s="40"/>
      <c r="C272" s="236" t="s">
        <v>355</v>
      </c>
      <c r="D272" s="236" t="s">
        <v>129</v>
      </c>
      <c r="E272" s="237" t="s">
        <v>356</v>
      </c>
      <c r="F272" s="238" t="s">
        <v>357</v>
      </c>
      <c r="G272" s="239" t="s">
        <v>142</v>
      </c>
      <c r="H272" s="240">
        <v>437.08</v>
      </c>
      <c r="I272" s="241"/>
      <c r="J272" s="242">
        <f>ROUND(I272*H272,2)</f>
        <v>0</v>
      </c>
      <c r="K272" s="238" t="s">
        <v>133</v>
      </c>
      <c r="L272" s="45"/>
      <c r="M272" s="243" t="s">
        <v>1</v>
      </c>
      <c r="N272" s="244" t="s">
        <v>43</v>
      </c>
      <c r="O272" s="92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134</v>
      </c>
      <c r="AT272" s="247" t="s">
        <v>129</v>
      </c>
      <c r="AU272" s="247" t="s">
        <v>87</v>
      </c>
      <c r="AY272" s="18" t="s">
        <v>127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83</v>
      </c>
      <c r="BK272" s="248">
        <f>ROUND(I272*H272,2)</f>
        <v>0</v>
      </c>
      <c r="BL272" s="18" t="s">
        <v>134</v>
      </c>
      <c r="BM272" s="247" t="s">
        <v>358</v>
      </c>
    </row>
    <row r="273" spans="1:47" s="2" customFormat="1" ht="12">
      <c r="A273" s="39"/>
      <c r="B273" s="40"/>
      <c r="C273" s="41"/>
      <c r="D273" s="249" t="s">
        <v>136</v>
      </c>
      <c r="E273" s="41"/>
      <c r="F273" s="250" t="s">
        <v>359</v>
      </c>
      <c r="G273" s="41"/>
      <c r="H273" s="41"/>
      <c r="I273" s="145"/>
      <c r="J273" s="41"/>
      <c r="K273" s="41"/>
      <c r="L273" s="45"/>
      <c r="M273" s="251"/>
      <c r="N273" s="252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136</v>
      </c>
      <c r="AU273" s="18" t="s">
        <v>87</v>
      </c>
    </row>
    <row r="274" spans="1:51" s="13" customFormat="1" ht="12">
      <c r="A274" s="13"/>
      <c r="B274" s="253"/>
      <c r="C274" s="254"/>
      <c r="D274" s="249" t="s">
        <v>138</v>
      </c>
      <c r="E274" s="255" t="s">
        <v>1</v>
      </c>
      <c r="F274" s="256" t="s">
        <v>360</v>
      </c>
      <c r="G274" s="254"/>
      <c r="H274" s="257">
        <v>437.08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3" t="s">
        <v>138</v>
      </c>
      <c r="AU274" s="263" t="s">
        <v>87</v>
      </c>
      <c r="AV274" s="13" t="s">
        <v>87</v>
      </c>
      <c r="AW274" s="13" t="s">
        <v>33</v>
      </c>
      <c r="AX274" s="13" t="s">
        <v>83</v>
      </c>
      <c r="AY274" s="263" t="s">
        <v>127</v>
      </c>
    </row>
    <row r="275" spans="1:65" s="2" customFormat="1" ht="19.8" customHeight="1">
      <c r="A275" s="39"/>
      <c r="B275" s="40"/>
      <c r="C275" s="236" t="s">
        <v>361</v>
      </c>
      <c r="D275" s="236" t="s">
        <v>129</v>
      </c>
      <c r="E275" s="237" t="s">
        <v>362</v>
      </c>
      <c r="F275" s="238" t="s">
        <v>363</v>
      </c>
      <c r="G275" s="239" t="s">
        <v>142</v>
      </c>
      <c r="H275" s="240">
        <v>410.98</v>
      </c>
      <c r="I275" s="241"/>
      <c r="J275" s="242">
        <f>ROUND(I275*H275,2)</f>
        <v>0</v>
      </c>
      <c r="K275" s="238" t="s">
        <v>133</v>
      </c>
      <c r="L275" s="45"/>
      <c r="M275" s="243" t="s">
        <v>1</v>
      </c>
      <c r="N275" s="244" t="s">
        <v>43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134</v>
      </c>
      <c r="AT275" s="247" t="s">
        <v>129</v>
      </c>
      <c r="AU275" s="247" t="s">
        <v>87</v>
      </c>
      <c r="AY275" s="18" t="s">
        <v>127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83</v>
      </c>
      <c r="BK275" s="248">
        <f>ROUND(I275*H275,2)</f>
        <v>0</v>
      </c>
      <c r="BL275" s="18" t="s">
        <v>134</v>
      </c>
      <c r="BM275" s="247" t="s">
        <v>364</v>
      </c>
    </row>
    <row r="276" spans="1:47" s="2" customFormat="1" ht="12">
      <c r="A276" s="39"/>
      <c r="B276" s="40"/>
      <c r="C276" s="41"/>
      <c r="D276" s="249" t="s">
        <v>136</v>
      </c>
      <c r="E276" s="41"/>
      <c r="F276" s="250" t="s">
        <v>365</v>
      </c>
      <c r="G276" s="41"/>
      <c r="H276" s="41"/>
      <c r="I276" s="145"/>
      <c r="J276" s="41"/>
      <c r="K276" s="41"/>
      <c r="L276" s="45"/>
      <c r="M276" s="251"/>
      <c r="N276" s="252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136</v>
      </c>
      <c r="AU276" s="18" t="s">
        <v>87</v>
      </c>
    </row>
    <row r="277" spans="1:47" s="2" customFormat="1" ht="12">
      <c r="A277" s="39"/>
      <c r="B277" s="40"/>
      <c r="C277" s="41"/>
      <c r="D277" s="249" t="s">
        <v>252</v>
      </c>
      <c r="E277" s="41"/>
      <c r="F277" s="275" t="s">
        <v>366</v>
      </c>
      <c r="G277" s="41"/>
      <c r="H277" s="41"/>
      <c r="I277" s="145"/>
      <c r="J277" s="41"/>
      <c r="K277" s="41"/>
      <c r="L277" s="45"/>
      <c r="M277" s="251"/>
      <c r="N277" s="252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252</v>
      </c>
      <c r="AU277" s="18" t="s">
        <v>87</v>
      </c>
    </row>
    <row r="278" spans="1:51" s="13" customFormat="1" ht="12">
      <c r="A278" s="13"/>
      <c r="B278" s="253"/>
      <c r="C278" s="254"/>
      <c r="D278" s="249" t="s">
        <v>138</v>
      </c>
      <c r="E278" s="255" t="s">
        <v>1</v>
      </c>
      <c r="F278" s="256" t="s">
        <v>367</v>
      </c>
      <c r="G278" s="254"/>
      <c r="H278" s="257">
        <v>163.12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3" t="s">
        <v>138</v>
      </c>
      <c r="AU278" s="263" t="s">
        <v>87</v>
      </c>
      <c r="AV278" s="13" t="s">
        <v>87</v>
      </c>
      <c r="AW278" s="13" t="s">
        <v>33</v>
      </c>
      <c r="AX278" s="13" t="s">
        <v>78</v>
      </c>
      <c r="AY278" s="263" t="s">
        <v>127</v>
      </c>
    </row>
    <row r="279" spans="1:51" s="15" customFormat="1" ht="12">
      <c r="A279" s="15"/>
      <c r="B279" s="276"/>
      <c r="C279" s="277"/>
      <c r="D279" s="249" t="s">
        <v>138</v>
      </c>
      <c r="E279" s="278" t="s">
        <v>1</v>
      </c>
      <c r="F279" s="279" t="s">
        <v>315</v>
      </c>
      <c r="G279" s="277"/>
      <c r="H279" s="280">
        <v>163.12</v>
      </c>
      <c r="I279" s="281"/>
      <c r="J279" s="277"/>
      <c r="K279" s="277"/>
      <c r="L279" s="282"/>
      <c r="M279" s="283"/>
      <c r="N279" s="284"/>
      <c r="O279" s="284"/>
      <c r="P279" s="284"/>
      <c r="Q279" s="284"/>
      <c r="R279" s="284"/>
      <c r="S279" s="284"/>
      <c r="T279" s="28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6" t="s">
        <v>138</v>
      </c>
      <c r="AU279" s="286" t="s">
        <v>87</v>
      </c>
      <c r="AV279" s="15" t="s">
        <v>146</v>
      </c>
      <c r="AW279" s="15" t="s">
        <v>33</v>
      </c>
      <c r="AX279" s="15" t="s">
        <v>78</v>
      </c>
      <c r="AY279" s="286" t="s">
        <v>127</v>
      </c>
    </row>
    <row r="280" spans="1:51" s="13" customFormat="1" ht="12">
      <c r="A280" s="13"/>
      <c r="B280" s="253"/>
      <c r="C280" s="254"/>
      <c r="D280" s="249" t="s">
        <v>138</v>
      </c>
      <c r="E280" s="255" t="s">
        <v>1</v>
      </c>
      <c r="F280" s="256" t="s">
        <v>368</v>
      </c>
      <c r="G280" s="254"/>
      <c r="H280" s="257">
        <v>218.86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3" t="s">
        <v>138</v>
      </c>
      <c r="AU280" s="263" t="s">
        <v>87</v>
      </c>
      <c r="AV280" s="13" t="s">
        <v>87</v>
      </c>
      <c r="AW280" s="13" t="s">
        <v>33</v>
      </c>
      <c r="AX280" s="13" t="s">
        <v>78</v>
      </c>
      <c r="AY280" s="263" t="s">
        <v>127</v>
      </c>
    </row>
    <row r="281" spans="1:51" s="13" customFormat="1" ht="12">
      <c r="A281" s="13"/>
      <c r="B281" s="253"/>
      <c r="C281" s="254"/>
      <c r="D281" s="249" t="s">
        <v>138</v>
      </c>
      <c r="E281" s="255" t="s">
        <v>1</v>
      </c>
      <c r="F281" s="256" t="s">
        <v>369</v>
      </c>
      <c r="G281" s="254"/>
      <c r="H281" s="257">
        <v>25.1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3" t="s">
        <v>138</v>
      </c>
      <c r="AU281" s="263" t="s">
        <v>87</v>
      </c>
      <c r="AV281" s="13" t="s">
        <v>87</v>
      </c>
      <c r="AW281" s="13" t="s">
        <v>33</v>
      </c>
      <c r="AX281" s="13" t="s">
        <v>78</v>
      </c>
      <c r="AY281" s="263" t="s">
        <v>127</v>
      </c>
    </row>
    <row r="282" spans="1:51" s="15" customFormat="1" ht="12">
      <c r="A282" s="15"/>
      <c r="B282" s="276"/>
      <c r="C282" s="277"/>
      <c r="D282" s="249" t="s">
        <v>138</v>
      </c>
      <c r="E282" s="278" t="s">
        <v>1</v>
      </c>
      <c r="F282" s="279" t="s">
        <v>315</v>
      </c>
      <c r="G282" s="277"/>
      <c r="H282" s="280">
        <v>243.96</v>
      </c>
      <c r="I282" s="281"/>
      <c r="J282" s="277"/>
      <c r="K282" s="277"/>
      <c r="L282" s="282"/>
      <c r="M282" s="283"/>
      <c r="N282" s="284"/>
      <c r="O282" s="284"/>
      <c r="P282" s="284"/>
      <c r="Q282" s="284"/>
      <c r="R282" s="284"/>
      <c r="S282" s="284"/>
      <c r="T282" s="28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86" t="s">
        <v>138</v>
      </c>
      <c r="AU282" s="286" t="s">
        <v>87</v>
      </c>
      <c r="AV282" s="15" t="s">
        <v>146</v>
      </c>
      <c r="AW282" s="15" t="s">
        <v>33</v>
      </c>
      <c r="AX282" s="15" t="s">
        <v>78</v>
      </c>
      <c r="AY282" s="286" t="s">
        <v>127</v>
      </c>
    </row>
    <row r="283" spans="1:51" s="13" customFormat="1" ht="12">
      <c r="A283" s="13"/>
      <c r="B283" s="253"/>
      <c r="C283" s="254"/>
      <c r="D283" s="249" t="s">
        <v>138</v>
      </c>
      <c r="E283" s="255" t="s">
        <v>1</v>
      </c>
      <c r="F283" s="256" t="s">
        <v>370</v>
      </c>
      <c r="G283" s="254"/>
      <c r="H283" s="257">
        <v>3.9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3" t="s">
        <v>138</v>
      </c>
      <c r="AU283" s="263" t="s">
        <v>87</v>
      </c>
      <c r="AV283" s="13" t="s">
        <v>87</v>
      </c>
      <c r="AW283" s="13" t="s">
        <v>33</v>
      </c>
      <c r="AX283" s="13" t="s">
        <v>78</v>
      </c>
      <c r="AY283" s="263" t="s">
        <v>127</v>
      </c>
    </row>
    <row r="284" spans="1:51" s="15" customFormat="1" ht="12">
      <c r="A284" s="15"/>
      <c r="B284" s="276"/>
      <c r="C284" s="277"/>
      <c r="D284" s="249" t="s">
        <v>138</v>
      </c>
      <c r="E284" s="278" t="s">
        <v>1</v>
      </c>
      <c r="F284" s="279" t="s">
        <v>315</v>
      </c>
      <c r="G284" s="277"/>
      <c r="H284" s="280">
        <v>3.9</v>
      </c>
      <c r="I284" s="281"/>
      <c r="J284" s="277"/>
      <c r="K284" s="277"/>
      <c r="L284" s="282"/>
      <c r="M284" s="283"/>
      <c r="N284" s="284"/>
      <c r="O284" s="284"/>
      <c r="P284" s="284"/>
      <c r="Q284" s="284"/>
      <c r="R284" s="284"/>
      <c r="S284" s="284"/>
      <c r="T284" s="28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86" t="s">
        <v>138</v>
      </c>
      <c r="AU284" s="286" t="s">
        <v>87</v>
      </c>
      <c r="AV284" s="15" t="s">
        <v>146</v>
      </c>
      <c r="AW284" s="15" t="s">
        <v>33</v>
      </c>
      <c r="AX284" s="15" t="s">
        <v>78</v>
      </c>
      <c r="AY284" s="286" t="s">
        <v>127</v>
      </c>
    </row>
    <row r="285" spans="1:51" s="14" customFormat="1" ht="12">
      <c r="A285" s="14"/>
      <c r="B285" s="264"/>
      <c r="C285" s="265"/>
      <c r="D285" s="249" t="s">
        <v>138</v>
      </c>
      <c r="E285" s="266" t="s">
        <v>1</v>
      </c>
      <c r="F285" s="267" t="s">
        <v>174</v>
      </c>
      <c r="G285" s="265"/>
      <c r="H285" s="268">
        <v>410.98</v>
      </c>
      <c r="I285" s="269"/>
      <c r="J285" s="265"/>
      <c r="K285" s="265"/>
      <c r="L285" s="270"/>
      <c r="M285" s="271"/>
      <c r="N285" s="272"/>
      <c r="O285" s="272"/>
      <c r="P285" s="272"/>
      <c r="Q285" s="272"/>
      <c r="R285" s="272"/>
      <c r="S285" s="272"/>
      <c r="T285" s="27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4" t="s">
        <v>138</v>
      </c>
      <c r="AU285" s="274" t="s">
        <v>87</v>
      </c>
      <c r="AV285" s="14" t="s">
        <v>134</v>
      </c>
      <c r="AW285" s="14" t="s">
        <v>33</v>
      </c>
      <c r="AX285" s="14" t="s">
        <v>83</v>
      </c>
      <c r="AY285" s="274" t="s">
        <v>127</v>
      </c>
    </row>
    <row r="286" spans="1:65" s="2" customFormat="1" ht="14.4" customHeight="1">
      <c r="A286" s="39"/>
      <c r="B286" s="40"/>
      <c r="C286" s="287" t="s">
        <v>371</v>
      </c>
      <c r="D286" s="287" t="s">
        <v>372</v>
      </c>
      <c r="E286" s="288" t="s">
        <v>373</v>
      </c>
      <c r="F286" s="289" t="s">
        <v>374</v>
      </c>
      <c r="G286" s="290" t="s">
        <v>350</v>
      </c>
      <c r="H286" s="291">
        <v>465.7</v>
      </c>
      <c r="I286" s="292"/>
      <c r="J286" s="293">
        <f>ROUND(I286*H286,2)</f>
        <v>0</v>
      </c>
      <c r="K286" s="289" t="s">
        <v>1</v>
      </c>
      <c r="L286" s="294"/>
      <c r="M286" s="295" t="s">
        <v>1</v>
      </c>
      <c r="N286" s="296" t="s">
        <v>43</v>
      </c>
      <c r="O286" s="92"/>
      <c r="P286" s="245">
        <f>O286*H286</f>
        <v>0</v>
      </c>
      <c r="Q286" s="245">
        <v>1</v>
      </c>
      <c r="R286" s="245">
        <f>Q286*H286</f>
        <v>465.7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175</v>
      </c>
      <c r="AT286" s="247" t="s">
        <v>372</v>
      </c>
      <c r="AU286" s="247" t="s">
        <v>87</v>
      </c>
      <c r="AY286" s="18" t="s">
        <v>127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83</v>
      </c>
      <c r="BK286" s="248">
        <f>ROUND(I286*H286,2)</f>
        <v>0</v>
      </c>
      <c r="BL286" s="18" t="s">
        <v>134</v>
      </c>
      <c r="BM286" s="247" t="s">
        <v>375</v>
      </c>
    </row>
    <row r="287" spans="1:47" s="2" customFormat="1" ht="12">
      <c r="A287" s="39"/>
      <c r="B287" s="40"/>
      <c r="C287" s="41"/>
      <c r="D287" s="249" t="s">
        <v>136</v>
      </c>
      <c r="E287" s="41"/>
      <c r="F287" s="250" t="s">
        <v>374</v>
      </c>
      <c r="G287" s="41"/>
      <c r="H287" s="41"/>
      <c r="I287" s="145"/>
      <c r="J287" s="41"/>
      <c r="K287" s="41"/>
      <c r="L287" s="45"/>
      <c r="M287" s="251"/>
      <c r="N287" s="252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136</v>
      </c>
      <c r="AU287" s="18" t="s">
        <v>87</v>
      </c>
    </row>
    <row r="288" spans="1:51" s="13" customFormat="1" ht="12">
      <c r="A288" s="13"/>
      <c r="B288" s="253"/>
      <c r="C288" s="254"/>
      <c r="D288" s="249" t="s">
        <v>138</v>
      </c>
      <c r="E288" s="255" t="s">
        <v>1</v>
      </c>
      <c r="F288" s="256" t="s">
        <v>376</v>
      </c>
      <c r="G288" s="254"/>
      <c r="H288" s="257">
        <v>465.695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3" t="s">
        <v>138</v>
      </c>
      <c r="AU288" s="263" t="s">
        <v>87</v>
      </c>
      <c r="AV288" s="13" t="s">
        <v>87</v>
      </c>
      <c r="AW288" s="13" t="s">
        <v>33</v>
      </c>
      <c r="AX288" s="13" t="s">
        <v>78</v>
      </c>
      <c r="AY288" s="263" t="s">
        <v>127</v>
      </c>
    </row>
    <row r="289" spans="1:51" s="14" customFormat="1" ht="12">
      <c r="A289" s="14"/>
      <c r="B289" s="264"/>
      <c r="C289" s="265"/>
      <c r="D289" s="249" t="s">
        <v>138</v>
      </c>
      <c r="E289" s="266" t="s">
        <v>1</v>
      </c>
      <c r="F289" s="267" t="s">
        <v>174</v>
      </c>
      <c r="G289" s="265"/>
      <c r="H289" s="268">
        <v>465.695</v>
      </c>
      <c r="I289" s="269"/>
      <c r="J289" s="265"/>
      <c r="K289" s="265"/>
      <c r="L289" s="270"/>
      <c r="M289" s="271"/>
      <c r="N289" s="272"/>
      <c r="O289" s="272"/>
      <c r="P289" s="272"/>
      <c r="Q289" s="272"/>
      <c r="R289" s="272"/>
      <c r="S289" s="272"/>
      <c r="T289" s="27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4" t="s">
        <v>138</v>
      </c>
      <c r="AU289" s="274" t="s">
        <v>87</v>
      </c>
      <c r="AV289" s="14" t="s">
        <v>134</v>
      </c>
      <c r="AW289" s="14" t="s">
        <v>33</v>
      </c>
      <c r="AX289" s="14" t="s">
        <v>78</v>
      </c>
      <c r="AY289" s="274" t="s">
        <v>127</v>
      </c>
    </row>
    <row r="290" spans="1:51" s="13" customFormat="1" ht="12">
      <c r="A290" s="13"/>
      <c r="B290" s="253"/>
      <c r="C290" s="254"/>
      <c r="D290" s="249" t="s">
        <v>138</v>
      </c>
      <c r="E290" s="255" t="s">
        <v>1</v>
      </c>
      <c r="F290" s="256" t="s">
        <v>377</v>
      </c>
      <c r="G290" s="254"/>
      <c r="H290" s="257">
        <v>465.7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3" t="s">
        <v>138</v>
      </c>
      <c r="AU290" s="263" t="s">
        <v>87</v>
      </c>
      <c r="AV290" s="13" t="s">
        <v>87</v>
      </c>
      <c r="AW290" s="13" t="s">
        <v>33</v>
      </c>
      <c r="AX290" s="13" t="s">
        <v>83</v>
      </c>
      <c r="AY290" s="263" t="s">
        <v>127</v>
      </c>
    </row>
    <row r="291" spans="1:65" s="2" customFormat="1" ht="19.8" customHeight="1">
      <c r="A291" s="39"/>
      <c r="B291" s="40"/>
      <c r="C291" s="236" t="s">
        <v>378</v>
      </c>
      <c r="D291" s="236" t="s">
        <v>129</v>
      </c>
      <c r="E291" s="237" t="s">
        <v>379</v>
      </c>
      <c r="F291" s="238" t="s">
        <v>380</v>
      </c>
      <c r="G291" s="239" t="s">
        <v>132</v>
      </c>
      <c r="H291" s="240">
        <v>3381.7</v>
      </c>
      <c r="I291" s="241"/>
      <c r="J291" s="242">
        <f>ROUND(I291*H291,2)</f>
        <v>0</v>
      </c>
      <c r="K291" s="238" t="s">
        <v>133</v>
      </c>
      <c r="L291" s="45"/>
      <c r="M291" s="243" t="s">
        <v>1</v>
      </c>
      <c r="N291" s="244" t="s">
        <v>43</v>
      </c>
      <c r="O291" s="92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7" t="s">
        <v>134</v>
      </c>
      <c r="AT291" s="247" t="s">
        <v>129</v>
      </c>
      <c r="AU291" s="247" t="s">
        <v>87</v>
      </c>
      <c r="AY291" s="18" t="s">
        <v>127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18" t="s">
        <v>83</v>
      </c>
      <c r="BK291" s="248">
        <f>ROUND(I291*H291,2)</f>
        <v>0</v>
      </c>
      <c r="BL291" s="18" t="s">
        <v>134</v>
      </c>
      <c r="BM291" s="247" t="s">
        <v>381</v>
      </c>
    </row>
    <row r="292" spans="1:47" s="2" customFormat="1" ht="12">
      <c r="A292" s="39"/>
      <c r="B292" s="40"/>
      <c r="C292" s="41"/>
      <c r="D292" s="249" t="s">
        <v>136</v>
      </c>
      <c r="E292" s="41"/>
      <c r="F292" s="250" t="s">
        <v>382</v>
      </c>
      <c r="G292" s="41"/>
      <c r="H292" s="41"/>
      <c r="I292" s="145"/>
      <c r="J292" s="41"/>
      <c r="K292" s="41"/>
      <c r="L292" s="45"/>
      <c r="M292" s="251"/>
      <c r="N292" s="252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136</v>
      </c>
      <c r="AU292" s="18" t="s">
        <v>87</v>
      </c>
    </row>
    <row r="293" spans="1:51" s="13" customFormat="1" ht="12">
      <c r="A293" s="13"/>
      <c r="B293" s="253"/>
      <c r="C293" s="254"/>
      <c r="D293" s="249" t="s">
        <v>138</v>
      </c>
      <c r="E293" s="255" t="s">
        <v>1</v>
      </c>
      <c r="F293" s="256" t="s">
        <v>383</v>
      </c>
      <c r="G293" s="254"/>
      <c r="H293" s="257">
        <v>3381.7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3" t="s">
        <v>138</v>
      </c>
      <c r="AU293" s="263" t="s">
        <v>87</v>
      </c>
      <c r="AV293" s="13" t="s">
        <v>87</v>
      </c>
      <c r="AW293" s="13" t="s">
        <v>33</v>
      </c>
      <c r="AX293" s="13" t="s">
        <v>78</v>
      </c>
      <c r="AY293" s="263" t="s">
        <v>127</v>
      </c>
    </row>
    <row r="294" spans="1:51" s="16" customFormat="1" ht="12">
      <c r="A294" s="16"/>
      <c r="B294" s="297"/>
      <c r="C294" s="298"/>
      <c r="D294" s="249" t="s">
        <v>138</v>
      </c>
      <c r="E294" s="299" t="s">
        <v>1</v>
      </c>
      <c r="F294" s="300" t="s">
        <v>384</v>
      </c>
      <c r="G294" s="298"/>
      <c r="H294" s="299" t="s">
        <v>1</v>
      </c>
      <c r="I294" s="301"/>
      <c r="J294" s="298"/>
      <c r="K294" s="298"/>
      <c r="L294" s="302"/>
      <c r="M294" s="303"/>
      <c r="N294" s="304"/>
      <c r="O294" s="304"/>
      <c r="P294" s="304"/>
      <c r="Q294" s="304"/>
      <c r="R294" s="304"/>
      <c r="S294" s="304"/>
      <c r="T294" s="305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306" t="s">
        <v>138</v>
      </c>
      <c r="AU294" s="306" t="s">
        <v>87</v>
      </c>
      <c r="AV294" s="16" t="s">
        <v>83</v>
      </c>
      <c r="AW294" s="16" t="s">
        <v>33</v>
      </c>
      <c r="AX294" s="16" t="s">
        <v>78</v>
      </c>
      <c r="AY294" s="306" t="s">
        <v>127</v>
      </c>
    </row>
    <row r="295" spans="1:51" s="14" customFormat="1" ht="12">
      <c r="A295" s="14"/>
      <c r="B295" s="264"/>
      <c r="C295" s="265"/>
      <c r="D295" s="249" t="s">
        <v>138</v>
      </c>
      <c r="E295" s="266" t="s">
        <v>1</v>
      </c>
      <c r="F295" s="267" t="s">
        <v>174</v>
      </c>
      <c r="G295" s="265"/>
      <c r="H295" s="268">
        <v>3381.7</v>
      </c>
      <c r="I295" s="269"/>
      <c r="J295" s="265"/>
      <c r="K295" s="265"/>
      <c r="L295" s="270"/>
      <c r="M295" s="271"/>
      <c r="N295" s="272"/>
      <c r="O295" s="272"/>
      <c r="P295" s="272"/>
      <c r="Q295" s="272"/>
      <c r="R295" s="272"/>
      <c r="S295" s="272"/>
      <c r="T295" s="27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4" t="s">
        <v>138</v>
      </c>
      <c r="AU295" s="274" t="s">
        <v>87</v>
      </c>
      <c r="AV295" s="14" t="s">
        <v>134</v>
      </c>
      <c r="AW295" s="14" t="s">
        <v>33</v>
      </c>
      <c r="AX295" s="14" t="s">
        <v>83</v>
      </c>
      <c r="AY295" s="274" t="s">
        <v>127</v>
      </c>
    </row>
    <row r="296" spans="1:65" s="2" customFormat="1" ht="30" customHeight="1">
      <c r="A296" s="39"/>
      <c r="B296" s="40"/>
      <c r="C296" s="236" t="s">
        <v>385</v>
      </c>
      <c r="D296" s="236" t="s">
        <v>129</v>
      </c>
      <c r="E296" s="237" t="s">
        <v>386</v>
      </c>
      <c r="F296" s="238" t="s">
        <v>387</v>
      </c>
      <c r="G296" s="239" t="s">
        <v>132</v>
      </c>
      <c r="H296" s="240">
        <v>241.5</v>
      </c>
      <c r="I296" s="241"/>
      <c r="J296" s="242">
        <f>ROUND(I296*H296,2)</f>
        <v>0</v>
      </c>
      <c r="K296" s="238" t="s">
        <v>1</v>
      </c>
      <c r="L296" s="45"/>
      <c r="M296" s="243" t="s">
        <v>1</v>
      </c>
      <c r="N296" s="244" t="s">
        <v>43</v>
      </c>
      <c r="O296" s="92"/>
      <c r="P296" s="245">
        <f>O296*H296</f>
        <v>0</v>
      </c>
      <c r="Q296" s="245">
        <v>0.00053</v>
      </c>
      <c r="R296" s="245">
        <f>Q296*H296</f>
        <v>0.127995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134</v>
      </c>
      <c r="AT296" s="247" t="s">
        <v>129</v>
      </c>
      <c r="AU296" s="247" t="s">
        <v>87</v>
      </c>
      <c r="AY296" s="18" t="s">
        <v>127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83</v>
      </c>
      <c r="BK296" s="248">
        <f>ROUND(I296*H296,2)</f>
        <v>0</v>
      </c>
      <c r="BL296" s="18" t="s">
        <v>134</v>
      </c>
      <c r="BM296" s="247" t="s">
        <v>388</v>
      </c>
    </row>
    <row r="297" spans="1:47" s="2" customFormat="1" ht="12">
      <c r="A297" s="39"/>
      <c r="B297" s="40"/>
      <c r="C297" s="41"/>
      <c r="D297" s="249" t="s">
        <v>136</v>
      </c>
      <c r="E297" s="41"/>
      <c r="F297" s="250" t="s">
        <v>389</v>
      </c>
      <c r="G297" s="41"/>
      <c r="H297" s="41"/>
      <c r="I297" s="145"/>
      <c r="J297" s="41"/>
      <c r="K297" s="41"/>
      <c r="L297" s="45"/>
      <c r="M297" s="251"/>
      <c r="N297" s="252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136</v>
      </c>
      <c r="AU297" s="18" t="s">
        <v>87</v>
      </c>
    </row>
    <row r="298" spans="1:51" s="13" customFormat="1" ht="12">
      <c r="A298" s="13"/>
      <c r="B298" s="253"/>
      <c r="C298" s="254"/>
      <c r="D298" s="249" t="s">
        <v>138</v>
      </c>
      <c r="E298" s="255" t="s">
        <v>1</v>
      </c>
      <c r="F298" s="256" t="s">
        <v>390</v>
      </c>
      <c r="G298" s="254"/>
      <c r="H298" s="257">
        <v>241.5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3" t="s">
        <v>138</v>
      </c>
      <c r="AU298" s="263" t="s">
        <v>87</v>
      </c>
      <c r="AV298" s="13" t="s">
        <v>87</v>
      </c>
      <c r="AW298" s="13" t="s">
        <v>33</v>
      </c>
      <c r="AX298" s="13" t="s">
        <v>78</v>
      </c>
      <c r="AY298" s="263" t="s">
        <v>127</v>
      </c>
    </row>
    <row r="299" spans="1:51" s="14" customFormat="1" ht="12">
      <c r="A299" s="14"/>
      <c r="B299" s="264"/>
      <c r="C299" s="265"/>
      <c r="D299" s="249" t="s">
        <v>138</v>
      </c>
      <c r="E299" s="266" t="s">
        <v>1</v>
      </c>
      <c r="F299" s="267" t="s">
        <v>174</v>
      </c>
      <c r="G299" s="265"/>
      <c r="H299" s="268">
        <v>241.5</v>
      </c>
      <c r="I299" s="269"/>
      <c r="J299" s="265"/>
      <c r="K299" s="265"/>
      <c r="L299" s="270"/>
      <c r="M299" s="271"/>
      <c r="N299" s="272"/>
      <c r="O299" s="272"/>
      <c r="P299" s="272"/>
      <c r="Q299" s="272"/>
      <c r="R299" s="272"/>
      <c r="S299" s="272"/>
      <c r="T299" s="27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4" t="s">
        <v>138</v>
      </c>
      <c r="AU299" s="274" t="s">
        <v>87</v>
      </c>
      <c r="AV299" s="14" t="s">
        <v>134</v>
      </c>
      <c r="AW299" s="14" t="s">
        <v>33</v>
      </c>
      <c r="AX299" s="14" t="s">
        <v>83</v>
      </c>
      <c r="AY299" s="274" t="s">
        <v>127</v>
      </c>
    </row>
    <row r="300" spans="1:65" s="2" customFormat="1" ht="19.8" customHeight="1">
      <c r="A300" s="39"/>
      <c r="B300" s="40"/>
      <c r="C300" s="236" t="s">
        <v>391</v>
      </c>
      <c r="D300" s="236" t="s">
        <v>129</v>
      </c>
      <c r="E300" s="237" t="s">
        <v>392</v>
      </c>
      <c r="F300" s="238" t="s">
        <v>393</v>
      </c>
      <c r="G300" s="239" t="s">
        <v>132</v>
      </c>
      <c r="H300" s="240">
        <v>2432</v>
      </c>
      <c r="I300" s="241"/>
      <c r="J300" s="242">
        <f>ROUND(I300*H300,2)</f>
        <v>0</v>
      </c>
      <c r="K300" s="238" t="s">
        <v>133</v>
      </c>
      <c r="L300" s="45"/>
      <c r="M300" s="243" t="s">
        <v>1</v>
      </c>
      <c r="N300" s="244" t="s">
        <v>43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134</v>
      </c>
      <c r="AT300" s="247" t="s">
        <v>129</v>
      </c>
      <c r="AU300" s="247" t="s">
        <v>87</v>
      </c>
      <c r="AY300" s="18" t="s">
        <v>127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83</v>
      </c>
      <c r="BK300" s="248">
        <f>ROUND(I300*H300,2)</f>
        <v>0</v>
      </c>
      <c r="BL300" s="18" t="s">
        <v>134</v>
      </c>
      <c r="BM300" s="247" t="s">
        <v>394</v>
      </c>
    </row>
    <row r="301" spans="1:47" s="2" customFormat="1" ht="12">
      <c r="A301" s="39"/>
      <c r="B301" s="40"/>
      <c r="C301" s="41"/>
      <c r="D301" s="249" t="s">
        <v>136</v>
      </c>
      <c r="E301" s="41"/>
      <c r="F301" s="250" t="s">
        <v>395</v>
      </c>
      <c r="G301" s="41"/>
      <c r="H301" s="41"/>
      <c r="I301" s="145"/>
      <c r="J301" s="41"/>
      <c r="K301" s="41"/>
      <c r="L301" s="45"/>
      <c r="M301" s="251"/>
      <c r="N301" s="252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136</v>
      </c>
      <c r="AU301" s="18" t="s">
        <v>87</v>
      </c>
    </row>
    <row r="302" spans="1:51" s="13" customFormat="1" ht="12">
      <c r="A302" s="13"/>
      <c r="B302" s="253"/>
      <c r="C302" s="254"/>
      <c r="D302" s="249" t="s">
        <v>138</v>
      </c>
      <c r="E302" s="255" t="s">
        <v>1</v>
      </c>
      <c r="F302" s="256" t="s">
        <v>396</v>
      </c>
      <c r="G302" s="254"/>
      <c r="H302" s="257">
        <v>2432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3" t="s">
        <v>138</v>
      </c>
      <c r="AU302" s="263" t="s">
        <v>87</v>
      </c>
      <c r="AV302" s="13" t="s">
        <v>87</v>
      </c>
      <c r="AW302" s="13" t="s">
        <v>33</v>
      </c>
      <c r="AX302" s="13" t="s">
        <v>78</v>
      </c>
      <c r="AY302" s="263" t="s">
        <v>127</v>
      </c>
    </row>
    <row r="303" spans="1:51" s="14" customFormat="1" ht="12">
      <c r="A303" s="14"/>
      <c r="B303" s="264"/>
      <c r="C303" s="265"/>
      <c r="D303" s="249" t="s">
        <v>138</v>
      </c>
      <c r="E303" s="266" t="s">
        <v>1</v>
      </c>
      <c r="F303" s="267" t="s">
        <v>174</v>
      </c>
      <c r="G303" s="265"/>
      <c r="H303" s="268">
        <v>2432</v>
      </c>
      <c r="I303" s="269"/>
      <c r="J303" s="265"/>
      <c r="K303" s="265"/>
      <c r="L303" s="270"/>
      <c r="M303" s="271"/>
      <c r="N303" s="272"/>
      <c r="O303" s="272"/>
      <c r="P303" s="272"/>
      <c r="Q303" s="272"/>
      <c r="R303" s="272"/>
      <c r="S303" s="272"/>
      <c r="T303" s="27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4" t="s">
        <v>138</v>
      </c>
      <c r="AU303" s="274" t="s">
        <v>87</v>
      </c>
      <c r="AV303" s="14" t="s">
        <v>134</v>
      </c>
      <c r="AW303" s="14" t="s">
        <v>33</v>
      </c>
      <c r="AX303" s="14" t="s">
        <v>83</v>
      </c>
      <c r="AY303" s="274" t="s">
        <v>127</v>
      </c>
    </row>
    <row r="304" spans="1:65" s="2" customFormat="1" ht="14.4" customHeight="1">
      <c r="A304" s="39"/>
      <c r="B304" s="40"/>
      <c r="C304" s="236" t="s">
        <v>397</v>
      </c>
      <c r="D304" s="236" t="s">
        <v>129</v>
      </c>
      <c r="E304" s="237" t="s">
        <v>398</v>
      </c>
      <c r="F304" s="238" t="s">
        <v>399</v>
      </c>
      <c r="G304" s="239" t="s">
        <v>132</v>
      </c>
      <c r="H304" s="240">
        <v>2500</v>
      </c>
      <c r="I304" s="241"/>
      <c r="J304" s="242">
        <f>ROUND(I304*H304,2)</f>
        <v>0</v>
      </c>
      <c r="K304" s="238" t="s">
        <v>133</v>
      </c>
      <c r="L304" s="45"/>
      <c r="M304" s="243" t="s">
        <v>1</v>
      </c>
      <c r="N304" s="244" t="s">
        <v>43</v>
      </c>
      <c r="O304" s="92"/>
      <c r="P304" s="245">
        <f>O304*H304</f>
        <v>0</v>
      </c>
      <c r="Q304" s="245">
        <v>0.00397</v>
      </c>
      <c r="R304" s="245">
        <f>Q304*H304</f>
        <v>9.924999999999999</v>
      </c>
      <c r="S304" s="245">
        <v>0</v>
      </c>
      <c r="T304" s="24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7" t="s">
        <v>134</v>
      </c>
      <c r="AT304" s="247" t="s">
        <v>129</v>
      </c>
      <c r="AU304" s="247" t="s">
        <v>87</v>
      </c>
      <c r="AY304" s="18" t="s">
        <v>127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8" t="s">
        <v>83</v>
      </c>
      <c r="BK304" s="248">
        <f>ROUND(I304*H304,2)</f>
        <v>0</v>
      </c>
      <c r="BL304" s="18" t="s">
        <v>134</v>
      </c>
      <c r="BM304" s="247" t="s">
        <v>400</v>
      </c>
    </row>
    <row r="305" spans="1:47" s="2" customFormat="1" ht="12">
      <c r="A305" s="39"/>
      <c r="B305" s="40"/>
      <c r="C305" s="41"/>
      <c r="D305" s="249" t="s">
        <v>136</v>
      </c>
      <c r="E305" s="41"/>
      <c r="F305" s="250" t="s">
        <v>401</v>
      </c>
      <c r="G305" s="41"/>
      <c r="H305" s="41"/>
      <c r="I305" s="145"/>
      <c r="J305" s="41"/>
      <c r="K305" s="41"/>
      <c r="L305" s="45"/>
      <c r="M305" s="251"/>
      <c r="N305" s="252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136</v>
      </c>
      <c r="AU305" s="18" t="s">
        <v>87</v>
      </c>
    </row>
    <row r="306" spans="1:51" s="13" customFormat="1" ht="12">
      <c r="A306" s="13"/>
      <c r="B306" s="253"/>
      <c r="C306" s="254"/>
      <c r="D306" s="249" t="s">
        <v>138</v>
      </c>
      <c r="E306" s="255" t="s">
        <v>1</v>
      </c>
      <c r="F306" s="256" t="s">
        <v>396</v>
      </c>
      <c r="G306" s="254"/>
      <c r="H306" s="257">
        <v>2432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3" t="s">
        <v>138</v>
      </c>
      <c r="AU306" s="263" t="s">
        <v>87</v>
      </c>
      <c r="AV306" s="13" t="s">
        <v>87</v>
      </c>
      <c r="AW306" s="13" t="s">
        <v>33</v>
      </c>
      <c r="AX306" s="13" t="s">
        <v>78</v>
      </c>
      <c r="AY306" s="263" t="s">
        <v>127</v>
      </c>
    </row>
    <row r="307" spans="1:51" s="13" customFormat="1" ht="12">
      <c r="A307" s="13"/>
      <c r="B307" s="253"/>
      <c r="C307" s="254"/>
      <c r="D307" s="249" t="s">
        <v>138</v>
      </c>
      <c r="E307" s="255" t="s">
        <v>1</v>
      </c>
      <c r="F307" s="256" t="s">
        <v>402</v>
      </c>
      <c r="G307" s="254"/>
      <c r="H307" s="257">
        <v>68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3" t="s">
        <v>138</v>
      </c>
      <c r="AU307" s="263" t="s">
        <v>87</v>
      </c>
      <c r="AV307" s="13" t="s">
        <v>87</v>
      </c>
      <c r="AW307" s="13" t="s">
        <v>33</v>
      </c>
      <c r="AX307" s="13" t="s">
        <v>78</v>
      </c>
      <c r="AY307" s="263" t="s">
        <v>127</v>
      </c>
    </row>
    <row r="308" spans="1:51" s="14" customFormat="1" ht="12">
      <c r="A308" s="14"/>
      <c r="B308" s="264"/>
      <c r="C308" s="265"/>
      <c r="D308" s="249" t="s">
        <v>138</v>
      </c>
      <c r="E308" s="266" t="s">
        <v>1</v>
      </c>
      <c r="F308" s="267" t="s">
        <v>174</v>
      </c>
      <c r="G308" s="265"/>
      <c r="H308" s="268">
        <v>2500</v>
      </c>
      <c r="I308" s="269"/>
      <c r="J308" s="265"/>
      <c r="K308" s="265"/>
      <c r="L308" s="270"/>
      <c r="M308" s="271"/>
      <c r="N308" s="272"/>
      <c r="O308" s="272"/>
      <c r="P308" s="272"/>
      <c r="Q308" s="272"/>
      <c r="R308" s="272"/>
      <c r="S308" s="272"/>
      <c r="T308" s="27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4" t="s">
        <v>138</v>
      </c>
      <c r="AU308" s="274" t="s">
        <v>87</v>
      </c>
      <c r="AV308" s="14" t="s">
        <v>134</v>
      </c>
      <c r="AW308" s="14" t="s">
        <v>33</v>
      </c>
      <c r="AX308" s="14" t="s">
        <v>83</v>
      </c>
      <c r="AY308" s="274" t="s">
        <v>127</v>
      </c>
    </row>
    <row r="309" spans="1:65" s="2" customFormat="1" ht="14.4" customHeight="1">
      <c r="A309" s="39"/>
      <c r="B309" s="40"/>
      <c r="C309" s="287" t="s">
        <v>403</v>
      </c>
      <c r="D309" s="287" t="s">
        <v>372</v>
      </c>
      <c r="E309" s="288" t="s">
        <v>404</v>
      </c>
      <c r="F309" s="289" t="s">
        <v>405</v>
      </c>
      <c r="G309" s="290" t="s">
        <v>406</v>
      </c>
      <c r="H309" s="291">
        <v>64.38</v>
      </c>
      <c r="I309" s="292"/>
      <c r="J309" s="293">
        <f>ROUND(I309*H309,2)</f>
        <v>0</v>
      </c>
      <c r="K309" s="289" t="s">
        <v>133</v>
      </c>
      <c r="L309" s="294"/>
      <c r="M309" s="295" t="s">
        <v>1</v>
      </c>
      <c r="N309" s="296" t="s">
        <v>43</v>
      </c>
      <c r="O309" s="92"/>
      <c r="P309" s="245">
        <f>O309*H309</f>
        <v>0</v>
      </c>
      <c r="Q309" s="245">
        <v>0.001</v>
      </c>
      <c r="R309" s="245">
        <f>Q309*H309</f>
        <v>0.06437999999999999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175</v>
      </c>
      <c r="AT309" s="247" t="s">
        <v>372</v>
      </c>
      <c r="AU309" s="247" t="s">
        <v>87</v>
      </c>
      <c r="AY309" s="18" t="s">
        <v>127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83</v>
      </c>
      <c r="BK309" s="248">
        <f>ROUND(I309*H309,2)</f>
        <v>0</v>
      </c>
      <c r="BL309" s="18" t="s">
        <v>134</v>
      </c>
      <c r="BM309" s="247" t="s">
        <v>407</v>
      </c>
    </row>
    <row r="310" spans="1:47" s="2" customFormat="1" ht="12">
      <c r="A310" s="39"/>
      <c r="B310" s="40"/>
      <c r="C310" s="41"/>
      <c r="D310" s="249" t="s">
        <v>136</v>
      </c>
      <c r="E310" s="41"/>
      <c r="F310" s="250" t="s">
        <v>405</v>
      </c>
      <c r="G310" s="41"/>
      <c r="H310" s="41"/>
      <c r="I310" s="145"/>
      <c r="J310" s="41"/>
      <c r="K310" s="41"/>
      <c r="L310" s="45"/>
      <c r="M310" s="251"/>
      <c r="N310" s="252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136</v>
      </c>
      <c r="AU310" s="18" t="s">
        <v>87</v>
      </c>
    </row>
    <row r="311" spans="1:51" s="13" customFormat="1" ht="12">
      <c r="A311" s="13"/>
      <c r="B311" s="253"/>
      <c r="C311" s="254"/>
      <c r="D311" s="249" t="s">
        <v>138</v>
      </c>
      <c r="E311" s="255" t="s">
        <v>1</v>
      </c>
      <c r="F311" s="256" t="s">
        <v>408</v>
      </c>
      <c r="G311" s="254"/>
      <c r="H311" s="257">
        <v>64.375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3" t="s">
        <v>138</v>
      </c>
      <c r="AU311" s="263" t="s">
        <v>87</v>
      </c>
      <c r="AV311" s="13" t="s">
        <v>87</v>
      </c>
      <c r="AW311" s="13" t="s">
        <v>33</v>
      </c>
      <c r="AX311" s="13" t="s">
        <v>78</v>
      </c>
      <c r="AY311" s="263" t="s">
        <v>127</v>
      </c>
    </row>
    <row r="312" spans="1:51" s="14" customFormat="1" ht="12">
      <c r="A312" s="14"/>
      <c r="B312" s="264"/>
      <c r="C312" s="265"/>
      <c r="D312" s="249" t="s">
        <v>138</v>
      </c>
      <c r="E312" s="266" t="s">
        <v>1</v>
      </c>
      <c r="F312" s="267" t="s">
        <v>174</v>
      </c>
      <c r="G312" s="265"/>
      <c r="H312" s="268">
        <v>64.375</v>
      </c>
      <c r="I312" s="269"/>
      <c r="J312" s="265"/>
      <c r="K312" s="265"/>
      <c r="L312" s="270"/>
      <c r="M312" s="271"/>
      <c r="N312" s="272"/>
      <c r="O312" s="272"/>
      <c r="P312" s="272"/>
      <c r="Q312" s="272"/>
      <c r="R312" s="272"/>
      <c r="S312" s="272"/>
      <c r="T312" s="27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4" t="s">
        <v>138</v>
      </c>
      <c r="AU312" s="274" t="s">
        <v>87</v>
      </c>
      <c r="AV312" s="14" t="s">
        <v>134</v>
      </c>
      <c r="AW312" s="14" t="s">
        <v>33</v>
      </c>
      <c r="AX312" s="14" t="s">
        <v>78</v>
      </c>
      <c r="AY312" s="274" t="s">
        <v>127</v>
      </c>
    </row>
    <row r="313" spans="1:51" s="13" customFormat="1" ht="12">
      <c r="A313" s="13"/>
      <c r="B313" s="253"/>
      <c r="C313" s="254"/>
      <c r="D313" s="249" t="s">
        <v>138</v>
      </c>
      <c r="E313" s="255" t="s">
        <v>1</v>
      </c>
      <c r="F313" s="256" t="s">
        <v>409</v>
      </c>
      <c r="G313" s="254"/>
      <c r="H313" s="257">
        <v>64.38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3" t="s">
        <v>138</v>
      </c>
      <c r="AU313" s="263" t="s">
        <v>87</v>
      </c>
      <c r="AV313" s="13" t="s">
        <v>87</v>
      </c>
      <c r="AW313" s="13" t="s">
        <v>33</v>
      </c>
      <c r="AX313" s="13" t="s">
        <v>83</v>
      </c>
      <c r="AY313" s="263" t="s">
        <v>127</v>
      </c>
    </row>
    <row r="314" spans="1:65" s="2" customFormat="1" ht="19.8" customHeight="1">
      <c r="A314" s="39"/>
      <c r="B314" s="40"/>
      <c r="C314" s="236" t="s">
        <v>410</v>
      </c>
      <c r="D314" s="236" t="s">
        <v>129</v>
      </c>
      <c r="E314" s="237" t="s">
        <v>411</v>
      </c>
      <c r="F314" s="238" t="s">
        <v>412</v>
      </c>
      <c r="G314" s="239" t="s">
        <v>149</v>
      </c>
      <c r="H314" s="240">
        <v>8</v>
      </c>
      <c r="I314" s="241"/>
      <c r="J314" s="242">
        <f>ROUND(I314*H314,2)</f>
        <v>0</v>
      </c>
      <c r="K314" s="238" t="s">
        <v>133</v>
      </c>
      <c r="L314" s="45"/>
      <c r="M314" s="243" t="s">
        <v>1</v>
      </c>
      <c r="N314" s="244" t="s">
        <v>43</v>
      </c>
      <c r="O314" s="92"/>
      <c r="P314" s="245">
        <f>O314*H314</f>
        <v>0</v>
      </c>
      <c r="Q314" s="245">
        <v>0.02135</v>
      </c>
      <c r="R314" s="245">
        <f>Q314*H314</f>
        <v>0.1708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134</v>
      </c>
      <c r="AT314" s="247" t="s">
        <v>129</v>
      </c>
      <c r="AU314" s="247" t="s">
        <v>87</v>
      </c>
      <c r="AY314" s="18" t="s">
        <v>127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83</v>
      </c>
      <c r="BK314" s="248">
        <f>ROUND(I314*H314,2)</f>
        <v>0</v>
      </c>
      <c r="BL314" s="18" t="s">
        <v>134</v>
      </c>
      <c r="BM314" s="247" t="s">
        <v>413</v>
      </c>
    </row>
    <row r="315" spans="1:47" s="2" customFormat="1" ht="12">
      <c r="A315" s="39"/>
      <c r="B315" s="40"/>
      <c r="C315" s="41"/>
      <c r="D315" s="249" t="s">
        <v>136</v>
      </c>
      <c r="E315" s="41"/>
      <c r="F315" s="250" t="s">
        <v>414</v>
      </c>
      <c r="G315" s="41"/>
      <c r="H315" s="41"/>
      <c r="I315" s="145"/>
      <c r="J315" s="41"/>
      <c r="K315" s="41"/>
      <c r="L315" s="45"/>
      <c r="M315" s="251"/>
      <c r="N315" s="252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136</v>
      </c>
      <c r="AU315" s="18" t="s">
        <v>87</v>
      </c>
    </row>
    <row r="316" spans="1:51" s="13" customFormat="1" ht="12">
      <c r="A316" s="13"/>
      <c r="B316" s="253"/>
      <c r="C316" s="254"/>
      <c r="D316" s="249" t="s">
        <v>138</v>
      </c>
      <c r="E316" s="255" t="s">
        <v>1</v>
      </c>
      <c r="F316" s="256" t="s">
        <v>175</v>
      </c>
      <c r="G316" s="254"/>
      <c r="H316" s="257">
        <v>8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3" t="s">
        <v>138</v>
      </c>
      <c r="AU316" s="263" t="s">
        <v>87</v>
      </c>
      <c r="AV316" s="13" t="s">
        <v>87</v>
      </c>
      <c r="AW316" s="13" t="s">
        <v>33</v>
      </c>
      <c r="AX316" s="13" t="s">
        <v>83</v>
      </c>
      <c r="AY316" s="263" t="s">
        <v>127</v>
      </c>
    </row>
    <row r="317" spans="1:65" s="2" customFormat="1" ht="14.4" customHeight="1">
      <c r="A317" s="39"/>
      <c r="B317" s="40"/>
      <c r="C317" s="236" t="s">
        <v>415</v>
      </c>
      <c r="D317" s="236" t="s">
        <v>129</v>
      </c>
      <c r="E317" s="237" t="s">
        <v>416</v>
      </c>
      <c r="F317" s="238" t="s">
        <v>417</v>
      </c>
      <c r="G317" s="239" t="s">
        <v>142</v>
      </c>
      <c r="H317" s="240">
        <v>12.5</v>
      </c>
      <c r="I317" s="241"/>
      <c r="J317" s="242">
        <f>ROUND(I317*H317,2)</f>
        <v>0</v>
      </c>
      <c r="K317" s="238" t="s">
        <v>133</v>
      </c>
      <c r="L317" s="45"/>
      <c r="M317" s="243" t="s">
        <v>1</v>
      </c>
      <c r="N317" s="244" t="s">
        <v>43</v>
      </c>
      <c r="O317" s="92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134</v>
      </c>
      <c r="AT317" s="247" t="s">
        <v>129</v>
      </c>
      <c r="AU317" s="247" t="s">
        <v>87</v>
      </c>
      <c r="AY317" s="18" t="s">
        <v>127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83</v>
      </c>
      <c r="BK317" s="248">
        <f>ROUND(I317*H317,2)</f>
        <v>0</v>
      </c>
      <c r="BL317" s="18" t="s">
        <v>134</v>
      </c>
      <c r="BM317" s="247" t="s">
        <v>418</v>
      </c>
    </row>
    <row r="318" spans="1:47" s="2" customFormat="1" ht="12">
      <c r="A318" s="39"/>
      <c r="B318" s="40"/>
      <c r="C318" s="41"/>
      <c r="D318" s="249" t="s">
        <v>136</v>
      </c>
      <c r="E318" s="41"/>
      <c r="F318" s="250" t="s">
        <v>419</v>
      </c>
      <c r="G318" s="41"/>
      <c r="H318" s="41"/>
      <c r="I318" s="145"/>
      <c r="J318" s="41"/>
      <c r="K318" s="41"/>
      <c r="L318" s="45"/>
      <c r="M318" s="251"/>
      <c r="N318" s="252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136</v>
      </c>
      <c r="AU318" s="18" t="s">
        <v>87</v>
      </c>
    </row>
    <row r="319" spans="1:47" s="2" customFormat="1" ht="12">
      <c r="A319" s="39"/>
      <c r="B319" s="40"/>
      <c r="C319" s="41"/>
      <c r="D319" s="249" t="s">
        <v>252</v>
      </c>
      <c r="E319" s="41"/>
      <c r="F319" s="275" t="s">
        <v>420</v>
      </c>
      <c r="G319" s="41"/>
      <c r="H319" s="41"/>
      <c r="I319" s="145"/>
      <c r="J319" s="41"/>
      <c r="K319" s="41"/>
      <c r="L319" s="45"/>
      <c r="M319" s="251"/>
      <c r="N319" s="252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252</v>
      </c>
      <c r="AU319" s="18" t="s">
        <v>87</v>
      </c>
    </row>
    <row r="320" spans="1:51" s="13" customFormat="1" ht="12">
      <c r="A320" s="13"/>
      <c r="B320" s="253"/>
      <c r="C320" s="254"/>
      <c r="D320" s="249" t="s">
        <v>138</v>
      </c>
      <c r="E320" s="255" t="s">
        <v>1</v>
      </c>
      <c r="F320" s="256" t="s">
        <v>421</v>
      </c>
      <c r="G320" s="254"/>
      <c r="H320" s="257">
        <v>12.5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3" t="s">
        <v>138</v>
      </c>
      <c r="AU320" s="263" t="s">
        <v>87</v>
      </c>
      <c r="AV320" s="13" t="s">
        <v>87</v>
      </c>
      <c r="AW320" s="13" t="s">
        <v>33</v>
      </c>
      <c r="AX320" s="13" t="s">
        <v>78</v>
      </c>
      <c r="AY320" s="263" t="s">
        <v>127</v>
      </c>
    </row>
    <row r="321" spans="1:51" s="14" customFormat="1" ht="12">
      <c r="A321" s="14"/>
      <c r="B321" s="264"/>
      <c r="C321" s="265"/>
      <c r="D321" s="249" t="s">
        <v>138</v>
      </c>
      <c r="E321" s="266" t="s">
        <v>1</v>
      </c>
      <c r="F321" s="267" t="s">
        <v>174</v>
      </c>
      <c r="G321" s="265"/>
      <c r="H321" s="268">
        <v>12.5</v>
      </c>
      <c r="I321" s="269"/>
      <c r="J321" s="265"/>
      <c r="K321" s="265"/>
      <c r="L321" s="270"/>
      <c r="M321" s="271"/>
      <c r="N321" s="272"/>
      <c r="O321" s="272"/>
      <c r="P321" s="272"/>
      <c r="Q321" s="272"/>
      <c r="R321" s="272"/>
      <c r="S321" s="272"/>
      <c r="T321" s="27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4" t="s">
        <v>138</v>
      </c>
      <c r="AU321" s="274" t="s">
        <v>87</v>
      </c>
      <c r="AV321" s="14" t="s">
        <v>134</v>
      </c>
      <c r="AW321" s="14" t="s">
        <v>33</v>
      </c>
      <c r="AX321" s="14" t="s">
        <v>83</v>
      </c>
      <c r="AY321" s="274" t="s">
        <v>127</v>
      </c>
    </row>
    <row r="322" spans="1:63" s="12" customFormat="1" ht="22.8" customHeight="1">
      <c r="A322" s="12"/>
      <c r="B322" s="220"/>
      <c r="C322" s="221"/>
      <c r="D322" s="222" t="s">
        <v>77</v>
      </c>
      <c r="E322" s="234" t="s">
        <v>87</v>
      </c>
      <c r="F322" s="234" t="s">
        <v>422</v>
      </c>
      <c r="G322" s="221"/>
      <c r="H322" s="221"/>
      <c r="I322" s="224"/>
      <c r="J322" s="235">
        <f>BK322</f>
        <v>0</v>
      </c>
      <c r="K322" s="221"/>
      <c r="L322" s="226"/>
      <c r="M322" s="227"/>
      <c r="N322" s="228"/>
      <c r="O322" s="228"/>
      <c r="P322" s="229">
        <f>SUM(P323:P331)</f>
        <v>0</v>
      </c>
      <c r="Q322" s="228"/>
      <c r="R322" s="229">
        <f>SUM(R323:R331)</f>
        <v>33.4341</v>
      </c>
      <c r="S322" s="228"/>
      <c r="T322" s="230">
        <f>SUM(T323:T331)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1" t="s">
        <v>83</v>
      </c>
      <c r="AT322" s="232" t="s">
        <v>77</v>
      </c>
      <c r="AU322" s="232" t="s">
        <v>83</v>
      </c>
      <c r="AY322" s="231" t="s">
        <v>127</v>
      </c>
      <c r="BK322" s="233">
        <f>SUM(BK323:BK331)</f>
        <v>0</v>
      </c>
    </row>
    <row r="323" spans="1:65" s="2" customFormat="1" ht="30" customHeight="1">
      <c r="A323" s="39"/>
      <c r="B323" s="40"/>
      <c r="C323" s="236" t="s">
        <v>423</v>
      </c>
      <c r="D323" s="236" t="s">
        <v>129</v>
      </c>
      <c r="E323" s="237" t="s">
        <v>424</v>
      </c>
      <c r="F323" s="238" t="s">
        <v>425</v>
      </c>
      <c r="G323" s="239" t="s">
        <v>190</v>
      </c>
      <c r="H323" s="240">
        <v>145</v>
      </c>
      <c r="I323" s="241"/>
      <c r="J323" s="242">
        <f>ROUND(I323*H323,2)</f>
        <v>0</v>
      </c>
      <c r="K323" s="238" t="s">
        <v>1</v>
      </c>
      <c r="L323" s="45"/>
      <c r="M323" s="243" t="s">
        <v>1</v>
      </c>
      <c r="N323" s="244" t="s">
        <v>43</v>
      </c>
      <c r="O323" s="92"/>
      <c r="P323" s="245">
        <f>O323*H323</f>
        <v>0</v>
      </c>
      <c r="Q323" s="245">
        <v>0.23058</v>
      </c>
      <c r="R323" s="245">
        <f>Q323*H323</f>
        <v>33.4341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134</v>
      </c>
      <c r="AT323" s="247" t="s">
        <v>129</v>
      </c>
      <c r="AU323" s="247" t="s">
        <v>87</v>
      </c>
      <c r="AY323" s="18" t="s">
        <v>127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83</v>
      </c>
      <c r="BK323" s="248">
        <f>ROUND(I323*H323,2)</f>
        <v>0</v>
      </c>
      <c r="BL323" s="18" t="s">
        <v>134</v>
      </c>
      <c r="BM323" s="247" t="s">
        <v>426</v>
      </c>
    </row>
    <row r="324" spans="1:47" s="2" customFormat="1" ht="12">
      <c r="A324" s="39"/>
      <c r="B324" s="40"/>
      <c r="C324" s="41"/>
      <c r="D324" s="249" t="s">
        <v>136</v>
      </c>
      <c r="E324" s="41"/>
      <c r="F324" s="250" t="s">
        <v>425</v>
      </c>
      <c r="G324" s="41"/>
      <c r="H324" s="41"/>
      <c r="I324" s="145"/>
      <c r="J324" s="41"/>
      <c r="K324" s="41"/>
      <c r="L324" s="45"/>
      <c r="M324" s="251"/>
      <c r="N324" s="252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136</v>
      </c>
      <c r="AU324" s="18" t="s">
        <v>87</v>
      </c>
    </row>
    <row r="325" spans="1:51" s="13" customFormat="1" ht="12">
      <c r="A325" s="13"/>
      <c r="B325" s="253"/>
      <c r="C325" s="254"/>
      <c r="D325" s="249" t="s">
        <v>138</v>
      </c>
      <c r="E325" s="255" t="s">
        <v>1</v>
      </c>
      <c r="F325" s="256" t="s">
        <v>427</v>
      </c>
      <c r="G325" s="254"/>
      <c r="H325" s="257">
        <v>145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3" t="s">
        <v>138</v>
      </c>
      <c r="AU325" s="263" t="s">
        <v>87</v>
      </c>
      <c r="AV325" s="13" t="s">
        <v>87</v>
      </c>
      <c r="AW325" s="13" t="s">
        <v>33</v>
      </c>
      <c r="AX325" s="13" t="s">
        <v>78</v>
      </c>
      <c r="AY325" s="263" t="s">
        <v>127</v>
      </c>
    </row>
    <row r="326" spans="1:51" s="14" customFormat="1" ht="12">
      <c r="A326" s="14"/>
      <c r="B326" s="264"/>
      <c r="C326" s="265"/>
      <c r="D326" s="249" t="s">
        <v>138</v>
      </c>
      <c r="E326" s="266" t="s">
        <v>1</v>
      </c>
      <c r="F326" s="267" t="s">
        <v>174</v>
      </c>
      <c r="G326" s="265"/>
      <c r="H326" s="268">
        <v>145</v>
      </c>
      <c r="I326" s="269"/>
      <c r="J326" s="265"/>
      <c r="K326" s="265"/>
      <c r="L326" s="270"/>
      <c r="M326" s="271"/>
      <c r="N326" s="272"/>
      <c r="O326" s="272"/>
      <c r="P326" s="272"/>
      <c r="Q326" s="272"/>
      <c r="R326" s="272"/>
      <c r="S326" s="272"/>
      <c r="T326" s="27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4" t="s">
        <v>138</v>
      </c>
      <c r="AU326" s="274" t="s">
        <v>87</v>
      </c>
      <c r="AV326" s="14" t="s">
        <v>134</v>
      </c>
      <c r="AW326" s="14" t="s">
        <v>33</v>
      </c>
      <c r="AX326" s="14" t="s">
        <v>83</v>
      </c>
      <c r="AY326" s="274" t="s">
        <v>127</v>
      </c>
    </row>
    <row r="327" spans="1:65" s="2" customFormat="1" ht="19.8" customHeight="1">
      <c r="A327" s="39"/>
      <c r="B327" s="40"/>
      <c r="C327" s="236" t="s">
        <v>428</v>
      </c>
      <c r="D327" s="236" t="s">
        <v>129</v>
      </c>
      <c r="E327" s="237" t="s">
        <v>429</v>
      </c>
      <c r="F327" s="238" t="s">
        <v>430</v>
      </c>
      <c r="G327" s="239" t="s">
        <v>142</v>
      </c>
      <c r="H327" s="240">
        <v>9.9</v>
      </c>
      <c r="I327" s="241"/>
      <c r="J327" s="242">
        <f>ROUND(I327*H327,2)</f>
        <v>0</v>
      </c>
      <c r="K327" s="238" t="s">
        <v>1</v>
      </c>
      <c r="L327" s="45"/>
      <c r="M327" s="243" t="s">
        <v>1</v>
      </c>
      <c r="N327" s="244" t="s">
        <v>43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134</v>
      </c>
      <c r="AT327" s="247" t="s">
        <v>129</v>
      </c>
      <c r="AU327" s="247" t="s">
        <v>87</v>
      </c>
      <c r="AY327" s="18" t="s">
        <v>127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83</v>
      </c>
      <c r="BK327" s="248">
        <f>ROUND(I327*H327,2)</f>
        <v>0</v>
      </c>
      <c r="BL327" s="18" t="s">
        <v>134</v>
      </c>
      <c r="BM327" s="247" t="s">
        <v>431</v>
      </c>
    </row>
    <row r="328" spans="1:47" s="2" customFormat="1" ht="12">
      <c r="A328" s="39"/>
      <c r="B328" s="40"/>
      <c r="C328" s="41"/>
      <c r="D328" s="249" t="s">
        <v>136</v>
      </c>
      <c r="E328" s="41"/>
      <c r="F328" s="250" t="s">
        <v>430</v>
      </c>
      <c r="G328" s="41"/>
      <c r="H328" s="41"/>
      <c r="I328" s="145"/>
      <c r="J328" s="41"/>
      <c r="K328" s="41"/>
      <c r="L328" s="45"/>
      <c r="M328" s="251"/>
      <c r="N328" s="252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136</v>
      </c>
      <c r="AU328" s="18" t="s">
        <v>87</v>
      </c>
    </row>
    <row r="329" spans="1:51" s="13" customFormat="1" ht="12">
      <c r="A329" s="13"/>
      <c r="B329" s="253"/>
      <c r="C329" s="254"/>
      <c r="D329" s="249" t="s">
        <v>138</v>
      </c>
      <c r="E329" s="255" t="s">
        <v>1</v>
      </c>
      <c r="F329" s="256" t="s">
        <v>432</v>
      </c>
      <c r="G329" s="254"/>
      <c r="H329" s="257">
        <v>9.893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3" t="s">
        <v>138</v>
      </c>
      <c r="AU329" s="263" t="s">
        <v>87</v>
      </c>
      <c r="AV329" s="13" t="s">
        <v>87</v>
      </c>
      <c r="AW329" s="13" t="s">
        <v>33</v>
      </c>
      <c r="AX329" s="13" t="s">
        <v>78</v>
      </c>
      <c r="AY329" s="263" t="s">
        <v>127</v>
      </c>
    </row>
    <row r="330" spans="1:51" s="14" customFormat="1" ht="12">
      <c r="A330" s="14"/>
      <c r="B330" s="264"/>
      <c r="C330" s="265"/>
      <c r="D330" s="249" t="s">
        <v>138</v>
      </c>
      <c r="E330" s="266" t="s">
        <v>1</v>
      </c>
      <c r="F330" s="267" t="s">
        <v>174</v>
      </c>
      <c r="G330" s="265"/>
      <c r="H330" s="268">
        <v>9.893</v>
      </c>
      <c r="I330" s="269"/>
      <c r="J330" s="265"/>
      <c r="K330" s="265"/>
      <c r="L330" s="270"/>
      <c r="M330" s="271"/>
      <c r="N330" s="272"/>
      <c r="O330" s="272"/>
      <c r="P330" s="272"/>
      <c r="Q330" s="272"/>
      <c r="R330" s="272"/>
      <c r="S330" s="272"/>
      <c r="T330" s="27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4" t="s">
        <v>138</v>
      </c>
      <c r="AU330" s="274" t="s">
        <v>87</v>
      </c>
      <c r="AV330" s="14" t="s">
        <v>134</v>
      </c>
      <c r="AW330" s="14" t="s">
        <v>33</v>
      </c>
      <c r="AX330" s="14" t="s">
        <v>78</v>
      </c>
      <c r="AY330" s="274" t="s">
        <v>127</v>
      </c>
    </row>
    <row r="331" spans="1:51" s="13" customFormat="1" ht="12">
      <c r="A331" s="13"/>
      <c r="B331" s="253"/>
      <c r="C331" s="254"/>
      <c r="D331" s="249" t="s">
        <v>138</v>
      </c>
      <c r="E331" s="255" t="s">
        <v>1</v>
      </c>
      <c r="F331" s="256" t="s">
        <v>433</v>
      </c>
      <c r="G331" s="254"/>
      <c r="H331" s="257">
        <v>9.9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3" t="s">
        <v>138</v>
      </c>
      <c r="AU331" s="263" t="s">
        <v>87</v>
      </c>
      <c r="AV331" s="13" t="s">
        <v>87</v>
      </c>
      <c r="AW331" s="13" t="s">
        <v>33</v>
      </c>
      <c r="AX331" s="13" t="s">
        <v>83</v>
      </c>
      <c r="AY331" s="263" t="s">
        <v>127</v>
      </c>
    </row>
    <row r="332" spans="1:63" s="12" customFormat="1" ht="22.8" customHeight="1">
      <c r="A332" s="12"/>
      <c r="B332" s="220"/>
      <c r="C332" s="221"/>
      <c r="D332" s="222" t="s">
        <v>77</v>
      </c>
      <c r="E332" s="234" t="s">
        <v>146</v>
      </c>
      <c r="F332" s="234" t="s">
        <v>434</v>
      </c>
      <c r="G332" s="221"/>
      <c r="H332" s="221"/>
      <c r="I332" s="224"/>
      <c r="J332" s="235">
        <f>BK332</f>
        <v>0</v>
      </c>
      <c r="K332" s="221"/>
      <c r="L332" s="226"/>
      <c r="M332" s="227"/>
      <c r="N332" s="228"/>
      <c r="O332" s="228"/>
      <c r="P332" s="229">
        <f>SUM(P333:P363)</f>
        <v>0</v>
      </c>
      <c r="Q332" s="228"/>
      <c r="R332" s="229">
        <f>SUM(R333:R363)</f>
        <v>73.14224731999998</v>
      </c>
      <c r="S332" s="228"/>
      <c r="T332" s="230">
        <f>SUM(T333:T363)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31" t="s">
        <v>83</v>
      </c>
      <c r="AT332" s="232" t="s">
        <v>77</v>
      </c>
      <c r="AU332" s="232" t="s">
        <v>83</v>
      </c>
      <c r="AY332" s="231" t="s">
        <v>127</v>
      </c>
      <c r="BK332" s="233">
        <f>SUM(BK333:BK363)</f>
        <v>0</v>
      </c>
    </row>
    <row r="333" spans="1:65" s="2" customFormat="1" ht="14.4" customHeight="1">
      <c r="A333" s="39"/>
      <c r="B333" s="40"/>
      <c r="C333" s="236" t="s">
        <v>435</v>
      </c>
      <c r="D333" s="236" t="s">
        <v>129</v>
      </c>
      <c r="E333" s="237" t="s">
        <v>436</v>
      </c>
      <c r="F333" s="238" t="s">
        <v>437</v>
      </c>
      <c r="G333" s="239" t="s">
        <v>142</v>
      </c>
      <c r="H333" s="240">
        <v>1.54</v>
      </c>
      <c r="I333" s="241"/>
      <c r="J333" s="242">
        <f>ROUND(I333*H333,2)</f>
        <v>0</v>
      </c>
      <c r="K333" s="238" t="s">
        <v>1</v>
      </c>
      <c r="L333" s="45"/>
      <c r="M333" s="243" t="s">
        <v>1</v>
      </c>
      <c r="N333" s="244" t="s">
        <v>43</v>
      </c>
      <c r="O333" s="92"/>
      <c r="P333" s="245">
        <f>O333*H333</f>
        <v>0</v>
      </c>
      <c r="Q333" s="245">
        <v>2.47786</v>
      </c>
      <c r="R333" s="245">
        <f>Q333*H333</f>
        <v>3.8159044000000004</v>
      </c>
      <c r="S333" s="245">
        <v>0</v>
      </c>
      <c r="T333" s="24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7" t="s">
        <v>134</v>
      </c>
      <c r="AT333" s="247" t="s">
        <v>129</v>
      </c>
      <c r="AU333" s="247" t="s">
        <v>87</v>
      </c>
      <c r="AY333" s="18" t="s">
        <v>127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8" t="s">
        <v>83</v>
      </c>
      <c r="BK333" s="248">
        <f>ROUND(I333*H333,2)</f>
        <v>0</v>
      </c>
      <c r="BL333" s="18" t="s">
        <v>134</v>
      </c>
      <c r="BM333" s="247" t="s">
        <v>438</v>
      </c>
    </row>
    <row r="334" spans="1:47" s="2" customFormat="1" ht="12">
      <c r="A334" s="39"/>
      <c r="B334" s="40"/>
      <c r="C334" s="41"/>
      <c r="D334" s="249" t="s">
        <v>136</v>
      </c>
      <c r="E334" s="41"/>
      <c r="F334" s="250" t="s">
        <v>437</v>
      </c>
      <c r="G334" s="41"/>
      <c r="H334" s="41"/>
      <c r="I334" s="145"/>
      <c r="J334" s="41"/>
      <c r="K334" s="41"/>
      <c r="L334" s="45"/>
      <c r="M334" s="251"/>
      <c r="N334" s="252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136</v>
      </c>
      <c r="AU334" s="18" t="s">
        <v>87</v>
      </c>
    </row>
    <row r="335" spans="1:51" s="13" customFormat="1" ht="12">
      <c r="A335" s="13"/>
      <c r="B335" s="253"/>
      <c r="C335" s="254"/>
      <c r="D335" s="249" t="s">
        <v>138</v>
      </c>
      <c r="E335" s="255" t="s">
        <v>1</v>
      </c>
      <c r="F335" s="256" t="s">
        <v>439</v>
      </c>
      <c r="G335" s="254"/>
      <c r="H335" s="257">
        <v>1.539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3" t="s">
        <v>138</v>
      </c>
      <c r="AU335" s="263" t="s">
        <v>87</v>
      </c>
      <c r="AV335" s="13" t="s">
        <v>87</v>
      </c>
      <c r="AW335" s="13" t="s">
        <v>33</v>
      </c>
      <c r="AX335" s="13" t="s">
        <v>78</v>
      </c>
      <c r="AY335" s="263" t="s">
        <v>127</v>
      </c>
    </row>
    <row r="336" spans="1:51" s="14" customFormat="1" ht="12">
      <c r="A336" s="14"/>
      <c r="B336" s="264"/>
      <c r="C336" s="265"/>
      <c r="D336" s="249" t="s">
        <v>138</v>
      </c>
      <c r="E336" s="266" t="s">
        <v>1</v>
      </c>
      <c r="F336" s="267" t="s">
        <v>174</v>
      </c>
      <c r="G336" s="265"/>
      <c r="H336" s="268">
        <v>1.539</v>
      </c>
      <c r="I336" s="269"/>
      <c r="J336" s="265"/>
      <c r="K336" s="265"/>
      <c r="L336" s="270"/>
      <c r="M336" s="271"/>
      <c r="N336" s="272"/>
      <c r="O336" s="272"/>
      <c r="P336" s="272"/>
      <c r="Q336" s="272"/>
      <c r="R336" s="272"/>
      <c r="S336" s="272"/>
      <c r="T336" s="27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4" t="s">
        <v>138</v>
      </c>
      <c r="AU336" s="274" t="s">
        <v>87</v>
      </c>
      <c r="AV336" s="14" t="s">
        <v>134</v>
      </c>
      <c r="AW336" s="14" t="s">
        <v>33</v>
      </c>
      <c r="AX336" s="14" t="s">
        <v>78</v>
      </c>
      <c r="AY336" s="274" t="s">
        <v>127</v>
      </c>
    </row>
    <row r="337" spans="1:51" s="13" customFormat="1" ht="12">
      <c r="A337" s="13"/>
      <c r="B337" s="253"/>
      <c r="C337" s="254"/>
      <c r="D337" s="249" t="s">
        <v>138</v>
      </c>
      <c r="E337" s="255" t="s">
        <v>1</v>
      </c>
      <c r="F337" s="256" t="s">
        <v>440</v>
      </c>
      <c r="G337" s="254"/>
      <c r="H337" s="257">
        <v>1.54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3" t="s">
        <v>138</v>
      </c>
      <c r="AU337" s="263" t="s">
        <v>87</v>
      </c>
      <c r="AV337" s="13" t="s">
        <v>87</v>
      </c>
      <c r="AW337" s="13" t="s">
        <v>33</v>
      </c>
      <c r="AX337" s="13" t="s">
        <v>83</v>
      </c>
      <c r="AY337" s="263" t="s">
        <v>127</v>
      </c>
    </row>
    <row r="338" spans="1:65" s="2" customFormat="1" ht="14.4" customHeight="1">
      <c r="A338" s="39"/>
      <c r="B338" s="40"/>
      <c r="C338" s="236" t="s">
        <v>441</v>
      </c>
      <c r="D338" s="236" t="s">
        <v>129</v>
      </c>
      <c r="E338" s="237" t="s">
        <v>442</v>
      </c>
      <c r="F338" s="238" t="s">
        <v>443</v>
      </c>
      <c r="G338" s="239" t="s">
        <v>132</v>
      </c>
      <c r="H338" s="240">
        <v>6.4</v>
      </c>
      <c r="I338" s="241"/>
      <c r="J338" s="242">
        <f>ROUND(I338*H338,2)</f>
        <v>0</v>
      </c>
      <c r="K338" s="238" t="s">
        <v>133</v>
      </c>
      <c r="L338" s="45"/>
      <c r="M338" s="243" t="s">
        <v>1</v>
      </c>
      <c r="N338" s="244" t="s">
        <v>43</v>
      </c>
      <c r="O338" s="92"/>
      <c r="P338" s="245">
        <f>O338*H338</f>
        <v>0</v>
      </c>
      <c r="Q338" s="245">
        <v>0.04174</v>
      </c>
      <c r="R338" s="245">
        <f>Q338*H338</f>
        <v>0.267136</v>
      </c>
      <c r="S338" s="245">
        <v>0</v>
      </c>
      <c r="T338" s="24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7" t="s">
        <v>134</v>
      </c>
      <c r="AT338" s="247" t="s">
        <v>129</v>
      </c>
      <c r="AU338" s="247" t="s">
        <v>87</v>
      </c>
      <c r="AY338" s="18" t="s">
        <v>127</v>
      </c>
      <c r="BE338" s="248">
        <f>IF(N338="základní",J338,0)</f>
        <v>0</v>
      </c>
      <c r="BF338" s="248">
        <f>IF(N338="snížená",J338,0)</f>
        <v>0</v>
      </c>
      <c r="BG338" s="248">
        <f>IF(N338="zákl. přenesená",J338,0)</f>
        <v>0</v>
      </c>
      <c r="BH338" s="248">
        <f>IF(N338="sníž. přenesená",J338,0)</f>
        <v>0</v>
      </c>
      <c r="BI338" s="248">
        <f>IF(N338="nulová",J338,0)</f>
        <v>0</v>
      </c>
      <c r="BJ338" s="18" t="s">
        <v>83</v>
      </c>
      <c r="BK338" s="248">
        <f>ROUND(I338*H338,2)</f>
        <v>0</v>
      </c>
      <c r="BL338" s="18" t="s">
        <v>134</v>
      </c>
      <c r="BM338" s="247" t="s">
        <v>444</v>
      </c>
    </row>
    <row r="339" spans="1:47" s="2" customFormat="1" ht="12">
      <c r="A339" s="39"/>
      <c r="B339" s="40"/>
      <c r="C339" s="41"/>
      <c r="D339" s="249" t="s">
        <v>136</v>
      </c>
      <c r="E339" s="41"/>
      <c r="F339" s="250" t="s">
        <v>445</v>
      </c>
      <c r="G339" s="41"/>
      <c r="H339" s="41"/>
      <c r="I339" s="145"/>
      <c r="J339" s="41"/>
      <c r="K339" s="41"/>
      <c r="L339" s="45"/>
      <c r="M339" s="251"/>
      <c r="N339" s="252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136</v>
      </c>
      <c r="AU339" s="18" t="s">
        <v>87</v>
      </c>
    </row>
    <row r="340" spans="1:51" s="13" customFormat="1" ht="12">
      <c r="A340" s="13"/>
      <c r="B340" s="253"/>
      <c r="C340" s="254"/>
      <c r="D340" s="249" t="s">
        <v>138</v>
      </c>
      <c r="E340" s="255" t="s">
        <v>1</v>
      </c>
      <c r="F340" s="256" t="s">
        <v>446</v>
      </c>
      <c r="G340" s="254"/>
      <c r="H340" s="257">
        <v>6.363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3" t="s">
        <v>138</v>
      </c>
      <c r="AU340" s="263" t="s">
        <v>87</v>
      </c>
      <c r="AV340" s="13" t="s">
        <v>87</v>
      </c>
      <c r="AW340" s="13" t="s">
        <v>33</v>
      </c>
      <c r="AX340" s="13" t="s">
        <v>78</v>
      </c>
      <c r="AY340" s="263" t="s">
        <v>127</v>
      </c>
    </row>
    <row r="341" spans="1:51" s="14" customFormat="1" ht="12">
      <c r="A341" s="14"/>
      <c r="B341" s="264"/>
      <c r="C341" s="265"/>
      <c r="D341" s="249" t="s">
        <v>138</v>
      </c>
      <c r="E341" s="266" t="s">
        <v>1</v>
      </c>
      <c r="F341" s="267" t="s">
        <v>174</v>
      </c>
      <c r="G341" s="265"/>
      <c r="H341" s="268">
        <v>6.363</v>
      </c>
      <c r="I341" s="269"/>
      <c r="J341" s="265"/>
      <c r="K341" s="265"/>
      <c r="L341" s="270"/>
      <c r="M341" s="271"/>
      <c r="N341" s="272"/>
      <c r="O341" s="272"/>
      <c r="P341" s="272"/>
      <c r="Q341" s="272"/>
      <c r="R341" s="272"/>
      <c r="S341" s="272"/>
      <c r="T341" s="27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4" t="s">
        <v>138</v>
      </c>
      <c r="AU341" s="274" t="s">
        <v>87</v>
      </c>
      <c r="AV341" s="14" t="s">
        <v>134</v>
      </c>
      <c r="AW341" s="14" t="s">
        <v>33</v>
      </c>
      <c r="AX341" s="14" t="s">
        <v>78</v>
      </c>
      <c r="AY341" s="274" t="s">
        <v>127</v>
      </c>
    </row>
    <row r="342" spans="1:51" s="13" customFormat="1" ht="12">
      <c r="A342" s="13"/>
      <c r="B342" s="253"/>
      <c r="C342" s="254"/>
      <c r="D342" s="249" t="s">
        <v>138</v>
      </c>
      <c r="E342" s="255" t="s">
        <v>1</v>
      </c>
      <c r="F342" s="256" t="s">
        <v>447</v>
      </c>
      <c r="G342" s="254"/>
      <c r="H342" s="257">
        <v>6.4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3" t="s">
        <v>138</v>
      </c>
      <c r="AU342" s="263" t="s">
        <v>87</v>
      </c>
      <c r="AV342" s="13" t="s">
        <v>87</v>
      </c>
      <c r="AW342" s="13" t="s">
        <v>33</v>
      </c>
      <c r="AX342" s="13" t="s">
        <v>83</v>
      </c>
      <c r="AY342" s="263" t="s">
        <v>127</v>
      </c>
    </row>
    <row r="343" spans="1:65" s="2" customFormat="1" ht="14.4" customHeight="1">
      <c r="A343" s="39"/>
      <c r="B343" s="40"/>
      <c r="C343" s="236" t="s">
        <v>448</v>
      </c>
      <c r="D343" s="236" t="s">
        <v>129</v>
      </c>
      <c r="E343" s="237" t="s">
        <v>449</v>
      </c>
      <c r="F343" s="238" t="s">
        <v>450</v>
      </c>
      <c r="G343" s="239" t="s">
        <v>132</v>
      </c>
      <c r="H343" s="240">
        <v>6.4</v>
      </c>
      <c r="I343" s="241"/>
      <c r="J343" s="242">
        <f>ROUND(I343*H343,2)</f>
        <v>0</v>
      </c>
      <c r="K343" s="238" t="s">
        <v>133</v>
      </c>
      <c r="L343" s="45"/>
      <c r="M343" s="243" t="s">
        <v>1</v>
      </c>
      <c r="N343" s="244" t="s">
        <v>43</v>
      </c>
      <c r="O343" s="92"/>
      <c r="P343" s="245">
        <f>O343*H343</f>
        <v>0</v>
      </c>
      <c r="Q343" s="245">
        <v>2E-05</v>
      </c>
      <c r="R343" s="245">
        <f>Q343*H343</f>
        <v>0.00012800000000000002</v>
      </c>
      <c r="S343" s="245">
        <v>0</v>
      </c>
      <c r="T343" s="24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7" t="s">
        <v>134</v>
      </c>
      <c r="AT343" s="247" t="s">
        <v>129</v>
      </c>
      <c r="AU343" s="247" t="s">
        <v>87</v>
      </c>
      <c r="AY343" s="18" t="s">
        <v>127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8" t="s">
        <v>83</v>
      </c>
      <c r="BK343" s="248">
        <f>ROUND(I343*H343,2)</f>
        <v>0</v>
      </c>
      <c r="BL343" s="18" t="s">
        <v>134</v>
      </c>
      <c r="BM343" s="247" t="s">
        <v>451</v>
      </c>
    </row>
    <row r="344" spans="1:47" s="2" customFormat="1" ht="12">
      <c r="A344" s="39"/>
      <c r="B344" s="40"/>
      <c r="C344" s="41"/>
      <c r="D344" s="249" t="s">
        <v>136</v>
      </c>
      <c r="E344" s="41"/>
      <c r="F344" s="250" t="s">
        <v>452</v>
      </c>
      <c r="G344" s="41"/>
      <c r="H344" s="41"/>
      <c r="I344" s="145"/>
      <c r="J344" s="41"/>
      <c r="K344" s="41"/>
      <c r="L344" s="45"/>
      <c r="M344" s="251"/>
      <c r="N344" s="252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136</v>
      </c>
      <c r="AU344" s="18" t="s">
        <v>87</v>
      </c>
    </row>
    <row r="345" spans="1:51" s="13" customFormat="1" ht="12">
      <c r="A345" s="13"/>
      <c r="B345" s="253"/>
      <c r="C345" s="254"/>
      <c r="D345" s="249" t="s">
        <v>138</v>
      </c>
      <c r="E345" s="255" t="s">
        <v>1</v>
      </c>
      <c r="F345" s="256" t="s">
        <v>447</v>
      </c>
      <c r="G345" s="254"/>
      <c r="H345" s="257">
        <v>6.4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3" t="s">
        <v>138</v>
      </c>
      <c r="AU345" s="263" t="s">
        <v>87</v>
      </c>
      <c r="AV345" s="13" t="s">
        <v>87</v>
      </c>
      <c r="AW345" s="13" t="s">
        <v>33</v>
      </c>
      <c r="AX345" s="13" t="s">
        <v>83</v>
      </c>
      <c r="AY345" s="263" t="s">
        <v>127</v>
      </c>
    </row>
    <row r="346" spans="1:65" s="2" customFormat="1" ht="14.4" customHeight="1">
      <c r="A346" s="39"/>
      <c r="B346" s="40"/>
      <c r="C346" s="236" t="s">
        <v>193</v>
      </c>
      <c r="D346" s="236" t="s">
        <v>129</v>
      </c>
      <c r="E346" s="237" t="s">
        <v>453</v>
      </c>
      <c r="F346" s="238" t="s">
        <v>454</v>
      </c>
      <c r="G346" s="239" t="s">
        <v>350</v>
      </c>
      <c r="H346" s="240">
        <v>0.196</v>
      </c>
      <c r="I346" s="241"/>
      <c r="J346" s="242">
        <f>ROUND(I346*H346,2)</f>
        <v>0</v>
      </c>
      <c r="K346" s="238" t="s">
        <v>133</v>
      </c>
      <c r="L346" s="45"/>
      <c r="M346" s="243" t="s">
        <v>1</v>
      </c>
      <c r="N346" s="244" t="s">
        <v>43</v>
      </c>
      <c r="O346" s="92"/>
      <c r="P346" s="245">
        <f>O346*H346</f>
        <v>0</v>
      </c>
      <c r="Q346" s="245">
        <v>1.04877</v>
      </c>
      <c r="R346" s="245">
        <f>Q346*H346</f>
        <v>0.20555892</v>
      </c>
      <c r="S346" s="245">
        <v>0</v>
      </c>
      <c r="T346" s="246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7" t="s">
        <v>134</v>
      </c>
      <c r="AT346" s="247" t="s">
        <v>129</v>
      </c>
      <c r="AU346" s="247" t="s">
        <v>87</v>
      </c>
      <c r="AY346" s="18" t="s">
        <v>127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18" t="s">
        <v>83</v>
      </c>
      <c r="BK346" s="248">
        <f>ROUND(I346*H346,2)</f>
        <v>0</v>
      </c>
      <c r="BL346" s="18" t="s">
        <v>134</v>
      </c>
      <c r="BM346" s="247" t="s">
        <v>455</v>
      </c>
    </row>
    <row r="347" spans="1:47" s="2" customFormat="1" ht="12">
      <c r="A347" s="39"/>
      <c r="B347" s="40"/>
      <c r="C347" s="41"/>
      <c r="D347" s="249" t="s">
        <v>136</v>
      </c>
      <c r="E347" s="41"/>
      <c r="F347" s="250" t="s">
        <v>456</v>
      </c>
      <c r="G347" s="41"/>
      <c r="H347" s="41"/>
      <c r="I347" s="145"/>
      <c r="J347" s="41"/>
      <c r="K347" s="41"/>
      <c r="L347" s="45"/>
      <c r="M347" s="251"/>
      <c r="N347" s="252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136</v>
      </c>
      <c r="AU347" s="18" t="s">
        <v>87</v>
      </c>
    </row>
    <row r="348" spans="1:51" s="13" customFormat="1" ht="12">
      <c r="A348" s="13"/>
      <c r="B348" s="253"/>
      <c r="C348" s="254"/>
      <c r="D348" s="249" t="s">
        <v>138</v>
      </c>
      <c r="E348" s="255" t="s">
        <v>1</v>
      </c>
      <c r="F348" s="256" t="s">
        <v>457</v>
      </c>
      <c r="G348" s="254"/>
      <c r="H348" s="257">
        <v>0.196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3" t="s">
        <v>138</v>
      </c>
      <c r="AU348" s="263" t="s">
        <v>87</v>
      </c>
      <c r="AV348" s="13" t="s">
        <v>87</v>
      </c>
      <c r="AW348" s="13" t="s">
        <v>33</v>
      </c>
      <c r="AX348" s="13" t="s">
        <v>78</v>
      </c>
      <c r="AY348" s="263" t="s">
        <v>127</v>
      </c>
    </row>
    <row r="349" spans="1:51" s="14" customFormat="1" ht="12">
      <c r="A349" s="14"/>
      <c r="B349" s="264"/>
      <c r="C349" s="265"/>
      <c r="D349" s="249" t="s">
        <v>138</v>
      </c>
      <c r="E349" s="266" t="s">
        <v>1</v>
      </c>
      <c r="F349" s="267" t="s">
        <v>174</v>
      </c>
      <c r="G349" s="265"/>
      <c r="H349" s="268">
        <v>0.196</v>
      </c>
      <c r="I349" s="269"/>
      <c r="J349" s="265"/>
      <c r="K349" s="265"/>
      <c r="L349" s="270"/>
      <c r="M349" s="271"/>
      <c r="N349" s="272"/>
      <c r="O349" s="272"/>
      <c r="P349" s="272"/>
      <c r="Q349" s="272"/>
      <c r="R349" s="272"/>
      <c r="S349" s="272"/>
      <c r="T349" s="27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4" t="s">
        <v>138</v>
      </c>
      <c r="AU349" s="274" t="s">
        <v>87</v>
      </c>
      <c r="AV349" s="14" t="s">
        <v>134</v>
      </c>
      <c r="AW349" s="14" t="s">
        <v>33</v>
      </c>
      <c r="AX349" s="14" t="s">
        <v>83</v>
      </c>
      <c r="AY349" s="274" t="s">
        <v>127</v>
      </c>
    </row>
    <row r="350" spans="1:65" s="2" customFormat="1" ht="19.8" customHeight="1">
      <c r="A350" s="39"/>
      <c r="B350" s="40"/>
      <c r="C350" s="236" t="s">
        <v>458</v>
      </c>
      <c r="D350" s="236" t="s">
        <v>129</v>
      </c>
      <c r="E350" s="237" t="s">
        <v>459</v>
      </c>
      <c r="F350" s="238" t="s">
        <v>460</v>
      </c>
      <c r="G350" s="239" t="s">
        <v>149</v>
      </c>
      <c r="H350" s="240">
        <v>263</v>
      </c>
      <c r="I350" s="241"/>
      <c r="J350" s="242">
        <f>ROUND(I350*H350,2)</f>
        <v>0</v>
      </c>
      <c r="K350" s="238" t="s">
        <v>133</v>
      </c>
      <c r="L350" s="45"/>
      <c r="M350" s="243" t="s">
        <v>1</v>
      </c>
      <c r="N350" s="244" t="s">
        <v>43</v>
      </c>
      <c r="O350" s="92"/>
      <c r="P350" s="245">
        <f>O350*H350</f>
        <v>0</v>
      </c>
      <c r="Q350" s="245">
        <v>0.04872</v>
      </c>
      <c r="R350" s="245">
        <f>Q350*H350</f>
        <v>12.81336</v>
      </c>
      <c r="S350" s="245">
        <v>0</v>
      </c>
      <c r="T350" s="24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7" t="s">
        <v>134</v>
      </c>
      <c r="AT350" s="247" t="s">
        <v>129</v>
      </c>
      <c r="AU350" s="247" t="s">
        <v>87</v>
      </c>
      <c r="AY350" s="18" t="s">
        <v>127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8" t="s">
        <v>83</v>
      </c>
      <c r="BK350" s="248">
        <f>ROUND(I350*H350,2)</f>
        <v>0</v>
      </c>
      <c r="BL350" s="18" t="s">
        <v>134</v>
      </c>
      <c r="BM350" s="247" t="s">
        <v>461</v>
      </c>
    </row>
    <row r="351" spans="1:47" s="2" customFormat="1" ht="12">
      <c r="A351" s="39"/>
      <c r="B351" s="40"/>
      <c r="C351" s="41"/>
      <c r="D351" s="249" t="s">
        <v>136</v>
      </c>
      <c r="E351" s="41"/>
      <c r="F351" s="250" t="s">
        <v>462</v>
      </c>
      <c r="G351" s="41"/>
      <c r="H351" s="41"/>
      <c r="I351" s="145"/>
      <c r="J351" s="41"/>
      <c r="K351" s="41"/>
      <c r="L351" s="45"/>
      <c r="M351" s="251"/>
      <c r="N351" s="252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136</v>
      </c>
      <c r="AU351" s="18" t="s">
        <v>87</v>
      </c>
    </row>
    <row r="352" spans="1:51" s="13" customFormat="1" ht="12">
      <c r="A352" s="13"/>
      <c r="B352" s="253"/>
      <c r="C352" s="254"/>
      <c r="D352" s="249" t="s">
        <v>138</v>
      </c>
      <c r="E352" s="255" t="s">
        <v>1</v>
      </c>
      <c r="F352" s="256" t="s">
        <v>463</v>
      </c>
      <c r="G352" s="254"/>
      <c r="H352" s="257">
        <v>263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3" t="s">
        <v>138</v>
      </c>
      <c r="AU352" s="263" t="s">
        <v>87</v>
      </c>
      <c r="AV352" s="13" t="s">
        <v>87</v>
      </c>
      <c r="AW352" s="13" t="s">
        <v>33</v>
      </c>
      <c r="AX352" s="13" t="s">
        <v>83</v>
      </c>
      <c r="AY352" s="263" t="s">
        <v>127</v>
      </c>
    </row>
    <row r="353" spans="1:65" s="2" customFormat="1" ht="19.8" customHeight="1">
      <c r="A353" s="39"/>
      <c r="B353" s="40"/>
      <c r="C353" s="287" t="s">
        <v>464</v>
      </c>
      <c r="D353" s="287" t="s">
        <v>372</v>
      </c>
      <c r="E353" s="288" t="s">
        <v>465</v>
      </c>
      <c r="F353" s="289" t="s">
        <v>466</v>
      </c>
      <c r="G353" s="290" t="s">
        <v>149</v>
      </c>
      <c r="H353" s="291">
        <v>266</v>
      </c>
      <c r="I353" s="292"/>
      <c r="J353" s="293">
        <f>ROUND(I353*H353,2)</f>
        <v>0</v>
      </c>
      <c r="K353" s="289" t="s">
        <v>1</v>
      </c>
      <c r="L353" s="294"/>
      <c r="M353" s="295" t="s">
        <v>1</v>
      </c>
      <c r="N353" s="296" t="s">
        <v>43</v>
      </c>
      <c r="O353" s="92"/>
      <c r="P353" s="245">
        <f>O353*H353</f>
        <v>0</v>
      </c>
      <c r="Q353" s="245">
        <v>0.204</v>
      </c>
      <c r="R353" s="245">
        <f>Q353*H353</f>
        <v>54.263999999999996</v>
      </c>
      <c r="S353" s="245">
        <v>0</v>
      </c>
      <c r="T353" s="24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7" t="s">
        <v>175</v>
      </c>
      <c r="AT353" s="247" t="s">
        <v>372</v>
      </c>
      <c r="AU353" s="247" t="s">
        <v>87</v>
      </c>
      <c r="AY353" s="18" t="s">
        <v>127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8" t="s">
        <v>83</v>
      </c>
      <c r="BK353" s="248">
        <f>ROUND(I353*H353,2)</f>
        <v>0</v>
      </c>
      <c r="BL353" s="18" t="s">
        <v>134</v>
      </c>
      <c r="BM353" s="247" t="s">
        <v>467</v>
      </c>
    </row>
    <row r="354" spans="1:47" s="2" customFormat="1" ht="12">
      <c r="A354" s="39"/>
      <c r="B354" s="40"/>
      <c r="C354" s="41"/>
      <c r="D354" s="249" t="s">
        <v>136</v>
      </c>
      <c r="E354" s="41"/>
      <c r="F354" s="250" t="s">
        <v>468</v>
      </c>
      <c r="G354" s="41"/>
      <c r="H354" s="41"/>
      <c r="I354" s="145"/>
      <c r="J354" s="41"/>
      <c r="K354" s="41"/>
      <c r="L354" s="45"/>
      <c r="M354" s="251"/>
      <c r="N354" s="252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136</v>
      </c>
      <c r="AU354" s="18" t="s">
        <v>87</v>
      </c>
    </row>
    <row r="355" spans="1:51" s="13" customFormat="1" ht="12">
      <c r="A355" s="13"/>
      <c r="B355" s="253"/>
      <c r="C355" s="254"/>
      <c r="D355" s="249" t="s">
        <v>138</v>
      </c>
      <c r="E355" s="255" t="s">
        <v>1</v>
      </c>
      <c r="F355" s="256" t="s">
        <v>469</v>
      </c>
      <c r="G355" s="254"/>
      <c r="H355" s="257">
        <v>265.63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3" t="s">
        <v>138</v>
      </c>
      <c r="AU355" s="263" t="s">
        <v>87</v>
      </c>
      <c r="AV355" s="13" t="s">
        <v>87</v>
      </c>
      <c r="AW355" s="13" t="s">
        <v>33</v>
      </c>
      <c r="AX355" s="13" t="s">
        <v>78</v>
      </c>
      <c r="AY355" s="263" t="s">
        <v>127</v>
      </c>
    </row>
    <row r="356" spans="1:51" s="14" customFormat="1" ht="12">
      <c r="A356" s="14"/>
      <c r="B356" s="264"/>
      <c r="C356" s="265"/>
      <c r="D356" s="249" t="s">
        <v>138</v>
      </c>
      <c r="E356" s="266" t="s">
        <v>1</v>
      </c>
      <c r="F356" s="267" t="s">
        <v>174</v>
      </c>
      <c r="G356" s="265"/>
      <c r="H356" s="268">
        <v>265.63</v>
      </c>
      <c r="I356" s="269"/>
      <c r="J356" s="265"/>
      <c r="K356" s="265"/>
      <c r="L356" s="270"/>
      <c r="M356" s="271"/>
      <c r="N356" s="272"/>
      <c r="O356" s="272"/>
      <c r="P356" s="272"/>
      <c r="Q356" s="272"/>
      <c r="R356" s="272"/>
      <c r="S356" s="272"/>
      <c r="T356" s="27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4" t="s">
        <v>138</v>
      </c>
      <c r="AU356" s="274" t="s">
        <v>87</v>
      </c>
      <c r="AV356" s="14" t="s">
        <v>134</v>
      </c>
      <c r="AW356" s="14" t="s">
        <v>33</v>
      </c>
      <c r="AX356" s="14" t="s">
        <v>78</v>
      </c>
      <c r="AY356" s="274" t="s">
        <v>127</v>
      </c>
    </row>
    <row r="357" spans="1:51" s="13" customFormat="1" ht="12">
      <c r="A357" s="13"/>
      <c r="B357" s="253"/>
      <c r="C357" s="254"/>
      <c r="D357" s="249" t="s">
        <v>138</v>
      </c>
      <c r="E357" s="255" t="s">
        <v>1</v>
      </c>
      <c r="F357" s="256" t="s">
        <v>470</v>
      </c>
      <c r="G357" s="254"/>
      <c r="H357" s="257">
        <v>266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3" t="s">
        <v>138</v>
      </c>
      <c r="AU357" s="263" t="s">
        <v>87</v>
      </c>
      <c r="AV357" s="13" t="s">
        <v>87</v>
      </c>
      <c r="AW357" s="13" t="s">
        <v>33</v>
      </c>
      <c r="AX357" s="13" t="s">
        <v>83</v>
      </c>
      <c r="AY357" s="263" t="s">
        <v>127</v>
      </c>
    </row>
    <row r="358" spans="1:65" s="2" customFormat="1" ht="19.8" customHeight="1">
      <c r="A358" s="39"/>
      <c r="B358" s="40"/>
      <c r="C358" s="236" t="s">
        <v>471</v>
      </c>
      <c r="D358" s="236" t="s">
        <v>129</v>
      </c>
      <c r="E358" s="237" t="s">
        <v>472</v>
      </c>
      <c r="F358" s="238" t="s">
        <v>473</v>
      </c>
      <c r="G358" s="239" t="s">
        <v>149</v>
      </c>
      <c r="H358" s="240">
        <v>4</v>
      </c>
      <c r="I358" s="241"/>
      <c r="J358" s="242">
        <f>ROUND(I358*H358,2)</f>
        <v>0</v>
      </c>
      <c r="K358" s="238" t="s">
        <v>133</v>
      </c>
      <c r="L358" s="45"/>
      <c r="M358" s="243" t="s">
        <v>1</v>
      </c>
      <c r="N358" s="244" t="s">
        <v>43</v>
      </c>
      <c r="O358" s="92"/>
      <c r="P358" s="245">
        <f>O358*H358</f>
        <v>0</v>
      </c>
      <c r="Q358" s="245">
        <v>0.06327</v>
      </c>
      <c r="R358" s="245">
        <f>Q358*H358</f>
        <v>0.25308</v>
      </c>
      <c r="S358" s="245">
        <v>0</v>
      </c>
      <c r="T358" s="24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7" t="s">
        <v>134</v>
      </c>
      <c r="AT358" s="247" t="s">
        <v>129</v>
      </c>
      <c r="AU358" s="247" t="s">
        <v>87</v>
      </c>
      <c r="AY358" s="18" t="s">
        <v>127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8" t="s">
        <v>83</v>
      </c>
      <c r="BK358" s="248">
        <f>ROUND(I358*H358,2)</f>
        <v>0</v>
      </c>
      <c r="BL358" s="18" t="s">
        <v>134</v>
      </c>
      <c r="BM358" s="247" t="s">
        <v>474</v>
      </c>
    </row>
    <row r="359" spans="1:47" s="2" customFormat="1" ht="12">
      <c r="A359" s="39"/>
      <c r="B359" s="40"/>
      <c r="C359" s="41"/>
      <c r="D359" s="249" t="s">
        <v>136</v>
      </c>
      <c r="E359" s="41"/>
      <c r="F359" s="250" t="s">
        <v>475</v>
      </c>
      <c r="G359" s="41"/>
      <c r="H359" s="41"/>
      <c r="I359" s="145"/>
      <c r="J359" s="41"/>
      <c r="K359" s="41"/>
      <c r="L359" s="45"/>
      <c r="M359" s="251"/>
      <c r="N359" s="252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136</v>
      </c>
      <c r="AU359" s="18" t="s">
        <v>87</v>
      </c>
    </row>
    <row r="360" spans="1:51" s="13" customFormat="1" ht="12">
      <c r="A360" s="13"/>
      <c r="B360" s="253"/>
      <c r="C360" s="254"/>
      <c r="D360" s="249" t="s">
        <v>138</v>
      </c>
      <c r="E360" s="255" t="s">
        <v>1</v>
      </c>
      <c r="F360" s="256" t="s">
        <v>134</v>
      </c>
      <c r="G360" s="254"/>
      <c r="H360" s="257">
        <v>4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3" t="s">
        <v>138</v>
      </c>
      <c r="AU360" s="263" t="s">
        <v>87</v>
      </c>
      <c r="AV360" s="13" t="s">
        <v>87</v>
      </c>
      <c r="AW360" s="13" t="s">
        <v>33</v>
      </c>
      <c r="AX360" s="13" t="s">
        <v>83</v>
      </c>
      <c r="AY360" s="263" t="s">
        <v>127</v>
      </c>
    </row>
    <row r="361" spans="1:65" s="2" customFormat="1" ht="19.8" customHeight="1">
      <c r="A361" s="39"/>
      <c r="B361" s="40"/>
      <c r="C361" s="287" t="s">
        <v>476</v>
      </c>
      <c r="D361" s="287" t="s">
        <v>372</v>
      </c>
      <c r="E361" s="288" t="s">
        <v>477</v>
      </c>
      <c r="F361" s="289" t="s">
        <v>478</v>
      </c>
      <c r="G361" s="290" t="s">
        <v>149</v>
      </c>
      <c r="H361" s="291">
        <v>4.04</v>
      </c>
      <c r="I361" s="292"/>
      <c r="J361" s="293">
        <f>ROUND(I361*H361,2)</f>
        <v>0</v>
      </c>
      <c r="K361" s="289" t="s">
        <v>1</v>
      </c>
      <c r="L361" s="294"/>
      <c r="M361" s="295" t="s">
        <v>1</v>
      </c>
      <c r="N361" s="296" t="s">
        <v>43</v>
      </c>
      <c r="O361" s="92"/>
      <c r="P361" s="245">
        <f>O361*H361</f>
        <v>0</v>
      </c>
      <c r="Q361" s="245">
        <v>0.377</v>
      </c>
      <c r="R361" s="245">
        <f>Q361*H361</f>
        <v>1.52308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175</v>
      </c>
      <c r="AT361" s="247" t="s">
        <v>372</v>
      </c>
      <c r="AU361" s="247" t="s">
        <v>87</v>
      </c>
      <c r="AY361" s="18" t="s">
        <v>127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83</v>
      </c>
      <c r="BK361" s="248">
        <f>ROUND(I361*H361,2)</f>
        <v>0</v>
      </c>
      <c r="BL361" s="18" t="s">
        <v>134</v>
      </c>
      <c r="BM361" s="247" t="s">
        <v>479</v>
      </c>
    </row>
    <row r="362" spans="1:47" s="2" customFormat="1" ht="12">
      <c r="A362" s="39"/>
      <c r="B362" s="40"/>
      <c r="C362" s="41"/>
      <c r="D362" s="249" t="s">
        <v>136</v>
      </c>
      <c r="E362" s="41"/>
      <c r="F362" s="250" t="s">
        <v>478</v>
      </c>
      <c r="G362" s="41"/>
      <c r="H362" s="41"/>
      <c r="I362" s="145"/>
      <c r="J362" s="41"/>
      <c r="K362" s="41"/>
      <c r="L362" s="45"/>
      <c r="M362" s="251"/>
      <c r="N362" s="252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136</v>
      </c>
      <c r="AU362" s="18" t="s">
        <v>87</v>
      </c>
    </row>
    <row r="363" spans="1:51" s="13" customFormat="1" ht="12">
      <c r="A363" s="13"/>
      <c r="B363" s="253"/>
      <c r="C363" s="254"/>
      <c r="D363" s="249" t="s">
        <v>138</v>
      </c>
      <c r="E363" s="255" t="s">
        <v>1</v>
      </c>
      <c r="F363" s="256" t="s">
        <v>480</v>
      </c>
      <c r="G363" s="254"/>
      <c r="H363" s="257">
        <v>4.04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3" t="s">
        <v>138</v>
      </c>
      <c r="AU363" s="263" t="s">
        <v>87</v>
      </c>
      <c r="AV363" s="13" t="s">
        <v>87</v>
      </c>
      <c r="AW363" s="13" t="s">
        <v>33</v>
      </c>
      <c r="AX363" s="13" t="s">
        <v>83</v>
      </c>
      <c r="AY363" s="263" t="s">
        <v>127</v>
      </c>
    </row>
    <row r="364" spans="1:63" s="12" customFormat="1" ht="22.8" customHeight="1">
      <c r="A364" s="12"/>
      <c r="B364" s="220"/>
      <c r="C364" s="221"/>
      <c r="D364" s="222" t="s">
        <v>77</v>
      </c>
      <c r="E364" s="234" t="s">
        <v>134</v>
      </c>
      <c r="F364" s="234" t="s">
        <v>481</v>
      </c>
      <c r="G364" s="221"/>
      <c r="H364" s="221"/>
      <c r="I364" s="224"/>
      <c r="J364" s="235">
        <f>BK364</f>
        <v>0</v>
      </c>
      <c r="K364" s="221"/>
      <c r="L364" s="226"/>
      <c r="M364" s="227"/>
      <c r="N364" s="228"/>
      <c r="O364" s="228"/>
      <c r="P364" s="229">
        <f>SUM(P365:P403)</f>
        <v>0</v>
      </c>
      <c r="Q364" s="228"/>
      <c r="R364" s="229">
        <f>SUM(R365:R403)</f>
        <v>207.1852634</v>
      </c>
      <c r="S364" s="228"/>
      <c r="T364" s="230">
        <f>SUM(T365:T403)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1" t="s">
        <v>83</v>
      </c>
      <c r="AT364" s="232" t="s">
        <v>77</v>
      </c>
      <c r="AU364" s="232" t="s">
        <v>83</v>
      </c>
      <c r="AY364" s="231" t="s">
        <v>127</v>
      </c>
      <c r="BK364" s="233">
        <f>SUM(BK365:BK403)</f>
        <v>0</v>
      </c>
    </row>
    <row r="365" spans="1:65" s="2" customFormat="1" ht="30" customHeight="1">
      <c r="A365" s="39"/>
      <c r="B365" s="40"/>
      <c r="C365" s="236" t="s">
        <v>482</v>
      </c>
      <c r="D365" s="236" t="s">
        <v>129</v>
      </c>
      <c r="E365" s="237" t="s">
        <v>483</v>
      </c>
      <c r="F365" s="238" t="s">
        <v>484</v>
      </c>
      <c r="G365" s="239" t="s">
        <v>132</v>
      </c>
      <c r="H365" s="240">
        <v>89</v>
      </c>
      <c r="I365" s="241"/>
      <c r="J365" s="242">
        <f>ROUND(I365*H365,2)</f>
        <v>0</v>
      </c>
      <c r="K365" s="238" t="s">
        <v>1</v>
      </c>
      <c r="L365" s="45"/>
      <c r="M365" s="243" t="s">
        <v>1</v>
      </c>
      <c r="N365" s="244" t="s">
        <v>43</v>
      </c>
      <c r="O365" s="92"/>
      <c r="P365" s="245">
        <f>O365*H365</f>
        <v>0</v>
      </c>
      <c r="Q365" s="245">
        <v>0.25505</v>
      </c>
      <c r="R365" s="245">
        <f>Q365*H365</f>
        <v>22.69945</v>
      </c>
      <c r="S365" s="245">
        <v>0</v>
      </c>
      <c r="T365" s="24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7" t="s">
        <v>134</v>
      </c>
      <c r="AT365" s="247" t="s">
        <v>129</v>
      </c>
      <c r="AU365" s="247" t="s">
        <v>87</v>
      </c>
      <c r="AY365" s="18" t="s">
        <v>127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18" t="s">
        <v>83</v>
      </c>
      <c r="BK365" s="248">
        <f>ROUND(I365*H365,2)</f>
        <v>0</v>
      </c>
      <c r="BL365" s="18" t="s">
        <v>134</v>
      </c>
      <c r="BM365" s="247" t="s">
        <v>485</v>
      </c>
    </row>
    <row r="366" spans="1:47" s="2" customFormat="1" ht="12">
      <c r="A366" s="39"/>
      <c r="B366" s="40"/>
      <c r="C366" s="41"/>
      <c r="D366" s="249" t="s">
        <v>136</v>
      </c>
      <c r="E366" s="41"/>
      <c r="F366" s="250" t="s">
        <v>486</v>
      </c>
      <c r="G366" s="41"/>
      <c r="H366" s="41"/>
      <c r="I366" s="145"/>
      <c r="J366" s="41"/>
      <c r="K366" s="41"/>
      <c r="L366" s="45"/>
      <c r="M366" s="251"/>
      <c r="N366" s="252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136</v>
      </c>
      <c r="AU366" s="18" t="s">
        <v>87</v>
      </c>
    </row>
    <row r="367" spans="1:51" s="13" customFormat="1" ht="12">
      <c r="A367" s="13"/>
      <c r="B367" s="253"/>
      <c r="C367" s="254"/>
      <c r="D367" s="249" t="s">
        <v>138</v>
      </c>
      <c r="E367" s="255" t="s">
        <v>1</v>
      </c>
      <c r="F367" s="256" t="s">
        <v>487</v>
      </c>
      <c r="G367" s="254"/>
      <c r="H367" s="257">
        <v>89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3" t="s">
        <v>138</v>
      </c>
      <c r="AU367" s="263" t="s">
        <v>87</v>
      </c>
      <c r="AV367" s="13" t="s">
        <v>87</v>
      </c>
      <c r="AW367" s="13" t="s">
        <v>33</v>
      </c>
      <c r="AX367" s="13" t="s">
        <v>78</v>
      </c>
      <c r="AY367" s="263" t="s">
        <v>127</v>
      </c>
    </row>
    <row r="368" spans="1:51" s="14" customFormat="1" ht="12">
      <c r="A368" s="14"/>
      <c r="B368" s="264"/>
      <c r="C368" s="265"/>
      <c r="D368" s="249" t="s">
        <v>138</v>
      </c>
      <c r="E368" s="266" t="s">
        <v>1</v>
      </c>
      <c r="F368" s="267" t="s">
        <v>174</v>
      </c>
      <c r="G368" s="265"/>
      <c r="H368" s="268">
        <v>89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4" t="s">
        <v>138</v>
      </c>
      <c r="AU368" s="274" t="s">
        <v>87</v>
      </c>
      <c r="AV368" s="14" t="s">
        <v>134</v>
      </c>
      <c r="AW368" s="14" t="s">
        <v>33</v>
      </c>
      <c r="AX368" s="14" t="s">
        <v>83</v>
      </c>
      <c r="AY368" s="274" t="s">
        <v>127</v>
      </c>
    </row>
    <row r="369" spans="1:65" s="2" customFormat="1" ht="19.8" customHeight="1">
      <c r="A369" s="39"/>
      <c r="B369" s="40"/>
      <c r="C369" s="236" t="s">
        <v>488</v>
      </c>
      <c r="D369" s="236" t="s">
        <v>129</v>
      </c>
      <c r="E369" s="237" t="s">
        <v>489</v>
      </c>
      <c r="F369" s="238" t="s">
        <v>490</v>
      </c>
      <c r="G369" s="239" t="s">
        <v>132</v>
      </c>
      <c r="H369" s="240">
        <v>43.5</v>
      </c>
      <c r="I369" s="241"/>
      <c r="J369" s="242">
        <f>ROUND(I369*H369,2)</f>
        <v>0</v>
      </c>
      <c r="K369" s="238" t="s">
        <v>1</v>
      </c>
      <c r="L369" s="45"/>
      <c r="M369" s="243" t="s">
        <v>1</v>
      </c>
      <c r="N369" s="244" t="s">
        <v>43</v>
      </c>
      <c r="O369" s="92"/>
      <c r="P369" s="245">
        <f>O369*H369</f>
        <v>0</v>
      </c>
      <c r="Q369" s="245">
        <v>0.24533</v>
      </c>
      <c r="R369" s="245">
        <f>Q369*H369</f>
        <v>10.671854999999999</v>
      </c>
      <c r="S369" s="245">
        <v>0</v>
      </c>
      <c r="T369" s="24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7" t="s">
        <v>134</v>
      </c>
      <c r="AT369" s="247" t="s">
        <v>129</v>
      </c>
      <c r="AU369" s="247" t="s">
        <v>87</v>
      </c>
      <c r="AY369" s="18" t="s">
        <v>127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18" t="s">
        <v>83</v>
      </c>
      <c r="BK369" s="248">
        <f>ROUND(I369*H369,2)</f>
        <v>0</v>
      </c>
      <c r="BL369" s="18" t="s">
        <v>134</v>
      </c>
      <c r="BM369" s="247" t="s">
        <v>491</v>
      </c>
    </row>
    <row r="370" spans="1:47" s="2" customFormat="1" ht="12">
      <c r="A370" s="39"/>
      <c r="B370" s="40"/>
      <c r="C370" s="41"/>
      <c r="D370" s="249" t="s">
        <v>136</v>
      </c>
      <c r="E370" s="41"/>
      <c r="F370" s="250" t="s">
        <v>492</v>
      </c>
      <c r="G370" s="41"/>
      <c r="H370" s="41"/>
      <c r="I370" s="145"/>
      <c r="J370" s="41"/>
      <c r="K370" s="41"/>
      <c r="L370" s="45"/>
      <c r="M370" s="251"/>
      <c r="N370" s="252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136</v>
      </c>
      <c r="AU370" s="18" t="s">
        <v>87</v>
      </c>
    </row>
    <row r="371" spans="1:51" s="13" customFormat="1" ht="12">
      <c r="A371" s="13"/>
      <c r="B371" s="253"/>
      <c r="C371" s="254"/>
      <c r="D371" s="249" t="s">
        <v>138</v>
      </c>
      <c r="E371" s="255" t="s">
        <v>1</v>
      </c>
      <c r="F371" s="256" t="s">
        <v>493</v>
      </c>
      <c r="G371" s="254"/>
      <c r="H371" s="257">
        <v>43.5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3" t="s">
        <v>138</v>
      </c>
      <c r="AU371" s="263" t="s">
        <v>87</v>
      </c>
      <c r="AV371" s="13" t="s">
        <v>87</v>
      </c>
      <c r="AW371" s="13" t="s">
        <v>33</v>
      </c>
      <c r="AX371" s="13" t="s">
        <v>78</v>
      </c>
      <c r="AY371" s="263" t="s">
        <v>127</v>
      </c>
    </row>
    <row r="372" spans="1:51" s="14" customFormat="1" ht="12">
      <c r="A372" s="14"/>
      <c r="B372" s="264"/>
      <c r="C372" s="265"/>
      <c r="D372" s="249" t="s">
        <v>138</v>
      </c>
      <c r="E372" s="266" t="s">
        <v>1</v>
      </c>
      <c r="F372" s="267" t="s">
        <v>174</v>
      </c>
      <c r="G372" s="265"/>
      <c r="H372" s="268">
        <v>43.5</v>
      </c>
      <c r="I372" s="269"/>
      <c r="J372" s="265"/>
      <c r="K372" s="265"/>
      <c r="L372" s="270"/>
      <c r="M372" s="271"/>
      <c r="N372" s="272"/>
      <c r="O372" s="272"/>
      <c r="P372" s="272"/>
      <c r="Q372" s="272"/>
      <c r="R372" s="272"/>
      <c r="S372" s="272"/>
      <c r="T372" s="27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4" t="s">
        <v>138</v>
      </c>
      <c r="AU372" s="274" t="s">
        <v>87</v>
      </c>
      <c r="AV372" s="14" t="s">
        <v>134</v>
      </c>
      <c r="AW372" s="14" t="s">
        <v>33</v>
      </c>
      <c r="AX372" s="14" t="s">
        <v>83</v>
      </c>
      <c r="AY372" s="274" t="s">
        <v>127</v>
      </c>
    </row>
    <row r="373" spans="1:65" s="2" customFormat="1" ht="19.8" customHeight="1">
      <c r="A373" s="39"/>
      <c r="B373" s="40"/>
      <c r="C373" s="236" t="s">
        <v>152</v>
      </c>
      <c r="D373" s="236" t="s">
        <v>129</v>
      </c>
      <c r="E373" s="237" t="s">
        <v>494</v>
      </c>
      <c r="F373" s="238" t="s">
        <v>495</v>
      </c>
      <c r="G373" s="239" t="s">
        <v>142</v>
      </c>
      <c r="H373" s="240">
        <v>21.92</v>
      </c>
      <c r="I373" s="241"/>
      <c r="J373" s="242">
        <f>ROUND(I373*H373,2)</f>
        <v>0</v>
      </c>
      <c r="K373" s="238" t="s">
        <v>133</v>
      </c>
      <c r="L373" s="45"/>
      <c r="M373" s="243" t="s">
        <v>1</v>
      </c>
      <c r="N373" s="244" t="s">
        <v>43</v>
      </c>
      <c r="O373" s="92"/>
      <c r="P373" s="245">
        <f>O373*H373</f>
        <v>0</v>
      </c>
      <c r="Q373" s="245">
        <v>1.7034</v>
      </c>
      <c r="R373" s="245">
        <f>Q373*H373</f>
        <v>37.338528000000004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134</v>
      </c>
      <c r="AT373" s="247" t="s">
        <v>129</v>
      </c>
      <c r="AU373" s="247" t="s">
        <v>87</v>
      </c>
      <c r="AY373" s="18" t="s">
        <v>127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83</v>
      </c>
      <c r="BK373" s="248">
        <f>ROUND(I373*H373,2)</f>
        <v>0</v>
      </c>
      <c r="BL373" s="18" t="s">
        <v>134</v>
      </c>
      <c r="BM373" s="247" t="s">
        <v>496</v>
      </c>
    </row>
    <row r="374" spans="1:47" s="2" customFormat="1" ht="12">
      <c r="A374" s="39"/>
      <c r="B374" s="40"/>
      <c r="C374" s="41"/>
      <c r="D374" s="249" t="s">
        <v>136</v>
      </c>
      <c r="E374" s="41"/>
      <c r="F374" s="250" t="s">
        <v>497</v>
      </c>
      <c r="G374" s="41"/>
      <c r="H374" s="41"/>
      <c r="I374" s="145"/>
      <c r="J374" s="41"/>
      <c r="K374" s="41"/>
      <c r="L374" s="45"/>
      <c r="M374" s="251"/>
      <c r="N374" s="252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136</v>
      </c>
      <c r="AU374" s="18" t="s">
        <v>87</v>
      </c>
    </row>
    <row r="375" spans="1:51" s="13" customFormat="1" ht="12">
      <c r="A375" s="13"/>
      <c r="B375" s="253"/>
      <c r="C375" s="254"/>
      <c r="D375" s="249" t="s">
        <v>138</v>
      </c>
      <c r="E375" s="255" t="s">
        <v>1</v>
      </c>
      <c r="F375" s="256" t="s">
        <v>498</v>
      </c>
      <c r="G375" s="254"/>
      <c r="H375" s="257">
        <v>21.92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3" t="s">
        <v>138</v>
      </c>
      <c r="AU375" s="263" t="s">
        <v>87</v>
      </c>
      <c r="AV375" s="13" t="s">
        <v>87</v>
      </c>
      <c r="AW375" s="13" t="s">
        <v>33</v>
      </c>
      <c r="AX375" s="13" t="s">
        <v>78</v>
      </c>
      <c r="AY375" s="263" t="s">
        <v>127</v>
      </c>
    </row>
    <row r="376" spans="1:51" s="14" customFormat="1" ht="12">
      <c r="A376" s="14"/>
      <c r="B376" s="264"/>
      <c r="C376" s="265"/>
      <c r="D376" s="249" t="s">
        <v>138</v>
      </c>
      <c r="E376" s="266" t="s">
        <v>1</v>
      </c>
      <c r="F376" s="267" t="s">
        <v>174</v>
      </c>
      <c r="G376" s="265"/>
      <c r="H376" s="268">
        <v>21.92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4" t="s">
        <v>138</v>
      </c>
      <c r="AU376" s="274" t="s">
        <v>87</v>
      </c>
      <c r="AV376" s="14" t="s">
        <v>134</v>
      </c>
      <c r="AW376" s="14" t="s">
        <v>33</v>
      </c>
      <c r="AX376" s="14" t="s">
        <v>83</v>
      </c>
      <c r="AY376" s="274" t="s">
        <v>127</v>
      </c>
    </row>
    <row r="377" spans="1:65" s="2" customFormat="1" ht="19.8" customHeight="1">
      <c r="A377" s="39"/>
      <c r="B377" s="40"/>
      <c r="C377" s="236" t="s">
        <v>499</v>
      </c>
      <c r="D377" s="236" t="s">
        <v>129</v>
      </c>
      <c r="E377" s="237" t="s">
        <v>500</v>
      </c>
      <c r="F377" s="238" t="s">
        <v>501</v>
      </c>
      <c r="G377" s="239" t="s">
        <v>142</v>
      </c>
      <c r="H377" s="240">
        <v>0.756</v>
      </c>
      <c r="I377" s="241"/>
      <c r="J377" s="242">
        <f>ROUND(I377*H377,2)</f>
        <v>0</v>
      </c>
      <c r="K377" s="238" t="s">
        <v>133</v>
      </c>
      <c r="L377" s="45"/>
      <c r="M377" s="243" t="s">
        <v>1</v>
      </c>
      <c r="N377" s="244" t="s">
        <v>43</v>
      </c>
      <c r="O377" s="92"/>
      <c r="P377" s="245">
        <f>O377*H377</f>
        <v>0</v>
      </c>
      <c r="Q377" s="245">
        <v>1.7034</v>
      </c>
      <c r="R377" s="245">
        <f>Q377*H377</f>
        <v>1.2877704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134</v>
      </c>
      <c r="AT377" s="247" t="s">
        <v>129</v>
      </c>
      <c r="AU377" s="247" t="s">
        <v>87</v>
      </c>
      <c r="AY377" s="18" t="s">
        <v>127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83</v>
      </c>
      <c r="BK377" s="248">
        <f>ROUND(I377*H377,2)</f>
        <v>0</v>
      </c>
      <c r="BL377" s="18" t="s">
        <v>134</v>
      </c>
      <c r="BM377" s="247" t="s">
        <v>502</v>
      </c>
    </row>
    <row r="378" spans="1:47" s="2" customFormat="1" ht="12">
      <c r="A378" s="39"/>
      <c r="B378" s="40"/>
      <c r="C378" s="41"/>
      <c r="D378" s="249" t="s">
        <v>136</v>
      </c>
      <c r="E378" s="41"/>
      <c r="F378" s="250" t="s">
        <v>503</v>
      </c>
      <c r="G378" s="41"/>
      <c r="H378" s="41"/>
      <c r="I378" s="145"/>
      <c r="J378" s="41"/>
      <c r="K378" s="41"/>
      <c r="L378" s="45"/>
      <c r="M378" s="251"/>
      <c r="N378" s="252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136</v>
      </c>
      <c r="AU378" s="18" t="s">
        <v>87</v>
      </c>
    </row>
    <row r="379" spans="1:51" s="13" customFormat="1" ht="12">
      <c r="A379" s="13"/>
      <c r="B379" s="253"/>
      <c r="C379" s="254"/>
      <c r="D379" s="249" t="s">
        <v>138</v>
      </c>
      <c r="E379" s="255" t="s">
        <v>1</v>
      </c>
      <c r="F379" s="256" t="s">
        <v>504</v>
      </c>
      <c r="G379" s="254"/>
      <c r="H379" s="257">
        <v>0.756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3" t="s">
        <v>138</v>
      </c>
      <c r="AU379" s="263" t="s">
        <v>87</v>
      </c>
      <c r="AV379" s="13" t="s">
        <v>87</v>
      </c>
      <c r="AW379" s="13" t="s">
        <v>33</v>
      </c>
      <c r="AX379" s="13" t="s">
        <v>78</v>
      </c>
      <c r="AY379" s="263" t="s">
        <v>127</v>
      </c>
    </row>
    <row r="380" spans="1:51" s="14" customFormat="1" ht="12">
      <c r="A380" s="14"/>
      <c r="B380" s="264"/>
      <c r="C380" s="265"/>
      <c r="D380" s="249" t="s">
        <v>138</v>
      </c>
      <c r="E380" s="266" t="s">
        <v>1</v>
      </c>
      <c r="F380" s="267" t="s">
        <v>174</v>
      </c>
      <c r="G380" s="265"/>
      <c r="H380" s="268">
        <v>0.756</v>
      </c>
      <c r="I380" s="269"/>
      <c r="J380" s="265"/>
      <c r="K380" s="265"/>
      <c r="L380" s="270"/>
      <c r="M380" s="271"/>
      <c r="N380" s="272"/>
      <c r="O380" s="272"/>
      <c r="P380" s="272"/>
      <c r="Q380" s="272"/>
      <c r="R380" s="272"/>
      <c r="S380" s="272"/>
      <c r="T380" s="27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4" t="s">
        <v>138</v>
      </c>
      <c r="AU380" s="274" t="s">
        <v>87</v>
      </c>
      <c r="AV380" s="14" t="s">
        <v>134</v>
      </c>
      <c r="AW380" s="14" t="s">
        <v>33</v>
      </c>
      <c r="AX380" s="14" t="s">
        <v>83</v>
      </c>
      <c r="AY380" s="274" t="s">
        <v>127</v>
      </c>
    </row>
    <row r="381" spans="1:65" s="2" customFormat="1" ht="19.8" customHeight="1">
      <c r="A381" s="39"/>
      <c r="B381" s="40"/>
      <c r="C381" s="236" t="s">
        <v>505</v>
      </c>
      <c r="D381" s="236" t="s">
        <v>129</v>
      </c>
      <c r="E381" s="237" t="s">
        <v>506</v>
      </c>
      <c r="F381" s="238" t="s">
        <v>507</v>
      </c>
      <c r="G381" s="239" t="s">
        <v>149</v>
      </c>
      <c r="H381" s="240">
        <v>2</v>
      </c>
      <c r="I381" s="241"/>
      <c r="J381" s="242">
        <f>ROUND(I381*H381,2)</f>
        <v>0</v>
      </c>
      <c r="K381" s="238" t="s">
        <v>133</v>
      </c>
      <c r="L381" s="45"/>
      <c r="M381" s="243" t="s">
        <v>1</v>
      </c>
      <c r="N381" s="244" t="s">
        <v>43</v>
      </c>
      <c r="O381" s="92"/>
      <c r="P381" s="245">
        <f>O381*H381</f>
        <v>0</v>
      </c>
      <c r="Q381" s="245">
        <v>0.00165</v>
      </c>
      <c r="R381" s="245">
        <f>Q381*H381</f>
        <v>0.0033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134</v>
      </c>
      <c r="AT381" s="247" t="s">
        <v>129</v>
      </c>
      <c r="AU381" s="247" t="s">
        <v>87</v>
      </c>
      <c r="AY381" s="18" t="s">
        <v>127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83</v>
      </c>
      <c r="BK381" s="248">
        <f>ROUND(I381*H381,2)</f>
        <v>0</v>
      </c>
      <c r="BL381" s="18" t="s">
        <v>134</v>
      </c>
      <c r="BM381" s="247" t="s">
        <v>508</v>
      </c>
    </row>
    <row r="382" spans="1:47" s="2" customFormat="1" ht="12">
      <c r="A382" s="39"/>
      <c r="B382" s="40"/>
      <c r="C382" s="41"/>
      <c r="D382" s="249" t="s">
        <v>136</v>
      </c>
      <c r="E382" s="41"/>
      <c r="F382" s="250" t="s">
        <v>509</v>
      </c>
      <c r="G382" s="41"/>
      <c r="H382" s="41"/>
      <c r="I382" s="145"/>
      <c r="J382" s="41"/>
      <c r="K382" s="41"/>
      <c r="L382" s="45"/>
      <c r="M382" s="251"/>
      <c r="N382" s="252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136</v>
      </c>
      <c r="AU382" s="18" t="s">
        <v>87</v>
      </c>
    </row>
    <row r="383" spans="1:51" s="13" customFormat="1" ht="12">
      <c r="A383" s="13"/>
      <c r="B383" s="253"/>
      <c r="C383" s="254"/>
      <c r="D383" s="249" t="s">
        <v>138</v>
      </c>
      <c r="E383" s="255" t="s">
        <v>1</v>
      </c>
      <c r="F383" s="256" t="s">
        <v>87</v>
      </c>
      <c r="G383" s="254"/>
      <c r="H383" s="257">
        <v>2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3" t="s">
        <v>138</v>
      </c>
      <c r="AU383" s="263" t="s">
        <v>87</v>
      </c>
      <c r="AV383" s="13" t="s">
        <v>87</v>
      </c>
      <c r="AW383" s="13" t="s">
        <v>33</v>
      </c>
      <c r="AX383" s="13" t="s">
        <v>83</v>
      </c>
      <c r="AY383" s="263" t="s">
        <v>127</v>
      </c>
    </row>
    <row r="384" spans="1:65" s="2" customFormat="1" ht="19.8" customHeight="1">
      <c r="A384" s="39"/>
      <c r="B384" s="40"/>
      <c r="C384" s="287" t="s">
        <v>510</v>
      </c>
      <c r="D384" s="287" t="s">
        <v>372</v>
      </c>
      <c r="E384" s="288" t="s">
        <v>511</v>
      </c>
      <c r="F384" s="289" t="s">
        <v>512</v>
      </c>
      <c r="G384" s="290" t="s">
        <v>149</v>
      </c>
      <c r="H384" s="291">
        <v>2.02</v>
      </c>
      <c r="I384" s="292"/>
      <c r="J384" s="293">
        <f>ROUND(I384*H384,2)</f>
        <v>0</v>
      </c>
      <c r="K384" s="289" t="s">
        <v>1</v>
      </c>
      <c r="L384" s="294"/>
      <c r="M384" s="295" t="s">
        <v>1</v>
      </c>
      <c r="N384" s="296" t="s">
        <v>43</v>
      </c>
      <c r="O384" s="92"/>
      <c r="P384" s="245">
        <f>O384*H384</f>
        <v>0</v>
      </c>
      <c r="Q384" s="245">
        <v>0.045</v>
      </c>
      <c r="R384" s="245">
        <f>Q384*H384</f>
        <v>0.0909</v>
      </c>
      <c r="S384" s="245">
        <v>0</v>
      </c>
      <c r="T384" s="24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7" t="s">
        <v>175</v>
      </c>
      <c r="AT384" s="247" t="s">
        <v>372</v>
      </c>
      <c r="AU384" s="247" t="s">
        <v>87</v>
      </c>
      <c r="AY384" s="18" t="s">
        <v>127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18" t="s">
        <v>83</v>
      </c>
      <c r="BK384" s="248">
        <f>ROUND(I384*H384,2)</f>
        <v>0</v>
      </c>
      <c r="BL384" s="18" t="s">
        <v>134</v>
      </c>
      <c r="BM384" s="247" t="s">
        <v>513</v>
      </c>
    </row>
    <row r="385" spans="1:47" s="2" customFormat="1" ht="12">
      <c r="A385" s="39"/>
      <c r="B385" s="40"/>
      <c r="C385" s="41"/>
      <c r="D385" s="249" t="s">
        <v>136</v>
      </c>
      <c r="E385" s="41"/>
      <c r="F385" s="250" t="s">
        <v>512</v>
      </c>
      <c r="G385" s="41"/>
      <c r="H385" s="41"/>
      <c r="I385" s="145"/>
      <c r="J385" s="41"/>
      <c r="K385" s="41"/>
      <c r="L385" s="45"/>
      <c r="M385" s="251"/>
      <c r="N385" s="252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136</v>
      </c>
      <c r="AU385" s="18" t="s">
        <v>87</v>
      </c>
    </row>
    <row r="386" spans="1:51" s="13" customFormat="1" ht="12">
      <c r="A386" s="13"/>
      <c r="B386" s="253"/>
      <c r="C386" s="254"/>
      <c r="D386" s="249" t="s">
        <v>138</v>
      </c>
      <c r="E386" s="255" t="s">
        <v>1</v>
      </c>
      <c r="F386" s="256" t="s">
        <v>514</v>
      </c>
      <c r="G386" s="254"/>
      <c r="H386" s="257">
        <v>2.02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3" t="s">
        <v>138</v>
      </c>
      <c r="AU386" s="263" t="s">
        <v>87</v>
      </c>
      <c r="AV386" s="13" t="s">
        <v>87</v>
      </c>
      <c r="AW386" s="13" t="s">
        <v>33</v>
      </c>
      <c r="AX386" s="13" t="s">
        <v>83</v>
      </c>
      <c r="AY386" s="263" t="s">
        <v>127</v>
      </c>
    </row>
    <row r="387" spans="1:65" s="2" customFormat="1" ht="19.8" customHeight="1">
      <c r="A387" s="39"/>
      <c r="B387" s="40"/>
      <c r="C387" s="236" t="s">
        <v>515</v>
      </c>
      <c r="D387" s="236" t="s">
        <v>129</v>
      </c>
      <c r="E387" s="237" t="s">
        <v>516</v>
      </c>
      <c r="F387" s="238" t="s">
        <v>517</v>
      </c>
      <c r="G387" s="239" t="s">
        <v>142</v>
      </c>
      <c r="H387" s="240">
        <v>29.11</v>
      </c>
      <c r="I387" s="241"/>
      <c r="J387" s="242">
        <f>ROUND(I387*H387,2)</f>
        <v>0</v>
      </c>
      <c r="K387" s="238" t="s">
        <v>133</v>
      </c>
      <c r="L387" s="45"/>
      <c r="M387" s="243" t="s">
        <v>1</v>
      </c>
      <c r="N387" s="244" t="s">
        <v>43</v>
      </c>
      <c r="O387" s="92"/>
      <c r="P387" s="245">
        <f>O387*H387</f>
        <v>0</v>
      </c>
      <c r="Q387" s="245">
        <v>2.234</v>
      </c>
      <c r="R387" s="245">
        <f>Q387*H387</f>
        <v>65.03174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134</v>
      </c>
      <c r="AT387" s="247" t="s">
        <v>129</v>
      </c>
      <c r="AU387" s="247" t="s">
        <v>87</v>
      </c>
      <c r="AY387" s="18" t="s">
        <v>127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83</v>
      </c>
      <c r="BK387" s="248">
        <f>ROUND(I387*H387,2)</f>
        <v>0</v>
      </c>
      <c r="BL387" s="18" t="s">
        <v>134</v>
      </c>
      <c r="BM387" s="247" t="s">
        <v>518</v>
      </c>
    </row>
    <row r="388" spans="1:47" s="2" customFormat="1" ht="12">
      <c r="A388" s="39"/>
      <c r="B388" s="40"/>
      <c r="C388" s="41"/>
      <c r="D388" s="249" t="s">
        <v>136</v>
      </c>
      <c r="E388" s="41"/>
      <c r="F388" s="250" t="s">
        <v>519</v>
      </c>
      <c r="G388" s="41"/>
      <c r="H388" s="41"/>
      <c r="I388" s="145"/>
      <c r="J388" s="41"/>
      <c r="K388" s="41"/>
      <c r="L388" s="45"/>
      <c r="M388" s="251"/>
      <c r="N388" s="252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136</v>
      </c>
      <c r="AU388" s="18" t="s">
        <v>87</v>
      </c>
    </row>
    <row r="389" spans="1:47" s="2" customFormat="1" ht="12">
      <c r="A389" s="39"/>
      <c r="B389" s="40"/>
      <c r="C389" s="41"/>
      <c r="D389" s="249" t="s">
        <v>252</v>
      </c>
      <c r="E389" s="41"/>
      <c r="F389" s="275" t="s">
        <v>520</v>
      </c>
      <c r="G389" s="41"/>
      <c r="H389" s="41"/>
      <c r="I389" s="145"/>
      <c r="J389" s="41"/>
      <c r="K389" s="41"/>
      <c r="L389" s="45"/>
      <c r="M389" s="251"/>
      <c r="N389" s="252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252</v>
      </c>
      <c r="AU389" s="18" t="s">
        <v>87</v>
      </c>
    </row>
    <row r="390" spans="1:51" s="13" customFormat="1" ht="12">
      <c r="A390" s="13"/>
      <c r="B390" s="253"/>
      <c r="C390" s="254"/>
      <c r="D390" s="249" t="s">
        <v>138</v>
      </c>
      <c r="E390" s="255" t="s">
        <v>1</v>
      </c>
      <c r="F390" s="256" t="s">
        <v>521</v>
      </c>
      <c r="G390" s="254"/>
      <c r="H390" s="257">
        <v>29.113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3" t="s">
        <v>138</v>
      </c>
      <c r="AU390" s="263" t="s">
        <v>87</v>
      </c>
      <c r="AV390" s="13" t="s">
        <v>87</v>
      </c>
      <c r="AW390" s="13" t="s">
        <v>33</v>
      </c>
      <c r="AX390" s="13" t="s">
        <v>78</v>
      </c>
      <c r="AY390" s="263" t="s">
        <v>127</v>
      </c>
    </row>
    <row r="391" spans="1:51" s="14" customFormat="1" ht="12">
      <c r="A391" s="14"/>
      <c r="B391" s="264"/>
      <c r="C391" s="265"/>
      <c r="D391" s="249" t="s">
        <v>138</v>
      </c>
      <c r="E391" s="266" t="s">
        <v>1</v>
      </c>
      <c r="F391" s="267" t="s">
        <v>174</v>
      </c>
      <c r="G391" s="265"/>
      <c r="H391" s="268">
        <v>29.113</v>
      </c>
      <c r="I391" s="269"/>
      <c r="J391" s="265"/>
      <c r="K391" s="265"/>
      <c r="L391" s="270"/>
      <c r="M391" s="271"/>
      <c r="N391" s="272"/>
      <c r="O391" s="272"/>
      <c r="P391" s="272"/>
      <c r="Q391" s="272"/>
      <c r="R391" s="272"/>
      <c r="S391" s="272"/>
      <c r="T391" s="27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4" t="s">
        <v>138</v>
      </c>
      <c r="AU391" s="274" t="s">
        <v>87</v>
      </c>
      <c r="AV391" s="14" t="s">
        <v>134</v>
      </c>
      <c r="AW391" s="14" t="s">
        <v>33</v>
      </c>
      <c r="AX391" s="14" t="s">
        <v>78</v>
      </c>
      <c r="AY391" s="274" t="s">
        <v>127</v>
      </c>
    </row>
    <row r="392" spans="1:51" s="13" customFormat="1" ht="12">
      <c r="A392" s="13"/>
      <c r="B392" s="253"/>
      <c r="C392" s="254"/>
      <c r="D392" s="249" t="s">
        <v>138</v>
      </c>
      <c r="E392" s="255" t="s">
        <v>1</v>
      </c>
      <c r="F392" s="256" t="s">
        <v>522</v>
      </c>
      <c r="G392" s="254"/>
      <c r="H392" s="257">
        <v>29.11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3" t="s">
        <v>138</v>
      </c>
      <c r="AU392" s="263" t="s">
        <v>87</v>
      </c>
      <c r="AV392" s="13" t="s">
        <v>87</v>
      </c>
      <c r="AW392" s="13" t="s">
        <v>33</v>
      </c>
      <c r="AX392" s="13" t="s">
        <v>83</v>
      </c>
      <c r="AY392" s="263" t="s">
        <v>127</v>
      </c>
    </row>
    <row r="393" spans="1:65" s="2" customFormat="1" ht="19.8" customHeight="1">
      <c r="A393" s="39"/>
      <c r="B393" s="40"/>
      <c r="C393" s="236" t="s">
        <v>523</v>
      </c>
      <c r="D393" s="236" t="s">
        <v>129</v>
      </c>
      <c r="E393" s="237" t="s">
        <v>524</v>
      </c>
      <c r="F393" s="238" t="s">
        <v>525</v>
      </c>
      <c r="G393" s="239" t="s">
        <v>142</v>
      </c>
      <c r="H393" s="240">
        <v>1.61</v>
      </c>
      <c r="I393" s="241"/>
      <c r="J393" s="242">
        <f>ROUND(I393*H393,2)</f>
        <v>0</v>
      </c>
      <c r="K393" s="238" t="s">
        <v>133</v>
      </c>
      <c r="L393" s="45"/>
      <c r="M393" s="243" t="s">
        <v>1</v>
      </c>
      <c r="N393" s="244" t="s">
        <v>43</v>
      </c>
      <c r="O393" s="92"/>
      <c r="P393" s="245">
        <f>O393*H393</f>
        <v>0</v>
      </c>
      <c r="Q393" s="245">
        <v>2.429</v>
      </c>
      <c r="R393" s="245">
        <f>Q393*H393</f>
        <v>3.9106899999999998</v>
      </c>
      <c r="S393" s="245">
        <v>0</v>
      </c>
      <c r="T393" s="24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7" t="s">
        <v>134</v>
      </c>
      <c r="AT393" s="247" t="s">
        <v>129</v>
      </c>
      <c r="AU393" s="247" t="s">
        <v>87</v>
      </c>
      <c r="AY393" s="18" t="s">
        <v>127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18" t="s">
        <v>83</v>
      </c>
      <c r="BK393" s="248">
        <f>ROUND(I393*H393,2)</f>
        <v>0</v>
      </c>
      <c r="BL393" s="18" t="s">
        <v>134</v>
      </c>
      <c r="BM393" s="247" t="s">
        <v>526</v>
      </c>
    </row>
    <row r="394" spans="1:47" s="2" customFormat="1" ht="12">
      <c r="A394" s="39"/>
      <c r="B394" s="40"/>
      <c r="C394" s="41"/>
      <c r="D394" s="249" t="s">
        <v>136</v>
      </c>
      <c r="E394" s="41"/>
      <c r="F394" s="250" t="s">
        <v>527</v>
      </c>
      <c r="G394" s="41"/>
      <c r="H394" s="41"/>
      <c r="I394" s="145"/>
      <c r="J394" s="41"/>
      <c r="K394" s="41"/>
      <c r="L394" s="45"/>
      <c r="M394" s="251"/>
      <c r="N394" s="252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136</v>
      </c>
      <c r="AU394" s="18" t="s">
        <v>87</v>
      </c>
    </row>
    <row r="395" spans="1:47" s="2" customFormat="1" ht="12">
      <c r="A395" s="39"/>
      <c r="B395" s="40"/>
      <c r="C395" s="41"/>
      <c r="D395" s="249" t="s">
        <v>252</v>
      </c>
      <c r="E395" s="41"/>
      <c r="F395" s="275" t="s">
        <v>528</v>
      </c>
      <c r="G395" s="41"/>
      <c r="H395" s="41"/>
      <c r="I395" s="145"/>
      <c r="J395" s="41"/>
      <c r="K395" s="41"/>
      <c r="L395" s="45"/>
      <c r="M395" s="251"/>
      <c r="N395" s="252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252</v>
      </c>
      <c r="AU395" s="18" t="s">
        <v>87</v>
      </c>
    </row>
    <row r="396" spans="1:51" s="13" customFormat="1" ht="12">
      <c r="A396" s="13"/>
      <c r="B396" s="253"/>
      <c r="C396" s="254"/>
      <c r="D396" s="249" t="s">
        <v>138</v>
      </c>
      <c r="E396" s="255" t="s">
        <v>1</v>
      </c>
      <c r="F396" s="256" t="s">
        <v>529</v>
      </c>
      <c r="G396" s="254"/>
      <c r="H396" s="257">
        <v>1.608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3" t="s">
        <v>138</v>
      </c>
      <c r="AU396" s="263" t="s">
        <v>87</v>
      </c>
      <c r="AV396" s="13" t="s">
        <v>87</v>
      </c>
      <c r="AW396" s="13" t="s">
        <v>33</v>
      </c>
      <c r="AX396" s="13" t="s">
        <v>78</v>
      </c>
      <c r="AY396" s="263" t="s">
        <v>127</v>
      </c>
    </row>
    <row r="397" spans="1:51" s="16" customFormat="1" ht="12">
      <c r="A397" s="16"/>
      <c r="B397" s="297"/>
      <c r="C397" s="298"/>
      <c r="D397" s="249" t="s">
        <v>138</v>
      </c>
      <c r="E397" s="299" t="s">
        <v>1</v>
      </c>
      <c r="F397" s="300" t="s">
        <v>530</v>
      </c>
      <c r="G397" s="298"/>
      <c r="H397" s="299" t="s">
        <v>1</v>
      </c>
      <c r="I397" s="301"/>
      <c r="J397" s="298"/>
      <c r="K397" s="298"/>
      <c r="L397" s="302"/>
      <c r="M397" s="303"/>
      <c r="N397" s="304"/>
      <c r="O397" s="304"/>
      <c r="P397" s="304"/>
      <c r="Q397" s="304"/>
      <c r="R397" s="304"/>
      <c r="S397" s="304"/>
      <c r="T397" s="305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306" t="s">
        <v>138</v>
      </c>
      <c r="AU397" s="306" t="s">
        <v>87</v>
      </c>
      <c r="AV397" s="16" t="s">
        <v>83</v>
      </c>
      <c r="AW397" s="16" t="s">
        <v>33</v>
      </c>
      <c r="AX397" s="16" t="s">
        <v>78</v>
      </c>
      <c r="AY397" s="306" t="s">
        <v>127</v>
      </c>
    </row>
    <row r="398" spans="1:51" s="14" customFormat="1" ht="12">
      <c r="A398" s="14"/>
      <c r="B398" s="264"/>
      <c r="C398" s="265"/>
      <c r="D398" s="249" t="s">
        <v>138</v>
      </c>
      <c r="E398" s="266" t="s">
        <v>1</v>
      </c>
      <c r="F398" s="267" t="s">
        <v>174</v>
      </c>
      <c r="G398" s="265"/>
      <c r="H398" s="268">
        <v>1.608</v>
      </c>
      <c r="I398" s="269"/>
      <c r="J398" s="265"/>
      <c r="K398" s="265"/>
      <c r="L398" s="270"/>
      <c r="M398" s="271"/>
      <c r="N398" s="272"/>
      <c r="O398" s="272"/>
      <c r="P398" s="272"/>
      <c r="Q398" s="272"/>
      <c r="R398" s="272"/>
      <c r="S398" s="272"/>
      <c r="T398" s="27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4" t="s">
        <v>138</v>
      </c>
      <c r="AU398" s="274" t="s">
        <v>87</v>
      </c>
      <c r="AV398" s="14" t="s">
        <v>134</v>
      </c>
      <c r="AW398" s="14" t="s">
        <v>33</v>
      </c>
      <c r="AX398" s="14" t="s">
        <v>78</v>
      </c>
      <c r="AY398" s="274" t="s">
        <v>127</v>
      </c>
    </row>
    <row r="399" spans="1:51" s="13" customFormat="1" ht="12">
      <c r="A399" s="13"/>
      <c r="B399" s="253"/>
      <c r="C399" s="254"/>
      <c r="D399" s="249" t="s">
        <v>138</v>
      </c>
      <c r="E399" s="255" t="s">
        <v>1</v>
      </c>
      <c r="F399" s="256" t="s">
        <v>531</v>
      </c>
      <c r="G399" s="254"/>
      <c r="H399" s="257">
        <v>1.61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3" t="s">
        <v>138</v>
      </c>
      <c r="AU399" s="263" t="s">
        <v>87</v>
      </c>
      <c r="AV399" s="13" t="s">
        <v>87</v>
      </c>
      <c r="AW399" s="13" t="s">
        <v>33</v>
      </c>
      <c r="AX399" s="13" t="s">
        <v>83</v>
      </c>
      <c r="AY399" s="263" t="s">
        <v>127</v>
      </c>
    </row>
    <row r="400" spans="1:65" s="2" customFormat="1" ht="19.8" customHeight="1">
      <c r="A400" s="39"/>
      <c r="B400" s="40"/>
      <c r="C400" s="236" t="s">
        <v>532</v>
      </c>
      <c r="D400" s="236" t="s">
        <v>129</v>
      </c>
      <c r="E400" s="237" t="s">
        <v>533</v>
      </c>
      <c r="F400" s="238" t="s">
        <v>534</v>
      </c>
      <c r="G400" s="239" t="s">
        <v>132</v>
      </c>
      <c r="H400" s="240">
        <v>89</v>
      </c>
      <c r="I400" s="241"/>
      <c r="J400" s="242">
        <f>ROUND(I400*H400,2)</f>
        <v>0</v>
      </c>
      <c r="K400" s="238" t="s">
        <v>1</v>
      </c>
      <c r="L400" s="45"/>
      <c r="M400" s="243" t="s">
        <v>1</v>
      </c>
      <c r="N400" s="244" t="s">
        <v>43</v>
      </c>
      <c r="O400" s="92"/>
      <c r="P400" s="245">
        <f>O400*H400</f>
        <v>0</v>
      </c>
      <c r="Q400" s="245">
        <v>0.74327</v>
      </c>
      <c r="R400" s="245">
        <f>Q400*H400</f>
        <v>66.15103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134</v>
      </c>
      <c r="AT400" s="247" t="s">
        <v>129</v>
      </c>
      <c r="AU400" s="247" t="s">
        <v>87</v>
      </c>
      <c r="AY400" s="18" t="s">
        <v>127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83</v>
      </c>
      <c r="BK400" s="248">
        <f>ROUND(I400*H400,2)</f>
        <v>0</v>
      </c>
      <c r="BL400" s="18" t="s">
        <v>134</v>
      </c>
      <c r="BM400" s="247" t="s">
        <v>535</v>
      </c>
    </row>
    <row r="401" spans="1:47" s="2" customFormat="1" ht="12">
      <c r="A401" s="39"/>
      <c r="B401" s="40"/>
      <c r="C401" s="41"/>
      <c r="D401" s="249" t="s">
        <v>136</v>
      </c>
      <c r="E401" s="41"/>
      <c r="F401" s="250" t="s">
        <v>536</v>
      </c>
      <c r="G401" s="41"/>
      <c r="H401" s="41"/>
      <c r="I401" s="145"/>
      <c r="J401" s="41"/>
      <c r="K401" s="41"/>
      <c r="L401" s="45"/>
      <c r="M401" s="251"/>
      <c r="N401" s="252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136</v>
      </c>
      <c r="AU401" s="18" t="s">
        <v>87</v>
      </c>
    </row>
    <row r="402" spans="1:51" s="13" customFormat="1" ht="12">
      <c r="A402" s="13"/>
      <c r="B402" s="253"/>
      <c r="C402" s="254"/>
      <c r="D402" s="249" t="s">
        <v>138</v>
      </c>
      <c r="E402" s="255" t="s">
        <v>1</v>
      </c>
      <c r="F402" s="256" t="s">
        <v>487</v>
      </c>
      <c r="G402" s="254"/>
      <c r="H402" s="257">
        <v>89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3" t="s">
        <v>138</v>
      </c>
      <c r="AU402" s="263" t="s">
        <v>87</v>
      </c>
      <c r="AV402" s="13" t="s">
        <v>87</v>
      </c>
      <c r="AW402" s="13" t="s">
        <v>33</v>
      </c>
      <c r="AX402" s="13" t="s">
        <v>78</v>
      </c>
      <c r="AY402" s="263" t="s">
        <v>127</v>
      </c>
    </row>
    <row r="403" spans="1:51" s="14" customFormat="1" ht="12">
      <c r="A403" s="14"/>
      <c r="B403" s="264"/>
      <c r="C403" s="265"/>
      <c r="D403" s="249" t="s">
        <v>138</v>
      </c>
      <c r="E403" s="266" t="s">
        <v>1</v>
      </c>
      <c r="F403" s="267" t="s">
        <v>174</v>
      </c>
      <c r="G403" s="265"/>
      <c r="H403" s="268">
        <v>89</v>
      </c>
      <c r="I403" s="269"/>
      <c r="J403" s="265"/>
      <c r="K403" s="265"/>
      <c r="L403" s="270"/>
      <c r="M403" s="271"/>
      <c r="N403" s="272"/>
      <c r="O403" s="272"/>
      <c r="P403" s="272"/>
      <c r="Q403" s="272"/>
      <c r="R403" s="272"/>
      <c r="S403" s="272"/>
      <c r="T403" s="27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4" t="s">
        <v>138</v>
      </c>
      <c r="AU403" s="274" t="s">
        <v>87</v>
      </c>
      <c r="AV403" s="14" t="s">
        <v>134</v>
      </c>
      <c r="AW403" s="14" t="s">
        <v>33</v>
      </c>
      <c r="AX403" s="14" t="s">
        <v>83</v>
      </c>
      <c r="AY403" s="274" t="s">
        <v>127</v>
      </c>
    </row>
    <row r="404" spans="1:63" s="12" customFormat="1" ht="22.8" customHeight="1">
      <c r="A404" s="12"/>
      <c r="B404" s="220"/>
      <c r="C404" s="221"/>
      <c r="D404" s="222" t="s">
        <v>77</v>
      </c>
      <c r="E404" s="234" t="s">
        <v>157</v>
      </c>
      <c r="F404" s="234" t="s">
        <v>537</v>
      </c>
      <c r="G404" s="221"/>
      <c r="H404" s="221"/>
      <c r="I404" s="224"/>
      <c r="J404" s="235">
        <f>BK404</f>
        <v>0</v>
      </c>
      <c r="K404" s="221"/>
      <c r="L404" s="226"/>
      <c r="M404" s="227"/>
      <c r="N404" s="228"/>
      <c r="O404" s="228"/>
      <c r="P404" s="229">
        <f>SUM(P405:P454)</f>
        <v>0</v>
      </c>
      <c r="Q404" s="228"/>
      <c r="R404" s="229">
        <f>SUM(R405:R454)</f>
        <v>1031.02845</v>
      </c>
      <c r="S404" s="228"/>
      <c r="T404" s="230">
        <f>SUM(T405:T454)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31" t="s">
        <v>83</v>
      </c>
      <c r="AT404" s="232" t="s">
        <v>77</v>
      </c>
      <c r="AU404" s="232" t="s">
        <v>83</v>
      </c>
      <c r="AY404" s="231" t="s">
        <v>127</v>
      </c>
      <c r="BK404" s="233">
        <f>SUM(BK405:BK454)</f>
        <v>0</v>
      </c>
    </row>
    <row r="405" spans="1:65" s="2" customFormat="1" ht="14.4" customHeight="1">
      <c r="A405" s="39"/>
      <c r="B405" s="40"/>
      <c r="C405" s="236" t="s">
        <v>538</v>
      </c>
      <c r="D405" s="236" t="s">
        <v>129</v>
      </c>
      <c r="E405" s="237" t="s">
        <v>539</v>
      </c>
      <c r="F405" s="238" t="s">
        <v>540</v>
      </c>
      <c r="G405" s="239" t="s">
        <v>132</v>
      </c>
      <c r="H405" s="240">
        <v>1382</v>
      </c>
      <c r="I405" s="241"/>
      <c r="J405" s="242">
        <f>ROUND(I405*H405,2)</f>
        <v>0</v>
      </c>
      <c r="K405" s="238" t="s">
        <v>133</v>
      </c>
      <c r="L405" s="45"/>
      <c r="M405" s="243" t="s">
        <v>1</v>
      </c>
      <c r="N405" s="244" t="s">
        <v>43</v>
      </c>
      <c r="O405" s="92"/>
      <c r="P405" s="245">
        <f>O405*H405</f>
        <v>0</v>
      </c>
      <c r="Q405" s="245">
        <v>0</v>
      </c>
      <c r="R405" s="245">
        <f>Q405*H405</f>
        <v>0</v>
      </c>
      <c r="S405" s="245">
        <v>0</v>
      </c>
      <c r="T405" s="246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7" t="s">
        <v>134</v>
      </c>
      <c r="AT405" s="247" t="s">
        <v>129</v>
      </c>
      <c r="AU405" s="247" t="s">
        <v>87</v>
      </c>
      <c r="AY405" s="18" t="s">
        <v>127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18" t="s">
        <v>83</v>
      </c>
      <c r="BK405" s="248">
        <f>ROUND(I405*H405,2)</f>
        <v>0</v>
      </c>
      <c r="BL405" s="18" t="s">
        <v>134</v>
      </c>
      <c r="BM405" s="247" t="s">
        <v>541</v>
      </c>
    </row>
    <row r="406" spans="1:47" s="2" customFormat="1" ht="12">
      <c r="A406" s="39"/>
      <c r="B406" s="40"/>
      <c r="C406" s="41"/>
      <c r="D406" s="249" t="s">
        <v>136</v>
      </c>
      <c r="E406" s="41"/>
      <c r="F406" s="250" t="s">
        <v>542</v>
      </c>
      <c r="G406" s="41"/>
      <c r="H406" s="41"/>
      <c r="I406" s="145"/>
      <c r="J406" s="41"/>
      <c r="K406" s="41"/>
      <c r="L406" s="45"/>
      <c r="M406" s="251"/>
      <c r="N406" s="252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136</v>
      </c>
      <c r="AU406" s="18" t="s">
        <v>87</v>
      </c>
    </row>
    <row r="407" spans="1:51" s="13" customFormat="1" ht="12">
      <c r="A407" s="13"/>
      <c r="B407" s="253"/>
      <c r="C407" s="254"/>
      <c r="D407" s="249" t="s">
        <v>138</v>
      </c>
      <c r="E407" s="255" t="s">
        <v>1</v>
      </c>
      <c r="F407" s="256" t="s">
        <v>543</v>
      </c>
      <c r="G407" s="254"/>
      <c r="H407" s="257">
        <v>1382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3" t="s">
        <v>138</v>
      </c>
      <c r="AU407" s="263" t="s">
        <v>87</v>
      </c>
      <c r="AV407" s="13" t="s">
        <v>87</v>
      </c>
      <c r="AW407" s="13" t="s">
        <v>33</v>
      </c>
      <c r="AX407" s="13" t="s">
        <v>78</v>
      </c>
      <c r="AY407" s="263" t="s">
        <v>127</v>
      </c>
    </row>
    <row r="408" spans="1:51" s="14" customFormat="1" ht="12">
      <c r="A408" s="14"/>
      <c r="B408" s="264"/>
      <c r="C408" s="265"/>
      <c r="D408" s="249" t="s">
        <v>138</v>
      </c>
      <c r="E408" s="266" t="s">
        <v>1</v>
      </c>
      <c r="F408" s="267" t="s">
        <v>174</v>
      </c>
      <c r="G408" s="265"/>
      <c r="H408" s="268">
        <v>1382</v>
      </c>
      <c r="I408" s="269"/>
      <c r="J408" s="265"/>
      <c r="K408" s="265"/>
      <c r="L408" s="270"/>
      <c r="M408" s="271"/>
      <c r="N408" s="272"/>
      <c r="O408" s="272"/>
      <c r="P408" s="272"/>
      <c r="Q408" s="272"/>
      <c r="R408" s="272"/>
      <c r="S408" s="272"/>
      <c r="T408" s="27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4" t="s">
        <v>138</v>
      </c>
      <c r="AU408" s="274" t="s">
        <v>87</v>
      </c>
      <c r="AV408" s="14" t="s">
        <v>134</v>
      </c>
      <c r="AW408" s="14" t="s">
        <v>33</v>
      </c>
      <c r="AX408" s="14" t="s">
        <v>83</v>
      </c>
      <c r="AY408" s="274" t="s">
        <v>127</v>
      </c>
    </row>
    <row r="409" spans="1:65" s="2" customFormat="1" ht="19.8" customHeight="1">
      <c r="A409" s="39"/>
      <c r="B409" s="40"/>
      <c r="C409" s="236" t="s">
        <v>544</v>
      </c>
      <c r="D409" s="236" t="s">
        <v>129</v>
      </c>
      <c r="E409" s="237" t="s">
        <v>545</v>
      </c>
      <c r="F409" s="238" t="s">
        <v>546</v>
      </c>
      <c r="G409" s="239" t="s">
        <v>132</v>
      </c>
      <c r="H409" s="240">
        <v>1861</v>
      </c>
      <c r="I409" s="241"/>
      <c r="J409" s="242">
        <f>ROUND(I409*H409,2)</f>
        <v>0</v>
      </c>
      <c r="K409" s="238" t="s">
        <v>133</v>
      </c>
      <c r="L409" s="45"/>
      <c r="M409" s="243" t="s">
        <v>1</v>
      </c>
      <c r="N409" s="244" t="s">
        <v>43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134</v>
      </c>
      <c r="AT409" s="247" t="s">
        <v>129</v>
      </c>
      <c r="AU409" s="247" t="s">
        <v>87</v>
      </c>
      <c r="AY409" s="18" t="s">
        <v>127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83</v>
      </c>
      <c r="BK409" s="248">
        <f>ROUND(I409*H409,2)</f>
        <v>0</v>
      </c>
      <c r="BL409" s="18" t="s">
        <v>134</v>
      </c>
      <c r="BM409" s="247" t="s">
        <v>547</v>
      </c>
    </row>
    <row r="410" spans="1:47" s="2" customFormat="1" ht="12">
      <c r="A410" s="39"/>
      <c r="B410" s="40"/>
      <c r="C410" s="41"/>
      <c r="D410" s="249" t="s">
        <v>136</v>
      </c>
      <c r="E410" s="41"/>
      <c r="F410" s="250" t="s">
        <v>548</v>
      </c>
      <c r="G410" s="41"/>
      <c r="H410" s="41"/>
      <c r="I410" s="145"/>
      <c r="J410" s="41"/>
      <c r="K410" s="41"/>
      <c r="L410" s="45"/>
      <c r="M410" s="251"/>
      <c r="N410" s="252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136</v>
      </c>
      <c r="AU410" s="18" t="s">
        <v>87</v>
      </c>
    </row>
    <row r="411" spans="1:51" s="13" customFormat="1" ht="12">
      <c r="A411" s="13"/>
      <c r="B411" s="253"/>
      <c r="C411" s="254"/>
      <c r="D411" s="249" t="s">
        <v>138</v>
      </c>
      <c r="E411" s="255" t="s">
        <v>1</v>
      </c>
      <c r="F411" s="256" t="s">
        <v>549</v>
      </c>
      <c r="G411" s="254"/>
      <c r="H411" s="257">
        <v>1861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3" t="s">
        <v>138</v>
      </c>
      <c r="AU411" s="263" t="s">
        <v>87</v>
      </c>
      <c r="AV411" s="13" t="s">
        <v>87</v>
      </c>
      <c r="AW411" s="13" t="s">
        <v>33</v>
      </c>
      <c r="AX411" s="13" t="s">
        <v>78</v>
      </c>
      <c r="AY411" s="263" t="s">
        <v>127</v>
      </c>
    </row>
    <row r="412" spans="1:51" s="14" customFormat="1" ht="12">
      <c r="A412" s="14"/>
      <c r="B412" s="264"/>
      <c r="C412" s="265"/>
      <c r="D412" s="249" t="s">
        <v>138</v>
      </c>
      <c r="E412" s="266" t="s">
        <v>1</v>
      </c>
      <c r="F412" s="267" t="s">
        <v>174</v>
      </c>
      <c r="G412" s="265"/>
      <c r="H412" s="268">
        <v>1861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4" t="s">
        <v>138</v>
      </c>
      <c r="AU412" s="274" t="s">
        <v>87</v>
      </c>
      <c r="AV412" s="14" t="s">
        <v>134</v>
      </c>
      <c r="AW412" s="14" t="s">
        <v>33</v>
      </c>
      <c r="AX412" s="14" t="s">
        <v>83</v>
      </c>
      <c r="AY412" s="274" t="s">
        <v>127</v>
      </c>
    </row>
    <row r="413" spans="1:65" s="2" customFormat="1" ht="19.8" customHeight="1">
      <c r="A413" s="39"/>
      <c r="B413" s="40"/>
      <c r="C413" s="236" t="s">
        <v>550</v>
      </c>
      <c r="D413" s="236" t="s">
        <v>129</v>
      </c>
      <c r="E413" s="237" t="s">
        <v>551</v>
      </c>
      <c r="F413" s="238" t="s">
        <v>552</v>
      </c>
      <c r="G413" s="239" t="s">
        <v>132</v>
      </c>
      <c r="H413" s="240">
        <v>13</v>
      </c>
      <c r="I413" s="241"/>
      <c r="J413" s="242">
        <f>ROUND(I413*H413,2)</f>
        <v>0</v>
      </c>
      <c r="K413" s="238" t="s">
        <v>133</v>
      </c>
      <c r="L413" s="45"/>
      <c r="M413" s="243" t="s">
        <v>1</v>
      </c>
      <c r="N413" s="244" t="s">
        <v>43</v>
      </c>
      <c r="O413" s="92"/>
      <c r="P413" s="245">
        <f>O413*H413</f>
        <v>0</v>
      </c>
      <c r="Q413" s="245">
        <v>0</v>
      </c>
      <c r="R413" s="245">
        <f>Q413*H413</f>
        <v>0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134</v>
      </c>
      <c r="AT413" s="247" t="s">
        <v>129</v>
      </c>
      <c r="AU413" s="247" t="s">
        <v>87</v>
      </c>
      <c r="AY413" s="18" t="s">
        <v>127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83</v>
      </c>
      <c r="BK413" s="248">
        <f>ROUND(I413*H413,2)</f>
        <v>0</v>
      </c>
      <c r="BL413" s="18" t="s">
        <v>134</v>
      </c>
      <c r="BM413" s="247" t="s">
        <v>553</v>
      </c>
    </row>
    <row r="414" spans="1:47" s="2" customFormat="1" ht="12">
      <c r="A414" s="39"/>
      <c r="B414" s="40"/>
      <c r="C414" s="41"/>
      <c r="D414" s="249" t="s">
        <v>136</v>
      </c>
      <c r="E414" s="41"/>
      <c r="F414" s="250" t="s">
        <v>554</v>
      </c>
      <c r="G414" s="41"/>
      <c r="H414" s="41"/>
      <c r="I414" s="145"/>
      <c r="J414" s="41"/>
      <c r="K414" s="41"/>
      <c r="L414" s="45"/>
      <c r="M414" s="251"/>
      <c r="N414" s="252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136</v>
      </c>
      <c r="AU414" s="18" t="s">
        <v>87</v>
      </c>
    </row>
    <row r="415" spans="1:51" s="13" customFormat="1" ht="12">
      <c r="A415" s="13"/>
      <c r="B415" s="253"/>
      <c r="C415" s="254"/>
      <c r="D415" s="249" t="s">
        <v>138</v>
      </c>
      <c r="E415" s="255" t="s">
        <v>1</v>
      </c>
      <c r="F415" s="256" t="s">
        <v>207</v>
      </c>
      <c r="G415" s="254"/>
      <c r="H415" s="257">
        <v>13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3" t="s">
        <v>138</v>
      </c>
      <c r="AU415" s="263" t="s">
        <v>87</v>
      </c>
      <c r="AV415" s="13" t="s">
        <v>87</v>
      </c>
      <c r="AW415" s="13" t="s">
        <v>33</v>
      </c>
      <c r="AX415" s="13" t="s">
        <v>83</v>
      </c>
      <c r="AY415" s="263" t="s">
        <v>127</v>
      </c>
    </row>
    <row r="416" spans="1:65" s="2" customFormat="1" ht="14.4" customHeight="1">
      <c r="A416" s="39"/>
      <c r="B416" s="40"/>
      <c r="C416" s="236" t="s">
        <v>555</v>
      </c>
      <c r="D416" s="236" t="s">
        <v>129</v>
      </c>
      <c r="E416" s="237" t="s">
        <v>556</v>
      </c>
      <c r="F416" s="238" t="s">
        <v>557</v>
      </c>
      <c r="G416" s="239" t="s">
        <v>142</v>
      </c>
      <c r="H416" s="240">
        <v>225.7</v>
      </c>
      <c r="I416" s="241"/>
      <c r="J416" s="242">
        <f>ROUND(I416*H416,2)</f>
        <v>0</v>
      </c>
      <c r="K416" s="238" t="s">
        <v>133</v>
      </c>
      <c r="L416" s="45"/>
      <c r="M416" s="243" t="s">
        <v>1</v>
      </c>
      <c r="N416" s="244" t="s">
        <v>43</v>
      </c>
      <c r="O416" s="92"/>
      <c r="P416" s="245">
        <f>O416*H416</f>
        <v>0</v>
      </c>
      <c r="Q416" s="245">
        <v>0</v>
      </c>
      <c r="R416" s="245">
        <f>Q416*H416</f>
        <v>0</v>
      </c>
      <c r="S416" s="245">
        <v>0</v>
      </c>
      <c r="T416" s="24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7" t="s">
        <v>134</v>
      </c>
      <c r="AT416" s="247" t="s">
        <v>129</v>
      </c>
      <c r="AU416" s="247" t="s">
        <v>87</v>
      </c>
      <c r="AY416" s="18" t="s">
        <v>127</v>
      </c>
      <c r="BE416" s="248">
        <f>IF(N416="základní",J416,0)</f>
        <v>0</v>
      </c>
      <c r="BF416" s="248">
        <f>IF(N416="snížená",J416,0)</f>
        <v>0</v>
      </c>
      <c r="BG416" s="248">
        <f>IF(N416="zákl. přenesená",J416,0)</f>
        <v>0</v>
      </c>
      <c r="BH416" s="248">
        <f>IF(N416="sníž. přenesená",J416,0)</f>
        <v>0</v>
      </c>
      <c r="BI416" s="248">
        <f>IF(N416="nulová",J416,0)</f>
        <v>0</v>
      </c>
      <c r="BJ416" s="18" t="s">
        <v>83</v>
      </c>
      <c r="BK416" s="248">
        <f>ROUND(I416*H416,2)</f>
        <v>0</v>
      </c>
      <c r="BL416" s="18" t="s">
        <v>134</v>
      </c>
      <c r="BM416" s="247" t="s">
        <v>558</v>
      </c>
    </row>
    <row r="417" spans="1:47" s="2" customFormat="1" ht="12">
      <c r="A417" s="39"/>
      <c r="B417" s="40"/>
      <c r="C417" s="41"/>
      <c r="D417" s="249" t="s">
        <v>136</v>
      </c>
      <c r="E417" s="41"/>
      <c r="F417" s="250" t="s">
        <v>559</v>
      </c>
      <c r="G417" s="41"/>
      <c r="H417" s="41"/>
      <c r="I417" s="145"/>
      <c r="J417" s="41"/>
      <c r="K417" s="41"/>
      <c r="L417" s="45"/>
      <c r="M417" s="251"/>
      <c r="N417" s="252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136</v>
      </c>
      <c r="AU417" s="18" t="s">
        <v>87</v>
      </c>
    </row>
    <row r="418" spans="1:51" s="13" customFormat="1" ht="12">
      <c r="A418" s="13"/>
      <c r="B418" s="253"/>
      <c r="C418" s="254"/>
      <c r="D418" s="249" t="s">
        <v>138</v>
      </c>
      <c r="E418" s="255" t="s">
        <v>1</v>
      </c>
      <c r="F418" s="256" t="s">
        <v>560</v>
      </c>
      <c r="G418" s="254"/>
      <c r="H418" s="257">
        <v>225.7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3" t="s">
        <v>138</v>
      </c>
      <c r="AU418" s="263" t="s">
        <v>87</v>
      </c>
      <c r="AV418" s="13" t="s">
        <v>87</v>
      </c>
      <c r="AW418" s="13" t="s">
        <v>33</v>
      </c>
      <c r="AX418" s="13" t="s">
        <v>78</v>
      </c>
      <c r="AY418" s="263" t="s">
        <v>127</v>
      </c>
    </row>
    <row r="419" spans="1:51" s="14" customFormat="1" ht="12">
      <c r="A419" s="14"/>
      <c r="B419" s="264"/>
      <c r="C419" s="265"/>
      <c r="D419" s="249" t="s">
        <v>138</v>
      </c>
      <c r="E419" s="266" t="s">
        <v>1</v>
      </c>
      <c r="F419" s="267" t="s">
        <v>174</v>
      </c>
      <c r="G419" s="265"/>
      <c r="H419" s="268">
        <v>225.7</v>
      </c>
      <c r="I419" s="269"/>
      <c r="J419" s="265"/>
      <c r="K419" s="265"/>
      <c r="L419" s="270"/>
      <c r="M419" s="271"/>
      <c r="N419" s="272"/>
      <c r="O419" s="272"/>
      <c r="P419" s="272"/>
      <c r="Q419" s="272"/>
      <c r="R419" s="272"/>
      <c r="S419" s="272"/>
      <c r="T419" s="27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4" t="s">
        <v>138</v>
      </c>
      <c r="AU419" s="274" t="s">
        <v>87</v>
      </c>
      <c r="AV419" s="14" t="s">
        <v>134</v>
      </c>
      <c r="AW419" s="14" t="s">
        <v>33</v>
      </c>
      <c r="AX419" s="14" t="s">
        <v>83</v>
      </c>
      <c r="AY419" s="274" t="s">
        <v>127</v>
      </c>
    </row>
    <row r="420" spans="1:65" s="2" customFormat="1" ht="19.8" customHeight="1">
      <c r="A420" s="39"/>
      <c r="B420" s="40"/>
      <c r="C420" s="236" t="s">
        <v>561</v>
      </c>
      <c r="D420" s="236" t="s">
        <v>129</v>
      </c>
      <c r="E420" s="237" t="s">
        <v>562</v>
      </c>
      <c r="F420" s="238" t="s">
        <v>563</v>
      </c>
      <c r="G420" s="239" t="s">
        <v>142</v>
      </c>
      <c r="H420" s="240">
        <v>515.29</v>
      </c>
      <c r="I420" s="241"/>
      <c r="J420" s="242">
        <f>ROUND(I420*H420,2)</f>
        <v>0</v>
      </c>
      <c r="K420" s="238" t="s">
        <v>1</v>
      </c>
      <c r="L420" s="45"/>
      <c r="M420" s="243" t="s">
        <v>1</v>
      </c>
      <c r="N420" s="244" t="s">
        <v>43</v>
      </c>
      <c r="O420" s="92"/>
      <c r="P420" s="245">
        <f>O420*H420</f>
        <v>0</v>
      </c>
      <c r="Q420" s="245">
        <v>0</v>
      </c>
      <c r="R420" s="245">
        <f>Q420*H420</f>
        <v>0</v>
      </c>
      <c r="S420" s="245">
        <v>0</v>
      </c>
      <c r="T420" s="24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7" t="s">
        <v>134</v>
      </c>
      <c r="AT420" s="247" t="s">
        <v>129</v>
      </c>
      <c r="AU420" s="247" t="s">
        <v>87</v>
      </c>
      <c r="AY420" s="18" t="s">
        <v>127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8" t="s">
        <v>83</v>
      </c>
      <c r="BK420" s="248">
        <f>ROUND(I420*H420,2)</f>
        <v>0</v>
      </c>
      <c r="BL420" s="18" t="s">
        <v>134</v>
      </c>
      <c r="BM420" s="247" t="s">
        <v>564</v>
      </c>
    </row>
    <row r="421" spans="1:47" s="2" customFormat="1" ht="12">
      <c r="A421" s="39"/>
      <c r="B421" s="40"/>
      <c r="C421" s="41"/>
      <c r="D421" s="249" t="s">
        <v>136</v>
      </c>
      <c r="E421" s="41"/>
      <c r="F421" s="250" t="s">
        <v>563</v>
      </c>
      <c r="G421" s="41"/>
      <c r="H421" s="41"/>
      <c r="I421" s="145"/>
      <c r="J421" s="41"/>
      <c r="K421" s="41"/>
      <c r="L421" s="45"/>
      <c r="M421" s="251"/>
      <c r="N421" s="252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136</v>
      </c>
      <c r="AU421" s="18" t="s">
        <v>87</v>
      </c>
    </row>
    <row r="422" spans="1:51" s="13" customFormat="1" ht="12">
      <c r="A422" s="13"/>
      <c r="B422" s="253"/>
      <c r="C422" s="254"/>
      <c r="D422" s="249" t="s">
        <v>138</v>
      </c>
      <c r="E422" s="255" t="s">
        <v>1</v>
      </c>
      <c r="F422" s="256" t="s">
        <v>565</v>
      </c>
      <c r="G422" s="254"/>
      <c r="H422" s="257">
        <v>515.29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3" t="s">
        <v>138</v>
      </c>
      <c r="AU422" s="263" t="s">
        <v>87</v>
      </c>
      <c r="AV422" s="13" t="s">
        <v>87</v>
      </c>
      <c r="AW422" s="13" t="s">
        <v>33</v>
      </c>
      <c r="AX422" s="13" t="s">
        <v>78</v>
      </c>
      <c r="AY422" s="263" t="s">
        <v>127</v>
      </c>
    </row>
    <row r="423" spans="1:51" s="14" customFormat="1" ht="12">
      <c r="A423" s="14"/>
      <c r="B423" s="264"/>
      <c r="C423" s="265"/>
      <c r="D423" s="249" t="s">
        <v>138</v>
      </c>
      <c r="E423" s="266" t="s">
        <v>1</v>
      </c>
      <c r="F423" s="267" t="s">
        <v>174</v>
      </c>
      <c r="G423" s="265"/>
      <c r="H423" s="268">
        <v>515.29</v>
      </c>
      <c r="I423" s="269"/>
      <c r="J423" s="265"/>
      <c r="K423" s="265"/>
      <c r="L423" s="270"/>
      <c r="M423" s="271"/>
      <c r="N423" s="272"/>
      <c r="O423" s="272"/>
      <c r="P423" s="272"/>
      <c r="Q423" s="272"/>
      <c r="R423" s="272"/>
      <c r="S423" s="272"/>
      <c r="T423" s="27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4" t="s">
        <v>138</v>
      </c>
      <c r="AU423" s="274" t="s">
        <v>87</v>
      </c>
      <c r="AV423" s="14" t="s">
        <v>134</v>
      </c>
      <c r="AW423" s="14" t="s">
        <v>33</v>
      </c>
      <c r="AX423" s="14" t="s">
        <v>83</v>
      </c>
      <c r="AY423" s="274" t="s">
        <v>127</v>
      </c>
    </row>
    <row r="424" spans="1:65" s="2" customFormat="1" ht="14.4" customHeight="1">
      <c r="A424" s="39"/>
      <c r="B424" s="40"/>
      <c r="C424" s="287" t="s">
        <v>566</v>
      </c>
      <c r="D424" s="287" t="s">
        <v>372</v>
      </c>
      <c r="E424" s="288" t="s">
        <v>567</v>
      </c>
      <c r="F424" s="289" t="s">
        <v>568</v>
      </c>
      <c r="G424" s="290" t="s">
        <v>350</v>
      </c>
      <c r="H424" s="291">
        <v>983.64</v>
      </c>
      <c r="I424" s="292"/>
      <c r="J424" s="293">
        <f>ROUND(I424*H424,2)</f>
        <v>0</v>
      </c>
      <c r="K424" s="289" t="s">
        <v>133</v>
      </c>
      <c r="L424" s="294"/>
      <c r="M424" s="295" t="s">
        <v>1</v>
      </c>
      <c r="N424" s="296" t="s">
        <v>43</v>
      </c>
      <c r="O424" s="92"/>
      <c r="P424" s="245">
        <f>O424*H424</f>
        <v>0</v>
      </c>
      <c r="Q424" s="245">
        <v>1</v>
      </c>
      <c r="R424" s="245">
        <f>Q424*H424</f>
        <v>983.64</v>
      </c>
      <c r="S424" s="245">
        <v>0</v>
      </c>
      <c r="T424" s="246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7" t="s">
        <v>175</v>
      </c>
      <c r="AT424" s="247" t="s">
        <v>372</v>
      </c>
      <c r="AU424" s="247" t="s">
        <v>87</v>
      </c>
      <c r="AY424" s="18" t="s">
        <v>127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18" t="s">
        <v>83</v>
      </c>
      <c r="BK424" s="248">
        <f>ROUND(I424*H424,2)</f>
        <v>0</v>
      </c>
      <c r="BL424" s="18" t="s">
        <v>134</v>
      </c>
      <c r="BM424" s="247" t="s">
        <v>569</v>
      </c>
    </row>
    <row r="425" spans="1:47" s="2" customFormat="1" ht="12">
      <c r="A425" s="39"/>
      <c r="B425" s="40"/>
      <c r="C425" s="41"/>
      <c r="D425" s="249" t="s">
        <v>136</v>
      </c>
      <c r="E425" s="41"/>
      <c r="F425" s="250" t="s">
        <v>568</v>
      </c>
      <c r="G425" s="41"/>
      <c r="H425" s="41"/>
      <c r="I425" s="145"/>
      <c r="J425" s="41"/>
      <c r="K425" s="41"/>
      <c r="L425" s="45"/>
      <c r="M425" s="251"/>
      <c r="N425" s="252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136</v>
      </c>
      <c r="AU425" s="18" t="s">
        <v>87</v>
      </c>
    </row>
    <row r="426" spans="1:51" s="13" customFormat="1" ht="12">
      <c r="A426" s="13"/>
      <c r="B426" s="253"/>
      <c r="C426" s="254"/>
      <c r="D426" s="249" t="s">
        <v>138</v>
      </c>
      <c r="E426" s="255" t="s">
        <v>1</v>
      </c>
      <c r="F426" s="256" t="s">
        <v>570</v>
      </c>
      <c r="G426" s="254"/>
      <c r="H426" s="257">
        <v>983.637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3" t="s">
        <v>138</v>
      </c>
      <c r="AU426" s="263" t="s">
        <v>87</v>
      </c>
      <c r="AV426" s="13" t="s">
        <v>87</v>
      </c>
      <c r="AW426" s="13" t="s">
        <v>33</v>
      </c>
      <c r="AX426" s="13" t="s">
        <v>78</v>
      </c>
      <c r="AY426" s="263" t="s">
        <v>127</v>
      </c>
    </row>
    <row r="427" spans="1:51" s="14" customFormat="1" ht="12">
      <c r="A427" s="14"/>
      <c r="B427" s="264"/>
      <c r="C427" s="265"/>
      <c r="D427" s="249" t="s">
        <v>138</v>
      </c>
      <c r="E427" s="266" t="s">
        <v>1</v>
      </c>
      <c r="F427" s="267" t="s">
        <v>174</v>
      </c>
      <c r="G427" s="265"/>
      <c r="H427" s="268">
        <v>983.637</v>
      </c>
      <c r="I427" s="269"/>
      <c r="J427" s="265"/>
      <c r="K427" s="265"/>
      <c r="L427" s="270"/>
      <c r="M427" s="271"/>
      <c r="N427" s="272"/>
      <c r="O427" s="272"/>
      <c r="P427" s="272"/>
      <c r="Q427" s="272"/>
      <c r="R427" s="272"/>
      <c r="S427" s="272"/>
      <c r="T427" s="27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4" t="s">
        <v>138</v>
      </c>
      <c r="AU427" s="274" t="s">
        <v>87</v>
      </c>
      <c r="AV427" s="14" t="s">
        <v>134</v>
      </c>
      <c r="AW427" s="14" t="s">
        <v>33</v>
      </c>
      <c r="AX427" s="14" t="s">
        <v>78</v>
      </c>
      <c r="AY427" s="274" t="s">
        <v>127</v>
      </c>
    </row>
    <row r="428" spans="1:51" s="13" customFormat="1" ht="12">
      <c r="A428" s="13"/>
      <c r="B428" s="253"/>
      <c r="C428" s="254"/>
      <c r="D428" s="249" t="s">
        <v>138</v>
      </c>
      <c r="E428" s="255" t="s">
        <v>1</v>
      </c>
      <c r="F428" s="256" t="s">
        <v>571</v>
      </c>
      <c r="G428" s="254"/>
      <c r="H428" s="257">
        <v>983.64</v>
      </c>
      <c r="I428" s="258"/>
      <c r="J428" s="254"/>
      <c r="K428" s="254"/>
      <c r="L428" s="259"/>
      <c r="M428" s="260"/>
      <c r="N428" s="261"/>
      <c r="O428" s="261"/>
      <c r="P428" s="261"/>
      <c r="Q428" s="261"/>
      <c r="R428" s="261"/>
      <c r="S428" s="261"/>
      <c r="T428" s="26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3" t="s">
        <v>138</v>
      </c>
      <c r="AU428" s="263" t="s">
        <v>87</v>
      </c>
      <c r="AV428" s="13" t="s">
        <v>87</v>
      </c>
      <c r="AW428" s="13" t="s">
        <v>33</v>
      </c>
      <c r="AX428" s="13" t="s">
        <v>83</v>
      </c>
      <c r="AY428" s="263" t="s">
        <v>127</v>
      </c>
    </row>
    <row r="429" spans="1:65" s="2" customFormat="1" ht="19.8" customHeight="1">
      <c r="A429" s="39"/>
      <c r="B429" s="40"/>
      <c r="C429" s="236" t="s">
        <v>572</v>
      </c>
      <c r="D429" s="236" t="s">
        <v>129</v>
      </c>
      <c r="E429" s="237" t="s">
        <v>573</v>
      </c>
      <c r="F429" s="238" t="s">
        <v>574</v>
      </c>
      <c r="G429" s="239" t="s">
        <v>132</v>
      </c>
      <c r="H429" s="240">
        <v>286.5</v>
      </c>
      <c r="I429" s="241"/>
      <c r="J429" s="242">
        <f>ROUND(I429*H429,2)</f>
        <v>0</v>
      </c>
      <c r="K429" s="238" t="s">
        <v>133</v>
      </c>
      <c r="L429" s="45"/>
      <c r="M429" s="243" t="s">
        <v>1</v>
      </c>
      <c r="N429" s="244" t="s">
        <v>43</v>
      </c>
      <c r="O429" s="92"/>
      <c r="P429" s="245">
        <f>O429*H429</f>
        <v>0</v>
      </c>
      <c r="Q429" s="245">
        <v>0.1562</v>
      </c>
      <c r="R429" s="245">
        <f>Q429*H429</f>
        <v>44.7513</v>
      </c>
      <c r="S429" s="245">
        <v>0</v>
      </c>
      <c r="T429" s="24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134</v>
      </c>
      <c r="AT429" s="247" t="s">
        <v>129</v>
      </c>
      <c r="AU429" s="247" t="s">
        <v>87</v>
      </c>
      <c r="AY429" s="18" t="s">
        <v>127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83</v>
      </c>
      <c r="BK429" s="248">
        <f>ROUND(I429*H429,2)</f>
        <v>0</v>
      </c>
      <c r="BL429" s="18" t="s">
        <v>134</v>
      </c>
      <c r="BM429" s="247" t="s">
        <v>575</v>
      </c>
    </row>
    <row r="430" spans="1:47" s="2" customFormat="1" ht="12">
      <c r="A430" s="39"/>
      <c r="B430" s="40"/>
      <c r="C430" s="41"/>
      <c r="D430" s="249" t="s">
        <v>136</v>
      </c>
      <c r="E430" s="41"/>
      <c r="F430" s="250" t="s">
        <v>576</v>
      </c>
      <c r="G430" s="41"/>
      <c r="H430" s="41"/>
      <c r="I430" s="145"/>
      <c r="J430" s="41"/>
      <c r="K430" s="41"/>
      <c r="L430" s="45"/>
      <c r="M430" s="251"/>
      <c r="N430" s="252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136</v>
      </c>
      <c r="AU430" s="18" t="s">
        <v>87</v>
      </c>
    </row>
    <row r="431" spans="1:51" s="13" customFormat="1" ht="12">
      <c r="A431" s="13"/>
      <c r="B431" s="253"/>
      <c r="C431" s="254"/>
      <c r="D431" s="249" t="s">
        <v>138</v>
      </c>
      <c r="E431" s="255" t="s">
        <v>1</v>
      </c>
      <c r="F431" s="256" t="s">
        <v>577</v>
      </c>
      <c r="G431" s="254"/>
      <c r="H431" s="257">
        <v>286.5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3" t="s">
        <v>138</v>
      </c>
      <c r="AU431" s="263" t="s">
        <v>87</v>
      </c>
      <c r="AV431" s="13" t="s">
        <v>87</v>
      </c>
      <c r="AW431" s="13" t="s">
        <v>33</v>
      </c>
      <c r="AX431" s="13" t="s">
        <v>78</v>
      </c>
      <c r="AY431" s="263" t="s">
        <v>127</v>
      </c>
    </row>
    <row r="432" spans="1:51" s="14" customFormat="1" ht="12">
      <c r="A432" s="14"/>
      <c r="B432" s="264"/>
      <c r="C432" s="265"/>
      <c r="D432" s="249" t="s">
        <v>138</v>
      </c>
      <c r="E432" s="266" t="s">
        <v>1</v>
      </c>
      <c r="F432" s="267" t="s">
        <v>174</v>
      </c>
      <c r="G432" s="265"/>
      <c r="H432" s="268">
        <v>286.5</v>
      </c>
      <c r="I432" s="269"/>
      <c r="J432" s="265"/>
      <c r="K432" s="265"/>
      <c r="L432" s="270"/>
      <c r="M432" s="271"/>
      <c r="N432" s="272"/>
      <c r="O432" s="272"/>
      <c r="P432" s="272"/>
      <c r="Q432" s="272"/>
      <c r="R432" s="272"/>
      <c r="S432" s="272"/>
      <c r="T432" s="27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4" t="s">
        <v>138</v>
      </c>
      <c r="AU432" s="274" t="s">
        <v>87</v>
      </c>
      <c r="AV432" s="14" t="s">
        <v>134</v>
      </c>
      <c r="AW432" s="14" t="s">
        <v>33</v>
      </c>
      <c r="AX432" s="14" t="s">
        <v>83</v>
      </c>
      <c r="AY432" s="274" t="s">
        <v>127</v>
      </c>
    </row>
    <row r="433" spans="1:65" s="2" customFormat="1" ht="19.8" customHeight="1">
      <c r="A433" s="39"/>
      <c r="B433" s="40"/>
      <c r="C433" s="236" t="s">
        <v>578</v>
      </c>
      <c r="D433" s="236" t="s">
        <v>129</v>
      </c>
      <c r="E433" s="237" t="s">
        <v>579</v>
      </c>
      <c r="F433" s="238" t="s">
        <v>580</v>
      </c>
      <c r="G433" s="239" t="s">
        <v>132</v>
      </c>
      <c r="H433" s="240">
        <v>12455</v>
      </c>
      <c r="I433" s="241"/>
      <c r="J433" s="242">
        <f>ROUND(I433*H433,2)</f>
        <v>0</v>
      </c>
      <c r="K433" s="238" t="s">
        <v>133</v>
      </c>
      <c r="L433" s="45"/>
      <c r="M433" s="243" t="s">
        <v>1</v>
      </c>
      <c r="N433" s="244" t="s">
        <v>43</v>
      </c>
      <c r="O433" s="92"/>
      <c r="P433" s="245">
        <f>O433*H433</f>
        <v>0</v>
      </c>
      <c r="Q433" s="245">
        <v>0</v>
      </c>
      <c r="R433" s="245">
        <f>Q433*H433</f>
        <v>0</v>
      </c>
      <c r="S433" s="245">
        <v>0</v>
      </c>
      <c r="T433" s="24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7" t="s">
        <v>134</v>
      </c>
      <c r="AT433" s="247" t="s">
        <v>129</v>
      </c>
      <c r="AU433" s="247" t="s">
        <v>87</v>
      </c>
      <c r="AY433" s="18" t="s">
        <v>127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8" t="s">
        <v>83</v>
      </c>
      <c r="BK433" s="248">
        <f>ROUND(I433*H433,2)</f>
        <v>0</v>
      </c>
      <c r="BL433" s="18" t="s">
        <v>134</v>
      </c>
      <c r="BM433" s="247" t="s">
        <v>581</v>
      </c>
    </row>
    <row r="434" spans="1:47" s="2" customFormat="1" ht="12">
      <c r="A434" s="39"/>
      <c r="B434" s="40"/>
      <c r="C434" s="41"/>
      <c r="D434" s="249" t="s">
        <v>136</v>
      </c>
      <c r="E434" s="41"/>
      <c r="F434" s="250" t="s">
        <v>582</v>
      </c>
      <c r="G434" s="41"/>
      <c r="H434" s="41"/>
      <c r="I434" s="145"/>
      <c r="J434" s="41"/>
      <c r="K434" s="41"/>
      <c r="L434" s="45"/>
      <c r="M434" s="251"/>
      <c r="N434" s="252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136</v>
      </c>
      <c r="AU434" s="18" t="s">
        <v>87</v>
      </c>
    </row>
    <row r="435" spans="1:51" s="13" customFormat="1" ht="12">
      <c r="A435" s="13"/>
      <c r="B435" s="253"/>
      <c r="C435" s="254"/>
      <c r="D435" s="249" t="s">
        <v>138</v>
      </c>
      <c r="E435" s="255" t="s">
        <v>1</v>
      </c>
      <c r="F435" s="256" t="s">
        <v>583</v>
      </c>
      <c r="G435" s="254"/>
      <c r="H435" s="257">
        <v>12455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3" t="s">
        <v>138</v>
      </c>
      <c r="AU435" s="263" t="s">
        <v>87</v>
      </c>
      <c r="AV435" s="13" t="s">
        <v>87</v>
      </c>
      <c r="AW435" s="13" t="s">
        <v>33</v>
      </c>
      <c r="AX435" s="13" t="s">
        <v>83</v>
      </c>
      <c r="AY435" s="263" t="s">
        <v>127</v>
      </c>
    </row>
    <row r="436" spans="1:65" s="2" customFormat="1" ht="19.8" customHeight="1">
      <c r="A436" s="39"/>
      <c r="B436" s="40"/>
      <c r="C436" s="236" t="s">
        <v>584</v>
      </c>
      <c r="D436" s="236" t="s">
        <v>129</v>
      </c>
      <c r="E436" s="237" t="s">
        <v>585</v>
      </c>
      <c r="F436" s="238" t="s">
        <v>586</v>
      </c>
      <c r="G436" s="239" t="s">
        <v>132</v>
      </c>
      <c r="H436" s="240">
        <v>11882</v>
      </c>
      <c r="I436" s="241"/>
      <c r="J436" s="242">
        <f>ROUND(I436*H436,2)</f>
        <v>0</v>
      </c>
      <c r="K436" s="238" t="s">
        <v>133</v>
      </c>
      <c r="L436" s="45"/>
      <c r="M436" s="243" t="s">
        <v>1</v>
      </c>
      <c r="N436" s="244" t="s">
        <v>43</v>
      </c>
      <c r="O436" s="92"/>
      <c r="P436" s="245">
        <f>O436*H436</f>
        <v>0</v>
      </c>
      <c r="Q436" s="245">
        <v>0</v>
      </c>
      <c r="R436" s="245">
        <f>Q436*H436</f>
        <v>0</v>
      </c>
      <c r="S436" s="245">
        <v>0</v>
      </c>
      <c r="T436" s="24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7" t="s">
        <v>134</v>
      </c>
      <c r="AT436" s="247" t="s">
        <v>129</v>
      </c>
      <c r="AU436" s="247" t="s">
        <v>87</v>
      </c>
      <c r="AY436" s="18" t="s">
        <v>127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18" t="s">
        <v>83</v>
      </c>
      <c r="BK436" s="248">
        <f>ROUND(I436*H436,2)</f>
        <v>0</v>
      </c>
      <c r="BL436" s="18" t="s">
        <v>134</v>
      </c>
      <c r="BM436" s="247" t="s">
        <v>587</v>
      </c>
    </row>
    <row r="437" spans="1:47" s="2" customFormat="1" ht="12">
      <c r="A437" s="39"/>
      <c r="B437" s="40"/>
      <c r="C437" s="41"/>
      <c r="D437" s="249" t="s">
        <v>136</v>
      </c>
      <c r="E437" s="41"/>
      <c r="F437" s="250" t="s">
        <v>588</v>
      </c>
      <c r="G437" s="41"/>
      <c r="H437" s="41"/>
      <c r="I437" s="145"/>
      <c r="J437" s="41"/>
      <c r="K437" s="41"/>
      <c r="L437" s="45"/>
      <c r="M437" s="251"/>
      <c r="N437" s="252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136</v>
      </c>
      <c r="AU437" s="18" t="s">
        <v>87</v>
      </c>
    </row>
    <row r="438" spans="1:51" s="13" customFormat="1" ht="12">
      <c r="A438" s="13"/>
      <c r="B438" s="253"/>
      <c r="C438" s="254"/>
      <c r="D438" s="249" t="s">
        <v>138</v>
      </c>
      <c r="E438" s="255" t="s">
        <v>1</v>
      </c>
      <c r="F438" s="256" t="s">
        <v>589</v>
      </c>
      <c r="G438" s="254"/>
      <c r="H438" s="257">
        <v>11882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3" t="s">
        <v>138</v>
      </c>
      <c r="AU438" s="263" t="s">
        <v>87</v>
      </c>
      <c r="AV438" s="13" t="s">
        <v>87</v>
      </c>
      <c r="AW438" s="13" t="s">
        <v>33</v>
      </c>
      <c r="AX438" s="13" t="s">
        <v>78</v>
      </c>
      <c r="AY438" s="263" t="s">
        <v>127</v>
      </c>
    </row>
    <row r="439" spans="1:51" s="14" customFormat="1" ht="12">
      <c r="A439" s="14"/>
      <c r="B439" s="264"/>
      <c r="C439" s="265"/>
      <c r="D439" s="249" t="s">
        <v>138</v>
      </c>
      <c r="E439" s="266" t="s">
        <v>1</v>
      </c>
      <c r="F439" s="267" t="s">
        <v>174</v>
      </c>
      <c r="G439" s="265"/>
      <c r="H439" s="268">
        <v>11882</v>
      </c>
      <c r="I439" s="269"/>
      <c r="J439" s="265"/>
      <c r="K439" s="265"/>
      <c r="L439" s="270"/>
      <c r="M439" s="271"/>
      <c r="N439" s="272"/>
      <c r="O439" s="272"/>
      <c r="P439" s="272"/>
      <c r="Q439" s="272"/>
      <c r="R439" s="272"/>
      <c r="S439" s="272"/>
      <c r="T439" s="27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4" t="s">
        <v>138</v>
      </c>
      <c r="AU439" s="274" t="s">
        <v>87</v>
      </c>
      <c r="AV439" s="14" t="s">
        <v>134</v>
      </c>
      <c r="AW439" s="14" t="s">
        <v>33</v>
      </c>
      <c r="AX439" s="14" t="s">
        <v>83</v>
      </c>
      <c r="AY439" s="274" t="s">
        <v>127</v>
      </c>
    </row>
    <row r="440" spans="1:65" s="2" customFormat="1" ht="30" customHeight="1">
      <c r="A440" s="39"/>
      <c r="B440" s="40"/>
      <c r="C440" s="236" t="s">
        <v>590</v>
      </c>
      <c r="D440" s="236" t="s">
        <v>129</v>
      </c>
      <c r="E440" s="237" t="s">
        <v>591</v>
      </c>
      <c r="F440" s="238" t="s">
        <v>592</v>
      </c>
      <c r="G440" s="239" t="s">
        <v>132</v>
      </c>
      <c r="H440" s="240">
        <v>12455</v>
      </c>
      <c r="I440" s="241"/>
      <c r="J440" s="242">
        <f>ROUND(I440*H440,2)</f>
        <v>0</v>
      </c>
      <c r="K440" s="238" t="s">
        <v>133</v>
      </c>
      <c r="L440" s="45"/>
      <c r="M440" s="243" t="s">
        <v>1</v>
      </c>
      <c r="N440" s="244" t="s">
        <v>43</v>
      </c>
      <c r="O440" s="92"/>
      <c r="P440" s="245">
        <f>O440*H440</f>
        <v>0</v>
      </c>
      <c r="Q440" s="245">
        <v>0</v>
      </c>
      <c r="R440" s="245">
        <f>Q440*H440</f>
        <v>0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134</v>
      </c>
      <c r="AT440" s="247" t="s">
        <v>129</v>
      </c>
      <c r="AU440" s="247" t="s">
        <v>87</v>
      </c>
      <c r="AY440" s="18" t="s">
        <v>127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83</v>
      </c>
      <c r="BK440" s="248">
        <f>ROUND(I440*H440,2)</f>
        <v>0</v>
      </c>
      <c r="BL440" s="18" t="s">
        <v>134</v>
      </c>
      <c r="BM440" s="247" t="s">
        <v>593</v>
      </c>
    </row>
    <row r="441" spans="1:47" s="2" customFormat="1" ht="12">
      <c r="A441" s="39"/>
      <c r="B441" s="40"/>
      <c r="C441" s="41"/>
      <c r="D441" s="249" t="s">
        <v>136</v>
      </c>
      <c r="E441" s="41"/>
      <c r="F441" s="250" t="s">
        <v>594</v>
      </c>
      <c r="G441" s="41"/>
      <c r="H441" s="41"/>
      <c r="I441" s="145"/>
      <c r="J441" s="41"/>
      <c r="K441" s="41"/>
      <c r="L441" s="45"/>
      <c r="M441" s="251"/>
      <c r="N441" s="252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136</v>
      </c>
      <c r="AU441" s="18" t="s">
        <v>87</v>
      </c>
    </row>
    <row r="442" spans="1:51" s="13" customFormat="1" ht="12">
      <c r="A442" s="13"/>
      <c r="B442" s="253"/>
      <c r="C442" s="254"/>
      <c r="D442" s="249" t="s">
        <v>138</v>
      </c>
      <c r="E442" s="255" t="s">
        <v>1</v>
      </c>
      <c r="F442" s="256" t="s">
        <v>595</v>
      </c>
      <c r="G442" s="254"/>
      <c r="H442" s="257">
        <v>12455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3" t="s">
        <v>138</v>
      </c>
      <c r="AU442" s="263" t="s">
        <v>87</v>
      </c>
      <c r="AV442" s="13" t="s">
        <v>87</v>
      </c>
      <c r="AW442" s="13" t="s">
        <v>33</v>
      </c>
      <c r="AX442" s="13" t="s">
        <v>83</v>
      </c>
      <c r="AY442" s="263" t="s">
        <v>127</v>
      </c>
    </row>
    <row r="443" spans="1:65" s="2" customFormat="1" ht="19.8" customHeight="1">
      <c r="A443" s="39"/>
      <c r="B443" s="40"/>
      <c r="C443" s="236" t="s">
        <v>596</v>
      </c>
      <c r="D443" s="236" t="s">
        <v>129</v>
      </c>
      <c r="E443" s="237" t="s">
        <v>597</v>
      </c>
      <c r="F443" s="238" t="s">
        <v>598</v>
      </c>
      <c r="G443" s="239" t="s">
        <v>132</v>
      </c>
      <c r="H443" s="240">
        <v>4186.7</v>
      </c>
      <c r="I443" s="241"/>
      <c r="J443" s="242">
        <f>ROUND(I443*H443,2)</f>
        <v>0</v>
      </c>
      <c r="K443" s="238" t="s">
        <v>133</v>
      </c>
      <c r="L443" s="45"/>
      <c r="M443" s="243" t="s">
        <v>1</v>
      </c>
      <c r="N443" s="244" t="s">
        <v>43</v>
      </c>
      <c r="O443" s="92"/>
      <c r="P443" s="245">
        <f>O443*H443</f>
        <v>0</v>
      </c>
      <c r="Q443" s="245">
        <v>0</v>
      </c>
      <c r="R443" s="245">
        <f>Q443*H443</f>
        <v>0</v>
      </c>
      <c r="S443" s="245">
        <v>0</v>
      </c>
      <c r="T443" s="24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7" t="s">
        <v>134</v>
      </c>
      <c r="AT443" s="247" t="s">
        <v>129</v>
      </c>
      <c r="AU443" s="247" t="s">
        <v>87</v>
      </c>
      <c r="AY443" s="18" t="s">
        <v>127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8" t="s">
        <v>83</v>
      </c>
      <c r="BK443" s="248">
        <f>ROUND(I443*H443,2)</f>
        <v>0</v>
      </c>
      <c r="BL443" s="18" t="s">
        <v>134</v>
      </c>
      <c r="BM443" s="247" t="s">
        <v>599</v>
      </c>
    </row>
    <row r="444" spans="1:47" s="2" customFormat="1" ht="12">
      <c r="A444" s="39"/>
      <c r="B444" s="40"/>
      <c r="C444" s="41"/>
      <c r="D444" s="249" t="s">
        <v>136</v>
      </c>
      <c r="E444" s="41"/>
      <c r="F444" s="250" t="s">
        <v>600</v>
      </c>
      <c r="G444" s="41"/>
      <c r="H444" s="41"/>
      <c r="I444" s="145"/>
      <c r="J444" s="41"/>
      <c r="K444" s="41"/>
      <c r="L444" s="45"/>
      <c r="M444" s="251"/>
      <c r="N444" s="252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136</v>
      </c>
      <c r="AU444" s="18" t="s">
        <v>87</v>
      </c>
    </row>
    <row r="445" spans="1:51" s="13" customFormat="1" ht="12">
      <c r="A445" s="13"/>
      <c r="B445" s="253"/>
      <c r="C445" s="254"/>
      <c r="D445" s="249" t="s">
        <v>138</v>
      </c>
      <c r="E445" s="255" t="s">
        <v>1</v>
      </c>
      <c r="F445" s="256" t="s">
        <v>601</v>
      </c>
      <c r="G445" s="254"/>
      <c r="H445" s="257">
        <v>4186.7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3" t="s">
        <v>138</v>
      </c>
      <c r="AU445" s="263" t="s">
        <v>87</v>
      </c>
      <c r="AV445" s="13" t="s">
        <v>87</v>
      </c>
      <c r="AW445" s="13" t="s">
        <v>33</v>
      </c>
      <c r="AX445" s="13" t="s">
        <v>83</v>
      </c>
      <c r="AY445" s="263" t="s">
        <v>127</v>
      </c>
    </row>
    <row r="446" spans="1:65" s="2" customFormat="1" ht="30" customHeight="1">
      <c r="A446" s="39"/>
      <c r="B446" s="40"/>
      <c r="C446" s="236" t="s">
        <v>602</v>
      </c>
      <c r="D446" s="236" t="s">
        <v>129</v>
      </c>
      <c r="E446" s="237" t="s">
        <v>603</v>
      </c>
      <c r="F446" s="238" t="s">
        <v>604</v>
      </c>
      <c r="G446" s="239" t="s">
        <v>132</v>
      </c>
      <c r="H446" s="240">
        <v>11882</v>
      </c>
      <c r="I446" s="241"/>
      <c r="J446" s="242">
        <f>ROUND(I446*H446,2)</f>
        <v>0</v>
      </c>
      <c r="K446" s="238" t="s">
        <v>133</v>
      </c>
      <c r="L446" s="45"/>
      <c r="M446" s="243" t="s">
        <v>1</v>
      </c>
      <c r="N446" s="244" t="s">
        <v>43</v>
      </c>
      <c r="O446" s="92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7" t="s">
        <v>134</v>
      </c>
      <c r="AT446" s="247" t="s">
        <v>129</v>
      </c>
      <c r="AU446" s="247" t="s">
        <v>87</v>
      </c>
      <c r="AY446" s="18" t="s">
        <v>127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8" t="s">
        <v>83</v>
      </c>
      <c r="BK446" s="248">
        <f>ROUND(I446*H446,2)</f>
        <v>0</v>
      </c>
      <c r="BL446" s="18" t="s">
        <v>134</v>
      </c>
      <c r="BM446" s="247" t="s">
        <v>605</v>
      </c>
    </row>
    <row r="447" spans="1:47" s="2" customFormat="1" ht="12">
      <c r="A447" s="39"/>
      <c r="B447" s="40"/>
      <c r="C447" s="41"/>
      <c r="D447" s="249" t="s">
        <v>136</v>
      </c>
      <c r="E447" s="41"/>
      <c r="F447" s="250" t="s">
        <v>606</v>
      </c>
      <c r="G447" s="41"/>
      <c r="H447" s="41"/>
      <c r="I447" s="145"/>
      <c r="J447" s="41"/>
      <c r="K447" s="41"/>
      <c r="L447" s="45"/>
      <c r="M447" s="251"/>
      <c r="N447" s="252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136</v>
      </c>
      <c r="AU447" s="18" t="s">
        <v>87</v>
      </c>
    </row>
    <row r="448" spans="1:51" s="13" customFormat="1" ht="12">
      <c r="A448" s="13"/>
      <c r="B448" s="253"/>
      <c r="C448" s="254"/>
      <c r="D448" s="249" t="s">
        <v>138</v>
      </c>
      <c r="E448" s="255" t="s">
        <v>1</v>
      </c>
      <c r="F448" s="256" t="s">
        <v>607</v>
      </c>
      <c r="G448" s="254"/>
      <c r="H448" s="257">
        <v>11882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3" t="s">
        <v>138</v>
      </c>
      <c r="AU448" s="263" t="s">
        <v>87</v>
      </c>
      <c r="AV448" s="13" t="s">
        <v>87</v>
      </c>
      <c r="AW448" s="13" t="s">
        <v>33</v>
      </c>
      <c r="AX448" s="13" t="s">
        <v>83</v>
      </c>
      <c r="AY448" s="263" t="s">
        <v>127</v>
      </c>
    </row>
    <row r="449" spans="1:65" s="2" customFormat="1" ht="19.8" customHeight="1">
      <c r="A449" s="39"/>
      <c r="B449" s="40"/>
      <c r="C449" s="236" t="s">
        <v>608</v>
      </c>
      <c r="D449" s="236" t="s">
        <v>129</v>
      </c>
      <c r="E449" s="237" t="s">
        <v>609</v>
      </c>
      <c r="F449" s="238" t="s">
        <v>610</v>
      </c>
      <c r="G449" s="239" t="s">
        <v>132</v>
      </c>
      <c r="H449" s="240">
        <v>6</v>
      </c>
      <c r="I449" s="241"/>
      <c r="J449" s="242">
        <f>ROUND(I449*H449,2)</f>
        <v>0</v>
      </c>
      <c r="K449" s="238" t="s">
        <v>133</v>
      </c>
      <c r="L449" s="45"/>
      <c r="M449" s="243" t="s">
        <v>1</v>
      </c>
      <c r="N449" s="244" t="s">
        <v>43</v>
      </c>
      <c r="O449" s="92"/>
      <c r="P449" s="245">
        <f>O449*H449</f>
        <v>0</v>
      </c>
      <c r="Q449" s="245">
        <v>0.0835</v>
      </c>
      <c r="R449" s="245">
        <f>Q449*H449</f>
        <v>0.501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134</v>
      </c>
      <c r="AT449" s="247" t="s">
        <v>129</v>
      </c>
      <c r="AU449" s="247" t="s">
        <v>87</v>
      </c>
      <c r="AY449" s="18" t="s">
        <v>127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83</v>
      </c>
      <c r="BK449" s="248">
        <f>ROUND(I449*H449,2)</f>
        <v>0</v>
      </c>
      <c r="BL449" s="18" t="s">
        <v>134</v>
      </c>
      <c r="BM449" s="247" t="s">
        <v>611</v>
      </c>
    </row>
    <row r="450" spans="1:47" s="2" customFormat="1" ht="12">
      <c r="A450" s="39"/>
      <c r="B450" s="40"/>
      <c r="C450" s="41"/>
      <c r="D450" s="249" t="s">
        <v>136</v>
      </c>
      <c r="E450" s="41"/>
      <c r="F450" s="250" t="s">
        <v>612</v>
      </c>
      <c r="G450" s="41"/>
      <c r="H450" s="41"/>
      <c r="I450" s="145"/>
      <c r="J450" s="41"/>
      <c r="K450" s="41"/>
      <c r="L450" s="45"/>
      <c r="M450" s="251"/>
      <c r="N450" s="252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136</v>
      </c>
      <c r="AU450" s="18" t="s">
        <v>87</v>
      </c>
    </row>
    <row r="451" spans="1:51" s="13" customFormat="1" ht="12">
      <c r="A451" s="13"/>
      <c r="B451" s="253"/>
      <c r="C451" s="254"/>
      <c r="D451" s="249" t="s">
        <v>138</v>
      </c>
      <c r="E451" s="255" t="s">
        <v>1</v>
      </c>
      <c r="F451" s="256" t="s">
        <v>613</v>
      </c>
      <c r="G451" s="254"/>
      <c r="H451" s="257">
        <v>6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3" t="s">
        <v>138</v>
      </c>
      <c r="AU451" s="263" t="s">
        <v>87</v>
      </c>
      <c r="AV451" s="13" t="s">
        <v>87</v>
      </c>
      <c r="AW451" s="13" t="s">
        <v>33</v>
      </c>
      <c r="AX451" s="13" t="s">
        <v>83</v>
      </c>
      <c r="AY451" s="263" t="s">
        <v>127</v>
      </c>
    </row>
    <row r="452" spans="1:65" s="2" customFormat="1" ht="14.4" customHeight="1">
      <c r="A452" s="39"/>
      <c r="B452" s="40"/>
      <c r="C452" s="287" t="s">
        <v>614</v>
      </c>
      <c r="D452" s="287" t="s">
        <v>372</v>
      </c>
      <c r="E452" s="288" t="s">
        <v>615</v>
      </c>
      <c r="F452" s="289" t="s">
        <v>616</v>
      </c>
      <c r="G452" s="290" t="s">
        <v>149</v>
      </c>
      <c r="H452" s="291">
        <v>1.01</v>
      </c>
      <c r="I452" s="292"/>
      <c r="J452" s="293">
        <f>ROUND(I452*H452,2)</f>
        <v>0</v>
      </c>
      <c r="K452" s="289" t="s">
        <v>133</v>
      </c>
      <c r="L452" s="294"/>
      <c r="M452" s="295" t="s">
        <v>1</v>
      </c>
      <c r="N452" s="296" t="s">
        <v>43</v>
      </c>
      <c r="O452" s="92"/>
      <c r="P452" s="245">
        <f>O452*H452</f>
        <v>0</v>
      </c>
      <c r="Q452" s="245">
        <v>2.115</v>
      </c>
      <c r="R452" s="245">
        <f>Q452*H452</f>
        <v>2.13615</v>
      </c>
      <c r="S452" s="245">
        <v>0</v>
      </c>
      <c r="T452" s="246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7" t="s">
        <v>175</v>
      </c>
      <c r="AT452" s="247" t="s">
        <v>372</v>
      </c>
      <c r="AU452" s="247" t="s">
        <v>87</v>
      </c>
      <c r="AY452" s="18" t="s">
        <v>127</v>
      </c>
      <c r="BE452" s="248">
        <f>IF(N452="základní",J452,0)</f>
        <v>0</v>
      </c>
      <c r="BF452" s="248">
        <f>IF(N452="snížená",J452,0)</f>
        <v>0</v>
      </c>
      <c r="BG452" s="248">
        <f>IF(N452="zákl. přenesená",J452,0)</f>
        <v>0</v>
      </c>
      <c r="BH452" s="248">
        <f>IF(N452="sníž. přenesená",J452,0)</f>
        <v>0</v>
      </c>
      <c r="BI452" s="248">
        <f>IF(N452="nulová",J452,0)</f>
        <v>0</v>
      </c>
      <c r="BJ452" s="18" t="s">
        <v>83</v>
      </c>
      <c r="BK452" s="248">
        <f>ROUND(I452*H452,2)</f>
        <v>0</v>
      </c>
      <c r="BL452" s="18" t="s">
        <v>134</v>
      </c>
      <c r="BM452" s="247" t="s">
        <v>617</v>
      </c>
    </row>
    <row r="453" spans="1:47" s="2" customFormat="1" ht="12">
      <c r="A453" s="39"/>
      <c r="B453" s="40"/>
      <c r="C453" s="41"/>
      <c r="D453" s="249" t="s">
        <v>136</v>
      </c>
      <c r="E453" s="41"/>
      <c r="F453" s="250" t="s">
        <v>616</v>
      </c>
      <c r="G453" s="41"/>
      <c r="H453" s="41"/>
      <c r="I453" s="145"/>
      <c r="J453" s="41"/>
      <c r="K453" s="41"/>
      <c r="L453" s="45"/>
      <c r="M453" s="251"/>
      <c r="N453" s="252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136</v>
      </c>
      <c r="AU453" s="18" t="s">
        <v>87</v>
      </c>
    </row>
    <row r="454" spans="1:51" s="13" customFormat="1" ht="12">
      <c r="A454" s="13"/>
      <c r="B454" s="253"/>
      <c r="C454" s="254"/>
      <c r="D454" s="249" t="s">
        <v>138</v>
      </c>
      <c r="E454" s="255" t="s">
        <v>1</v>
      </c>
      <c r="F454" s="256" t="s">
        <v>618</v>
      </c>
      <c r="G454" s="254"/>
      <c r="H454" s="257">
        <v>1.01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3" t="s">
        <v>138</v>
      </c>
      <c r="AU454" s="263" t="s">
        <v>87</v>
      </c>
      <c r="AV454" s="13" t="s">
        <v>87</v>
      </c>
      <c r="AW454" s="13" t="s">
        <v>33</v>
      </c>
      <c r="AX454" s="13" t="s">
        <v>83</v>
      </c>
      <c r="AY454" s="263" t="s">
        <v>127</v>
      </c>
    </row>
    <row r="455" spans="1:63" s="12" customFormat="1" ht="22.8" customHeight="1">
      <c r="A455" s="12"/>
      <c r="B455" s="220"/>
      <c r="C455" s="221"/>
      <c r="D455" s="222" t="s">
        <v>77</v>
      </c>
      <c r="E455" s="234" t="s">
        <v>175</v>
      </c>
      <c r="F455" s="234" t="s">
        <v>619</v>
      </c>
      <c r="G455" s="221"/>
      <c r="H455" s="221"/>
      <c r="I455" s="224"/>
      <c r="J455" s="235">
        <f>BK455</f>
        <v>0</v>
      </c>
      <c r="K455" s="221"/>
      <c r="L455" s="226"/>
      <c r="M455" s="227"/>
      <c r="N455" s="228"/>
      <c r="O455" s="228"/>
      <c r="P455" s="229">
        <f>SUM(P456:P466)</f>
        <v>0</v>
      </c>
      <c r="Q455" s="228"/>
      <c r="R455" s="229">
        <f>SUM(R456:R466)</f>
        <v>0.06722</v>
      </c>
      <c r="S455" s="228"/>
      <c r="T455" s="230">
        <f>SUM(T456:T466)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31" t="s">
        <v>83</v>
      </c>
      <c r="AT455" s="232" t="s">
        <v>77</v>
      </c>
      <c r="AU455" s="232" t="s">
        <v>83</v>
      </c>
      <c r="AY455" s="231" t="s">
        <v>127</v>
      </c>
      <c r="BK455" s="233">
        <f>SUM(BK456:BK466)</f>
        <v>0</v>
      </c>
    </row>
    <row r="456" spans="1:65" s="2" customFormat="1" ht="30" customHeight="1">
      <c r="A456" s="39"/>
      <c r="B456" s="40"/>
      <c r="C456" s="236" t="s">
        <v>620</v>
      </c>
      <c r="D456" s="236" t="s">
        <v>129</v>
      </c>
      <c r="E456" s="237" t="s">
        <v>621</v>
      </c>
      <c r="F456" s="238" t="s">
        <v>622</v>
      </c>
      <c r="G456" s="239" t="s">
        <v>249</v>
      </c>
      <c r="H456" s="240">
        <v>1</v>
      </c>
      <c r="I456" s="241"/>
      <c r="J456" s="242">
        <f>ROUND(I456*H456,2)</f>
        <v>0</v>
      </c>
      <c r="K456" s="238" t="s">
        <v>1</v>
      </c>
      <c r="L456" s="45"/>
      <c r="M456" s="243" t="s">
        <v>1</v>
      </c>
      <c r="N456" s="244" t="s">
        <v>43</v>
      </c>
      <c r="O456" s="92"/>
      <c r="P456" s="245">
        <f>O456*H456</f>
        <v>0</v>
      </c>
      <c r="Q456" s="245">
        <v>0</v>
      </c>
      <c r="R456" s="245">
        <f>Q456*H456</f>
        <v>0</v>
      </c>
      <c r="S456" s="245">
        <v>0</v>
      </c>
      <c r="T456" s="246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7" t="s">
        <v>134</v>
      </c>
      <c r="AT456" s="247" t="s">
        <v>129</v>
      </c>
      <c r="AU456" s="247" t="s">
        <v>87</v>
      </c>
      <c r="AY456" s="18" t="s">
        <v>127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18" t="s">
        <v>83</v>
      </c>
      <c r="BK456" s="248">
        <f>ROUND(I456*H456,2)</f>
        <v>0</v>
      </c>
      <c r="BL456" s="18" t="s">
        <v>134</v>
      </c>
      <c r="BM456" s="247" t="s">
        <v>623</v>
      </c>
    </row>
    <row r="457" spans="1:47" s="2" customFormat="1" ht="12">
      <c r="A457" s="39"/>
      <c r="B457" s="40"/>
      <c r="C457" s="41"/>
      <c r="D457" s="249" t="s">
        <v>136</v>
      </c>
      <c r="E457" s="41"/>
      <c r="F457" s="250" t="s">
        <v>622</v>
      </c>
      <c r="G457" s="41"/>
      <c r="H457" s="41"/>
      <c r="I457" s="145"/>
      <c r="J457" s="41"/>
      <c r="K457" s="41"/>
      <c r="L457" s="45"/>
      <c r="M457" s="251"/>
      <c r="N457" s="252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136</v>
      </c>
      <c r="AU457" s="18" t="s">
        <v>87</v>
      </c>
    </row>
    <row r="458" spans="1:51" s="13" customFormat="1" ht="12">
      <c r="A458" s="13"/>
      <c r="B458" s="253"/>
      <c r="C458" s="254"/>
      <c r="D458" s="249" t="s">
        <v>138</v>
      </c>
      <c r="E458" s="255" t="s">
        <v>1</v>
      </c>
      <c r="F458" s="256" t="s">
        <v>624</v>
      </c>
      <c r="G458" s="254"/>
      <c r="H458" s="257">
        <v>1</v>
      </c>
      <c r="I458" s="258"/>
      <c r="J458" s="254"/>
      <c r="K458" s="254"/>
      <c r="L458" s="259"/>
      <c r="M458" s="260"/>
      <c r="N458" s="261"/>
      <c r="O458" s="261"/>
      <c r="P458" s="261"/>
      <c r="Q458" s="261"/>
      <c r="R458" s="261"/>
      <c r="S458" s="261"/>
      <c r="T458" s="26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3" t="s">
        <v>138</v>
      </c>
      <c r="AU458" s="263" t="s">
        <v>87</v>
      </c>
      <c r="AV458" s="13" t="s">
        <v>87</v>
      </c>
      <c r="AW458" s="13" t="s">
        <v>33</v>
      </c>
      <c r="AX458" s="13" t="s">
        <v>78</v>
      </c>
      <c r="AY458" s="263" t="s">
        <v>127</v>
      </c>
    </row>
    <row r="459" spans="1:51" s="14" customFormat="1" ht="12">
      <c r="A459" s="14"/>
      <c r="B459" s="264"/>
      <c r="C459" s="265"/>
      <c r="D459" s="249" t="s">
        <v>138</v>
      </c>
      <c r="E459" s="266" t="s">
        <v>1</v>
      </c>
      <c r="F459" s="267" t="s">
        <v>174</v>
      </c>
      <c r="G459" s="265"/>
      <c r="H459" s="268">
        <v>1</v>
      </c>
      <c r="I459" s="269"/>
      <c r="J459" s="265"/>
      <c r="K459" s="265"/>
      <c r="L459" s="270"/>
      <c r="M459" s="271"/>
      <c r="N459" s="272"/>
      <c r="O459" s="272"/>
      <c r="P459" s="272"/>
      <c r="Q459" s="272"/>
      <c r="R459" s="272"/>
      <c r="S459" s="272"/>
      <c r="T459" s="27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4" t="s">
        <v>138</v>
      </c>
      <c r="AU459" s="274" t="s">
        <v>87</v>
      </c>
      <c r="AV459" s="14" t="s">
        <v>134</v>
      </c>
      <c r="AW459" s="14" t="s">
        <v>33</v>
      </c>
      <c r="AX459" s="14" t="s">
        <v>83</v>
      </c>
      <c r="AY459" s="274" t="s">
        <v>127</v>
      </c>
    </row>
    <row r="460" spans="1:65" s="2" customFormat="1" ht="30" customHeight="1">
      <c r="A460" s="39"/>
      <c r="B460" s="40"/>
      <c r="C460" s="236" t="s">
        <v>625</v>
      </c>
      <c r="D460" s="236" t="s">
        <v>129</v>
      </c>
      <c r="E460" s="237" t="s">
        <v>626</v>
      </c>
      <c r="F460" s="238" t="s">
        <v>627</v>
      </c>
      <c r="G460" s="239" t="s">
        <v>149</v>
      </c>
      <c r="H460" s="240">
        <v>1</v>
      </c>
      <c r="I460" s="241"/>
      <c r="J460" s="242">
        <f>ROUND(I460*H460,2)</f>
        <v>0</v>
      </c>
      <c r="K460" s="238" t="s">
        <v>1</v>
      </c>
      <c r="L460" s="45"/>
      <c r="M460" s="243" t="s">
        <v>1</v>
      </c>
      <c r="N460" s="244" t="s">
        <v>43</v>
      </c>
      <c r="O460" s="92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7" t="s">
        <v>134</v>
      </c>
      <c r="AT460" s="247" t="s">
        <v>129</v>
      </c>
      <c r="AU460" s="247" t="s">
        <v>87</v>
      </c>
      <c r="AY460" s="18" t="s">
        <v>127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8" t="s">
        <v>83</v>
      </c>
      <c r="BK460" s="248">
        <f>ROUND(I460*H460,2)</f>
        <v>0</v>
      </c>
      <c r="BL460" s="18" t="s">
        <v>134</v>
      </c>
      <c r="BM460" s="247" t="s">
        <v>628</v>
      </c>
    </row>
    <row r="461" spans="1:47" s="2" customFormat="1" ht="12">
      <c r="A461" s="39"/>
      <c r="B461" s="40"/>
      <c r="C461" s="41"/>
      <c r="D461" s="249" t="s">
        <v>136</v>
      </c>
      <c r="E461" s="41"/>
      <c r="F461" s="250" t="s">
        <v>627</v>
      </c>
      <c r="G461" s="41"/>
      <c r="H461" s="41"/>
      <c r="I461" s="145"/>
      <c r="J461" s="41"/>
      <c r="K461" s="41"/>
      <c r="L461" s="45"/>
      <c r="M461" s="251"/>
      <c r="N461" s="252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136</v>
      </c>
      <c r="AU461" s="18" t="s">
        <v>87</v>
      </c>
    </row>
    <row r="462" spans="1:51" s="13" customFormat="1" ht="12">
      <c r="A462" s="13"/>
      <c r="B462" s="253"/>
      <c r="C462" s="254"/>
      <c r="D462" s="249" t="s">
        <v>138</v>
      </c>
      <c r="E462" s="255" t="s">
        <v>1</v>
      </c>
      <c r="F462" s="256" t="s">
        <v>629</v>
      </c>
      <c r="G462" s="254"/>
      <c r="H462" s="257">
        <v>1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3" t="s">
        <v>138</v>
      </c>
      <c r="AU462" s="263" t="s">
        <v>87</v>
      </c>
      <c r="AV462" s="13" t="s">
        <v>87</v>
      </c>
      <c r="AW462" s="13" t="s">
        <v>33</v>
      </c>
      <c r="AX462" s="13" t="s">
        <v>78</v>
      </c>
      <c r="AY462" s="263" t="s">
        <v>127</v>
      </c>
    </row>
    <row r="463" spans="1:51" s="14" customFormat="1" ht="12">
      <c r="A463" s="14"/>
      <c r="B463" s="264"/>
      <c r="C463" s="265"/>
      <c r="D463" s="249" t="s">
        <v>138</v>
      </c>
      <c r="E463" s="266" t="s">
        <v>1</v>
      </c>
      <c r="F463" s="267" t="s">
        <v>174</v>
      </c>
      <c r="G463" s="265"/>
      <c r="H463" s="268">
        <v>1</v>
      </c>
      <c r="I463" s="269"/>
      <c r="J463" s="265"/>
      <c r="K463" s="265"/>
      <c r="L463" s="270"/>
      <c r="M463" s="271"/>
      <c r="N463" s="272"/>
      <c r="O463" s="272"/>
      <c r="P463" s="272"/>
      <c r="Q463" s="272"/>
      <c r="R463" s="272"/>
      <c r="S463" s="272"/>
      <c r="T463" s="27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4" t="s">
        <v>138</v>
      </c>
      <c r="AU463" s="274" t="s">
        <v>87</v>
      </c>
      <c r="AV463" s="14" t="s">
        <v>134</v>
      </c>
      <c r="AW463" s="14" t="s">
        <v>33</v>
      </c>
      <c r="AX463" s="14" t="s">
        <v>83</v>
      </c>
      <c r="AY463" s="274" t="s">
        <v>127</v>
      </c>
    </row>
    <row r="464" spans="1:65" s="2" customFormat="1" ht="19.8" customHeight="1">
      <c r="A464" s="39"/>
      <c r="B464" s="40"/>
      <c r="C464" s="236" t="s">
        <v>630</v>
      </c>
      <c r="D464" s="236" t="s">
        <v>129</v>
      </c>
      <c r="E464" s="237" t="s">
        <v>631</v>
      </c>
      <c r="F464" s="238" t="s">
        <v>632</v>
      </c>
      <c r="G464" s="239" t="s">
        <v>149</v>
      </c>
      <c r="H464" s="240">
        <v>2</v>
      </c>
      <c r="I464" s="241"/>
      <c r="J464" s="242">
        <f>ROUND(I464*H464,2)</f>
        <v>0</v>
      </c>
      <c r="K464" s="238" t="s">
        <v>133</v>
      </c>
      <c r="L464" s="45"/>
      <c r="M464" s="243" t="s">
        <v>1</v>
      </c>
      <c r="N464" s="244" t="s">
        <v>43</v>
      </c>
      <c r="O464" s="92"/>
      <c r="P464" s="245">
        <f>O464*H464</f>
        <v>0</v>
      </c>
      <c r="Q464" s="245">
        <v>0.03361</v>
      </c>
      <c r="R464" s="245">
        <f>Q464*H464</f>
        <v>0.06722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134</v>
      </c>
      <c r="AT464" s="247" t="s">
        <v>129</v>
      </c>
      <c r="AU464" s="247" t="s">
        <v>87</v>
      </c>
      <c r="AY464" s="18" t="s">
        <v>127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83</v>
      </c>
      <c r="BK464" s="248">
        <f>ROUND(I464*H464,2)</f>
        <v>0</v>
      </c>
      <c r="BL464" s="18" t="s">
        <v>134</v>
      </c>
      <c r="BM464" s="247" t="s">
        <v>633</v>
      </c>
    </row>
    <row r="465" spans="1:47" s="2" customFormat="1" ht="12">
      <c r="A465" s="39"/>
      <c r="B465" s="40"/>
      <c r="C465" s="41"/>
      <c r="D465" s="249" t="s">
        <v>136</v>
      </c>
      <c r="E465" s="41"/>
      <c r="F465" s="250" t="s">
        <v>634</v>
      </c>
      <c r="G465" s="41"/>
      <c r="H465" s="41"/>
      <c r="I465" s="145"/>
      <c r="J465" s="41"/>
      <c r="K465" s="41"/>
      <c r="L465" s="45"/>
      <c r="M465" s="251"/>
      <c r="N465" s="252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136</v>
      </c>
      <c r="AU465" s="18" t="s">
        <v>87</v>
      </c>
    </row>
    <row r="466" spans="1:51" s="13" customFormat="1" ht="12">
      <c r="A466" s="13"/>
      <c r="B466" s="253"/>
      <c r="C466" s="254"/>
      <c r="D466" s="249" t="s">
        <v>138</v>
      </c>
      <c r="E466" s="255" t="s">
        <v>1</v>
      </c>
      <c r="F466" s="256" t="s">
        <v>87</v>
      </c>
      <c r="G466" s="254"/>
      <c r="H466" s="257">
        <v>2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3" t="s">
        <v>138</v>
      </c>
      <c r="AU466" s="263" t="s">
        <v>87</v>
      </c>
      <c r="AV466" s="13" t="s">
        <v>87</v>
      </c>
      <c r="AW466" s="13" t="s">
        <v>33</v>
      </c>
      <c r="AX466" s="13" t="s">
        <v>83</v>
      </c>
      <c r="AY466" s="263" t="s">
        <v>127</v>
      </c>
    </row>
    <row r="467" spans="1:63" s="12" customFormat="1" ht="22.8" customHeight="1">
      <c r="A467" s="12"/>
      <c r="B467" s="220"/>
      <c r="C467" s="221"/>
      <c r="D467" s="222" t="s">
        <v>77</v>
      </c>
      <c r="E467" s="234" t="s">
        <v>181</v>
      </c>
      <c r="F467" s="234" t="s">
        <v>635</v>
      </c>
      <c r="G467" s="221"/>
      <c r="H467" s="221"/>
      <c r="I467" s="224"/>
      <c r="J467" s="235">
        <f>BK467</f>
        <v>0</v>
      </c>
      <c r="K467" s="221"/>
      <c r="L467" s="226"/>
      <c r="M467" s="227"/>
      <c r="N467" s="228"/>
      <c r="O467" s="228"/>
      <c r="P467" s="229">
        <f>SUM(P468:P646)</f>
        <v>0</v>
      </c>
      <c r="Q467" s="228"/>
      <c r="R467" s="229">
        <f>SUM(R468:R646)</f>
        <v>77.3106134</v>
      </c>
      <c r="S467" s="228"/>
      <c r="T467" s="230">
        <f>SUM(T468:T646)</f>
        <v>10.90169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31" t="s">
        <v>83</v>
      </c>
      <c r="AT467" s="232" t="s">
        <v>77</v>
      </c>
      <c r="AU467" s="232" t="s">
        <v>83</v>
      </c>
      <c r="AY467" s="231" t="s">
        <v>127</v>
      </c>
      <c r="BK467" s="233">
        <f>SUM(BK468:BK646)</f>
        <v>0</v>
      </c>
    </row>
    <row r="468" spans="1:65" s="2" customFormat="1" ht="19.8" customHeight="1">
      <c r="A468" s="39"/>
      <c r="B468" s="40"/>
      <c r="C468" s="236" t="s">
        <v>636</v>
      </c>
      <c r="D468" s="236" t="s">
        <v>129</v>
      </c>
      <c r="E468" s="237" t="s">
        <v>637</v>
      </c>
      <c r="F468" s="238" t="s">
        <v>638</v>
      </c>
      <c r="G468" s="239" t="s">
        <v>190</v>
      </c>
      <c r="H468" s="240">
        <v>4654</v>
      </c>
      <c r="I468" s="241"/>
      <c r="J468" s="242">
        <f>ROUND(I468*H468,2)</f>
        <v>0</v>
      </c>
      <c r="K468" s="238" t="s">
        <v>133</v>
      </c>
      <c r="L468" s="45"/>
      <c r="M468" s="243" t="s">
        <v>1</v>
      </c>
      <c r="N468" s="244" t="s">
        <v>43</v>
      </c>
      <c r="O468" s="92"/>
      <c r="P468" s="245">
        <f>O468*H468</f>
        <v>0</v>
      </c>
      <c r="Q468" s="245">
        <v>0.00033</v>
      </c>
      <c r="R468" s="245">
        <f>Q468*H468</f>
        <v>1.53582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134</v>
      </c>
      <c r="AT468" s="247" t="s">
        <v>129</v>
      </c>
      <c r="AU468" s="247" t="s">
        <v>87</v>
      </c>
      <c r="AY468" s="18" t="s">
        <v>127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83</v>
      </c>
      <c r="BK468" s="248">
        <f>ROUND(I468*H468,2)</f>
        <v>0</v>
      </c>
      <c r="BL468" s="18" t="s">
        <v>134</v>
      </c>
      <c r="BM468" s="247" t="s">
        <v>639</v>
      </c>
    </row>
    <row r="469" spans="1:47" s="2" customFormat="1" ht="12">
      <c r="A469" s="39"/>
      <c r="B469" s="40"/>
      <c r="C469" s="41"/>
      <c r="D469" s="249" t="s">
        <v>136</v>
      </c>
      <c r="E469" s="41"/>
      <c r="F469" s="250" t="s">
        <v>640</v>
      </c>
      <c r="G469" s="41"/>
      <c r="H469" s="41"/>
      <c r="I469" s="145"/>
      <c r="J469" s="41"/>
      <c r="K469" s="41"/>
      <c r="L469" s="45"/>
      <c r="M469" s="251"/>
      <c r="N469" s="252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136</v>
      </c>
      <c r="AU469" s="18" t="s">
        <v>87</v>
      </c>
    </row>
    <row r="470" spans="1:51" s="13" customFormat="1" ht="12">
      <c r="A470" s="13"/>
      <c r="B470" s="253"/>
      <c r="C470" s="254"/>
      <c r="D470" s="249" t="s">
        <v>138</v>
      </c>
      <c r="E470" s="255" t="s">
        <v>1</v>
      </c>
      <c r="F470" s="256" t="s">
        <v>641</v>
      </c>
      <c r="G470" s="254"/>
      <c r="H470" s="257">
        <v>830</v>
      </c>
      <c r="I470" s="258"/>
      <c r="J470" s="254"/>
      <c r="K470" s="254"/>
      <c r="L470" s="259"/>
      <c r="M470" s="260"/>
      <c r="N470" s="261"/>
      <c r="O470" s="261"/>
      <c r="P470" s="261"/>
      <c r="Q470" s="261"/>
      <c r="R470" s="261"/>
      <c r="S470" s="261"/>
      <c r="T470" s="26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3" t="s">
        <v>138</v>
      </c>
      <c r="AU470" s="263" t="s">
        <v>87</v>
      </c>
      <c r="AV470" s="13" t="s">
        <v>87</v>
      </c>
      <c r="AW470" s="13" t="s">
        <v>33</v>
      </c>
      <c r="AX470" s="13" t="s">
        <v>78</v>
      </c>
      <c r="AY470" s="263" t="s">
        <v>127</v>
      </c>
    </row>
    <row r="471" spans="1:51" s="13" customFormat="1" ht="12">
      <c r="A471" s="13"/>
      <c r="B471" s="253"/>
      <c r="C471" s="254"/>
      <c r="D471" s="249" t="s">
        <v>138</v>
      </c>
      <c r="E471" s="255" t="s">
        <v>1</v>
      </c>
      <c r="F471" s="256" t="s">
        <v>642</v>
      </c>
      <c r="G471" s="254"/>
      <c r="H471" s="257">
        <v>923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3" t="s">
        <v>138</v>
      </c>
      <c r="AU471" s="263" t="s">
        <v>87</v>
      </c>
      <c r="AV471" s="13" t="s">
        <v>87</v>
      </c>
      <c r="AW471" s="13" t="s">
        <v>33</v>
      </c>
      <c r="AX471" s="13" t="s">
        <v>78</v>
      </c>
      <c r="AY471" s="263" t="s">
        <v>127</v>
      </c>
    </row>
    <row r="472" spans="1:51" s="13" customFormat="1" ht="12">
      <c r="A472" s="13"/>
      <c r="B472" s="253"/>
      <c r="C472" s="254"/>
      <c r="D472" s="249" t="s">
        <v>138</v>
      </c>
      <c r="E472" s="255" t="s">
        <v>1</v>
      </c>
      <c r="F472" s="256" t="s">
        <v>643</v>
      </c>
      <c r="G472" s="254"/>
      <c r="H472" s="257">
        <v>893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3" t="s">
        <v>138</v>
      </c>
      <c r="AU472" s="263" t="s">
        <v>87</v>
      </c>
      <c r="AV472" s="13" t="s">
        <v>87</v>
      </c>
      <c r="AW472" s="13" t="s">
        <v>33</v>
      </c>
      <c r="AX472" s="13" t="s">
        <v>78</v>
      </c>
      <c r="AY472" s="263" t="s">
        <v>127</v>
      </c>
    </row>
    <row r="473" spans="1:51" s="13" customFormat="1" ht="12">
      <c r="A473" s="13"/>
      <c r="B473" s="253"/>
      <c r="C473" s="254"/>
      <c r="D473" s="249" t="s">
        <v>138</v>
      </c>
      <c r="E473" s="255" t="s">
        <v>1</v>
      </c>
      <c r="F473" s="256" t="s">
        <v>644</v>
      </c>
      <c r="G473" s="254"/>
      <c r="H473" s="257">
        <v>1249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3" t="s">
        <v>138</v>
      </c>
      <c r="AU473" s="263" t="s">
        <v>87</v>
      </c>
      <c r="AV473" s="13" t="s">
        <v>87</v>
      </c>
      <c r="AW473" s="13" t="s">
        <v>33</v>
      </c>
      <c r="AX473" s="13" t="s">
        <v>78</v>
      </c>
      <c r="AY473" s="263" t="s">
        <v>127</v>
      </c>
    </row>
    <row r="474" spans="1:51" s="13" customFormat="1" ht="12">
      <c r="A474" s="13"/>
      <c r="B474" s="253"/>
      <c r="C474" s="254"/>
      <c r="D474" s="249" t="s">
        <v>138</v>
      </c>
      <c r="E474" s="255" t="s">
        <v>1</v>
      </c>
      <c r="F474" s="256" t="s">
        <v>645</v>
      </c>
      <c r="G474" s="254"/>
      <c r="H474" s="257">
        <v>759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3" t="s">
        <v>138</v>
      </c>
      <c r="AU474" s="263" t="s">
        <v>87</v>
      </c>
      <c r="AV474" s="13" t="s">
        <v>87</v>
      </c>
      <c r="AW474" s="13" t="s">
        <v>33</v>
      </c>
      <c r="AX474" s="13" t="s">
        <v>78</v>
      </c>
      <c r="AY474" s="263" t="s">
        <v>127</v>
      </c>
    </row>
    <row r="475" spans="1:51" s="14" customFormat="1" ht="12">
      <c r="A475" s="14"/>
      <c r="B475" s="264"/>
      <c r="C475" s="265"/>
      <c r="D475" s="249" t="s">
        <v>138</v>
      </c>
      <c r="E475" s="266" t="s">
        <v>1</v>
      </c>
      <c r="F475" s="267" t="s">
        <v>174</v>
      </c>
      <c r="G475" s="265"/>
      <c r="H475" s="268">
        <v>4654</v>
      </c>
      <c r="I475" s="269"/>
      <c r="J475" s="265"/>
      <c r="K475" s="265"/>
      <c r="L475" s="270"/>
      <c r="M475" s="271"/>
      <c r="N475" s="272"/>
      <c r="O475" s="272"/>
      <c r="P475" s="272"/>
      <c r="Q475" s="272"/>
      <c r="R475" s="272"/>
      <c r="S475" s="272"/>
      <c r="T475" s="27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4" t="s">
        <v>138</v>
      </c>
      <c r="AU475" s="274" t="s">
        <v>87</v>
      </c>
      <c r="AV475" s="14" t="s">
        <v>134</v>
      </c>
      <c r="AW475" s="14" t="s">
        <v>33</v>
      </c>
      <c r="AX475" s="14" t="s">
        <v>83</v>
      </c>
      <c r="AY475" s="274" t="s">
        <v>127</v>
      </c>
    </row>
    <row r="476" spans="1:65" s="2" customFormat="1" ht="19.8" customHeight="1">
      <c r="A476" s="39"/>
      <c r="B476" s="40"/>
      <c r="C476" s="236" t="s">
        <v>646</v>
      </c>
      <c r="D476" s="236" t="s">
        <v>129</v>
      </c>
      <c r="E476" s="237" t="s">
        <v>647</v>
      </c>
      <c r="F476" s="238" t="s">
        <v>648</v>
      </c>
      <c r="G476" s="239" t="s">
        <v>190</v>
      </c>
      <c r="H476" s="240">
        <v>155</v>
      </c>
      <c r="I476" s="241"/>
      <c r="J476" s="242">
        <f>ROUND(I476*H476,2)</f>
        <v>0</v>
      </c>
      <c r="K476" s="238" t="s">
        <v>133</v>
      </c>
      <c r="L476" s="45"/>
      <c r="M476" s="243" t="s">
        <v>1</v>
      </c>
      <c r="N476" s="244" t="s">
        <v>43</v>
      </c>
      <c r="O476" s="92"/>
      <c r="P476" s="245">
        <f>O476*H476</f>
        <v>0</v>
      </c>
      <c r="Q476" s="245">
        <v>0.00038</v>
      </c>
      <c r="R476" s="245">
        <f>Q476*H476</f>
        <v>0.0589</v>
      </c>
      <c r="S476" s="245">
        <v>0</v>
      </c>
      <c r="T476" s="24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7" t="s">
        <v>134</v>
      </c>
      <c r="AT476" s="247" t="s">
        <v>129</v>
      </c>
      <c r="AU476" s="247" t="s">
        <v>87</v>
      </c>
      <c r="AY476" s="18" t="s">
        <v>127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8" t="s">
        <v>83</v>
      </c>
      <c r="BK476" s="248">
        <f>ROUND(I476*H476,2)</f>
        <v>0</v>
      </c>
      <c r="BL476" s="18" t="s">
        <v>134</v>
      </c>
      <c r="BM476" s="247" t="s">
        <v>649</v>
      </c>
    </row>
    <row r="477" spans="1:47" s="2" customFormat="1" ht="12">
      <c r="A477" s="39"/>
      <c r="B477" s="40"/>
      <c r="C477" s="41"/>
      <c r="D477" s="249" t="s">
        <v>136</v>
      </c>
      <c r="E477" s="41"/>
      <c r="F477" s="250" t="s">
        <v>650</v>
      </c>
      <c r="G477" s="41"/>
      <c r="H477" s="41"/>
      <c r="I477" s="145"/>
      <c r="J477" s="41"/>
      <c r="K477" s="41"/>
      <c r="L477" s="45"/>
      <c r="M477" s="251"/>
      <c r="N477" s="252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136</v>
      </c>
      <c r="AU477" s="18" t="s">
        <v>87</v>
      </c>
    </row>
    <row r="478" spans="1:51" s="13" customFormat="1" ht="12">
      <c r="A478" s="13"/>
      <c r="B478" s="253"/>
      <c r="C478" s="254"/>
      <c r="D478" s="249" t="s">
        <v>138</v>
      </c>
      <c r="E478" s="255" t="s">
        <v>1</v>
      </c>
      <c r="F478" s="256" t="s">
        <v>651</v>
      </c>
      <c r="G478" s="254"/>
      <c r="H478" s="257">
        <v>155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3" t="s">
        <v>138</v>
      </c>
      <c r="AU478" s="263" t="s">
        <v>87</v>
      </c>
      <c r="AV478" s="13" t="s">
        <v>87</v>
      </c>
      <c r="AW478" s="13" t="s">
        <v>33</v>
      </c>
      <c r="AX478" s="13" t="s">
        <v>78</v>
      </c>
      <c r="AY478" s="263" t="s">
        <v>127</v>
      </c>
    </row>
    <row r="479" spans="1:51" s="14" customFormat="1" ht="12">
      <c r="A479" s="14"/>
      <c r="B479" s="264"/>
      <c r="C479" s="265"/>
      <c r="D479" s="249" t="s">
        <v>138</v>
      </c>
      <c r="E479" s="266" t="s">
        <v>1</v>
      </c>
      <c r="F479" s="267" t="s">
        <v>174</v>
      </c>
      <c r="G479" s="265"/>
      <c r="H479" s="268">
        <v>155</v>
      </c>
      <c r="I479" s="269"/>
      <c r="J479" s="265"/>
      <c r="K479" s="265"/>
      <c r="L479" s="270"/>
      <c r="M479" s="271"/>
      <c r="N479" s="272"/>
      <c r="O479" s="272"/>
      <c r="P479" s="272"/>
      <c r="Q479" s="272"/>
      <c r="R479" s="272"/>
      <c r="S479" s="272"/>
      <c r="T479" s="27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4" t="s">
        <v>138</v>
      </c>
      <c r="AU479" s="274" t="s">
        <v>87</v>
      </c>
      <c r="AV479" s="14" t="s">
        <v>134</v>
      </c>
      <c r="AW479" s="14" t="s">
        <v>33</v>
      </c>
      <c r="AX479" s="14" t="s">
        <v>83</v>
      </c>
      <c r="AY479" s="274" t="s">
        <v>127</v>
      </c>
    </row>
    <row r="480" spans="1:65" s="2" customFormat="1" ht="19.8" customHeight="1">
      <c r="A480" s="39"/>
      <c r="B480" s="40"/>
      <c r="C480" s="236" t="s">
        <v>652</v>
      </c>
      <c r="D480" s="236" t="s">
        <v>129</v>
      </c>
      <c r="E480" s="237" t="s">
        <v>653</v>
      </c>
      <c r="F480" s="238" t="s">
        <v>654</v>
      </c>
      <c r="G480" s="239" t="s">
        <v>190</v>
      </c>
      <c r="H480" s="240">
        <v>2.2</v>
      </c>
      <c r="I480" s="241"/>
      <c r="J480" s="242">
        <f>ROUND(I480*H480,2)</f>
        <v>0</v>
      </c>
      <c r="K480" s="238" t="s">
        <v>133</v>
      </c>
      <c r="L480" s="45"/>
      <c r="M480" s="243" t="s">
        <v>1</v>
      </c>
      <c r="N480" s="244" t="s">
        <v>43</v>
      </c>
      <c r="O480" s="92"/>
      <c r="P480" s="245">
        <f>O480*H480</f>
        <v>0</v>
      </c>
      <c r="Q480" s="245">
        <v>0.74932</v>
      </c>
      <c r="R480" s="245">
        <f>Q480*H480</f>
        <v>1.6485040000000002</v>
      </c>
      <c r="S480" s="245">
        <v>0</v>
      </c>
      <c r="T480" s="246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7" t="s">
        <v>134</v>
      </c>
      <c r="AT480" s="247" t="s">
        <v>129</v>
      </c>
      <c r="AU480" s="247" t="s">
        <v>87</v>
      </c>
      <c r="AY480" s="18" t="s">
        <v>127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8" t="s">
        <v>83</v>
      </c>
      <c r="BK480" s="248">
        <f>ROUND(I480*H480,2)</f>
        <v>0</v>
      </c>
      <c r="BL480" s="18" t="s">
        <v>134</v>
      </c>
      <c r="BM480" s="247" t="s">
        <v>655</v>
      </c>
    </row>
    <row r="481" spans="1:47" s="2" customFormat="1" ht="12">
      <c r="A481" s="39"/>
      <c r="B481" s="40"/>
      <c r="C481" s="41"/>
      <c r="D481" s="249" t="s">
        <v>136</v>
      </c>
      <c r="E481" s="41"/>
      <c r="F481" s="250" t="s">
        <v>656</v>
      </c>
      <c r="G481" s="41"/>
      <c r="H481" s="41"/>
      <c r="I481" s="145"/>
      <c r="J481" s="41"/>
      <c r="K481" s="41"/>
      <c r="L481" s="45"/>
      <c r="M481" s="251"/>
      <c r="N481" s="252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136</v>
      </c>
      <c r="AU481" s="18" t="s">
        <v>87</v>
      </c>
    </row>
    <row r="482" spans="1:51" s="13" customFormat="1" ht="12">
      <c r="A482" s="13"/>
      <c r="B482" s="253"/>
      <c r="C482" s="254"/>
      <c r="D482" s="249" t="s">
        <v>138</v>
      </c>
      <c r="E482" s="255" t="s">
        <v>1</v>
      </c>
      <c r="F482" s="256" t="s">
        <v>657</v>
      </c>
      <c r="G482" s="254"/>
      <c r="H482" s="257">
        <v>2.2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3" t="s">
        <v>138</v>
      </c>
      <c r="AU482" s="263" t="s">
        <v>87</v>
      </c>
      <c r="AV482" s="13" t="s">
        <v>87</v>
      </c>
      <c r="AW482" s="13" t="s">
        <v>33</v>
      </c>
      <c r="AX482" s="13" t="s">
        <v>78</v>
      </c>
      <c r="AY482" s="263" t="s">
        <v>127</v>
      </c>
    </row>
    <row r="483" spans="1:51" s="14" customFormat="1" ht="12">
      <c r="A483" s="14"/>
      <c r="B483" s="264"/>
      <c r="C483" s="265"/>
      <c r="D483" s="249" t="s">
        <v>138</v>
      </c>
      <c r="E483" s="266" t="s">
        <v>1</v>
      </c>
      <c r="F483" s="267" t="s">
        <v>174</v>
      </c>
      <c r="G483" s="265"/>
      <c r="H483" s="268">
        <v>2.2</v>
      </c>
      <c r="I483" s="269"/>
      <c r="J483" s="265"/>
      <c r="K483" s="265"/>
      <c r="L483" s="270"/>
      <c r="M483" s="271"/>
      <c r="N483" s="272"/>
      <c r="O483" s="272"/>
      <c r="P483" s="272"/>
      <c r="Q483" s="272"/>
      <c r="R483" s="272"/>
      <c r="S483" s="272"/>
      <c r="T483" s="27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4" t="s">
        <v>138</v>
      </c>
      <c r="AU483" s="274" t="s">
        <v>87</v>
      </c>
      <c r="AV483" s="14" t="s">
        <v>134</v>
      </c>
      <c r="AW483" s="14" t="s">
        <v>33</v>
      </c>
      <c r="AX483" s="14" t="s">
        <v>83</v>
      </c>
      <c r="AY483" s="274" t="s">
        <v>127</v>
      </c>
    </row>
    <row r="484" spans="1:65" s="2" customFormat="1" ht="19.8" customHeight="1">
      <c r="A484" s="39"/>
      <c r="B484" s="40"/>
      <c r="C484" s="287" t="s">
        <v>658</v>
      </c>
      <c r="D484" s="287" t="s">
        <v>372</v>
      </c>
      <c r="E484" s="288" t="s">
        <v>659</v>
      </c>
      <c r="F484" s="289" t="s">
        <v>660</v>
      </c>
      <c r="G484" s="290" t="s">
        <v>190</v>
      </c>
      <c r="H484" s="291">
        <v>2.5</v>
      </c>
      <c r="I484" s="292"/>
      <c r="J484" s="293">
        <f>ROUND(I484*H484,2)</f>
        <v>0</v>
      </c>
      <c r="K484" s="289" t="s">
        <v>1</v>
      </c>
      <c r="L484" s="294"/>
      <c r="M484" s="295" t="s">
        <v>1</v>
      </c>
      <c r="N484" s="296" t="s">
        <v>43</v>
      </c>
      <c r="O484" s="92"/>
      <c r="P484" s="245">
        <f>O484*H484</f>
        <v>0</v>
      </c>
      <c r="Q484" s="245">
        <v>0.414</v>
      </c>
      <c r="R484" s="245">
        <f>Q484*H484</f>
        <v>1.035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175</v>
      </c>
      <c r="AT484" s="247" t="s">
        <v>372</v>
      </c>
      <c r="AU484" s="247" t="s">
        <v>87</v>
      </c>
      <c r="AY484" s="18" t="s">
        <v>127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83</v>
      </c>
      <c r="BK484" s="248">
        <f>ROUND(I484*H484,2)</f>
        <v>0</v>
      </c>
      <c r="BL484" s="18" t="s">
        <v>134</v>
      </c>
      <c r="BM484" s="247" t="s">
        <v>661</v>
      </c>
    </row>
    <row r="485" spans="1:47" s="2" customFormat="1" ht="12">
      <c r="A485" s="39"/>
      <c r="B485" s="40"/>
      <c r="C485" s="41"/>
      <c r="D485" s="249" t="s">
        <v>136</v>
      </c>
      <c r="E485" s="41"/>
      <c r="F485" s="250" t="s">
        <v>660</v>
      </c>
      <c r="G485" s="41"/>
      <c r="H485" s="41"/>
      <c r="I485" s="145"/>
      <c r="J485" s="41"/>
      <c r="K485" s="41"/>
      <c r="L485" s="45"/>
      <c r="M485" s="251"/>
      <c r="N485" s="252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136</v>
      </c>
      <c r="AU485" s="18" t="s">
        <v>87</v>
      </c>
    </row>
    <row r="486" spans="1:51" s="13" customFormat="1" ht="12">
      <c r="A486" s="13"/>
      <c r="B486" s="253"/>
      <c r="C486" s="254"/>
      <c r="D486" s="249" t="s">
        <v>138</v>
      </c>
      <c r="E486" s="255" t="s">
        <v>1</v>
      </c>
      <c r="F486" s="256" t="s">
        <v>662</v>
      </c>
      <c r="G486" s="254"/>
      <c r="H486" s="257">
        <v>2.5</v>
      </c>
      <c r="I486" s="258"/>
      <c r="J486" s="254"/>
      <c r="K486" s="254"/>
      <c r="L486" s="259"/>
      <c r="M486" s="260"/>
      <c r="N486" s="261"/>
      <c r="O486" s="261"/>
      <c r="P486" s="261"/>
      <c r="Q486" s="261"/>
      <c r="R486" s="261"/>
      <c r="S486" s="261"/>
      <c r="T486" s="26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3" t="s">
        <v>138</v>
      </c>
      <c r="AU486" s="263" t="s">
        <v>87</v>
      </c>
      <c r="AV486" s="13" t="s">
        <v>87</v>
      </c>
      <c r="AW486" s="13" t="s">
        <v>33</v>
      </c>
      <c r="AX486" s="13" t="s">
        <v>78</v>
      </c>
      <c r="AY486" s="263" t="s">
        <v>127</v>
      </c>
    </row>
    <row r="487" spans="1:51" s="14" customFormat="1" ht="12">
      <c r="A487" s="14"/>
      <c r="B487" s="264"/>
      <c r="C487" s="265"/>
      <c r="D487" s="249" t="s">
        <v>138</v>
      </c>
      <c r="E487" s="266" t="s">
        <v>1</v>
      </c>
      <c r="F487" s="267" t="s">
        <v>174</v>
      </c>
      <c r="G487" s="265"/>
      <c r="H487" s="268">
        <v>2.5</v>
      </c>
      <c r="I487" s="269"/>
      <c r="J487" s="265"/>
      <c r="K487" s="265"/>
      <c r="L487" s="270"/>
      <c r="M487" s="271"/>
      <c r="N487" s="272"/>
      <c r="O487" s="272"/>
      <c r="P487" s="272"/>
      <c r="Q487" s="272"/>
      <c r="R487" s="272"/>
      <c r="S487" s="272"/>
      <c r="T487" s="27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4" t="s">
        <v>138</v>
      </c>
      <c r="AU487" s="274" t="s">
        <v>87</v>
      </c>
      <c r="AV487" s="14" t="s">
        <v>134</v>
      </c>
      <c r="AW487" s="14" t="s">
        <v>33</v>
      </c>
      <c r="AX487" s="14" t="s">
        <v>83</v>
      </c>
      <c r="AY487" s="274" t="s">
        <v>127</v>
      </c>
    </row>
    <row r="488" spans="1:65" s="2" customFormat="1" ht="14.4" customHeight="1">
      <c r="A488" s="39"/>
      <c r="B488" s="40"/>
      <c r="C488" s="287" t="s">
        <v>663</v>
      </c>
      <c r="D488" s="287" t="s">
        <v>372</v>
      </c>
      <c r="E488" s="288" t="s">
        <v>664</v>
      </c>
      <c r="F488" s="289" t="s">
        <v>665</v>
      </c>
      <c r="G488" s="290" t="s">
        <v>149</v>
      </c>
      <c r="H488" s="291">
        <v>1.01</v>
      </c>
      <c r="I488" s="292"/>
      <c r="J488" s="293">
        <f>ROUND(I488*H488,2)</f>
        <v>0</v>
      </c>
      <c r="K488" s="289" t="s">
        <v>1</v>
      </c>
      <c r="L488" s="294"/>
      <c r="M488" s="295" t="s">
        <v>1</v>
      </c>
      <c r="N488" s="296" t="s">
        <v>43</v>
      </c>
      <c r="O488" s="92"/>
      <c r="P488" s="245">
        <f>O488*H488</f>
        <v>0</v>
      </c>
      <c r="Q488" s="245">
        <v>1.59</v>
      </c>
      <c r="R488" s="245">
        <f>Q488*H488</f>
        <v>1.6059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175</v>
      </c>
      <c r="AT488" s="247" t="s">
        <v>372</v>
      </c>
      <c r="AU488" s="247" t="s">
        <v>87</v>
      </c>
      <c r="AY488" s="18" t="s">
        <v>127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83</v>
      </c>
      <c r="BK488" s="248">
        <f>ROUND(I488*H488,2)</f>
        <v>0</v>
      </c>
      <c r="BL488" s="18" t="s">
        <v>134</v>
      </c>
      <c r="BM488" s="247" t="s">
        <v>666</v>
      </c>
    </row>
    <row r="489" spans="1:47" s="2" customFormat="1" ht="12">
      <c r="A489" s="39"/>
      <c r="B489" s="40"/>
      <c r="C489" s="41"/>
      <c r="D489" s="249" t="s">
        <v>136</v>
      </c>
      <c r="E489" s="41"/>
      <c r="F489" s="250" t="s">
        <v>665</v>
      </c>
      <c r="G489" s="41"/>
      <c r="H489" s="41"/>
      <c r="I489" s="145"/>
      <c r="J489" s="41"/>
      <c r="K489" s="41"/>
      <c r="L489" s="45"/>
      <c r="M489" s="251"/>
      <c r="N489" s="252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136</v>
      </c>
      <c r="AU489" s="18" t="s">
        <v>87</v>
      </c>
    </row>
    <row r="490" spans="1:51" s="13" customFormat="1" ht="12">
      <c r="A490" s="13"/>
      <c r="B490" s="253"/>
      <c r="C490" s="254"/>
      <c r="D490" s="249" t="s">
        <v>138</v>
      </c>
      <c r="E490" s="255" t="s">
        <v>1</v>
      </c>
      <c r="F490" s="256" t="s">
        <v>667</v>
      </c>
      <c r="G490" s="254"/>
      <c r="H490" s="257">
        <v>1.01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3" t="s">
        <v>138</v>
      </c>
      <c r="AU490" s="263" t="s">
        <v>87</v>
      </c>
      <c r="AV490" s="13" t="s">
        <v>87</v>
      </c>
      <c r="AW490" s="13" t="s">
        <v>33</v>
      </c>
      <c r="AX490" s="13" t="s">
        <v>78</v>
      </c>
      <c r="AY490" s="263" t="s">
        <v>127</v>
      </c>
    </row>
    <row r="491" spans="1:51" s="15" customFormat="1" ht="12">
      <c r="A491" s="15"/>
      <c r="B491" s="276"/>
      <c r="C491" s="277"/>
      <c r="D491" s="249" t="s">
        <v>138</v>
      </c>
      <c r="E491" s="278" t="s">
        <v>1</v>
      </c>
      <c r="F491" s="279" t="s">
        <v>668</v>
      </c>
      <c r="G491" s="277"/>
      <c r="H491" s="280">
        <v>1.01</v>
      </c>
      <c r="I491" s="281"/>
      <c r="J491" s="277"/>
      <c r="K491" s="277"/>
      <c r="L491" s="282"/>
      <c r="M491" s="283"/>
      <c r="N491" s="284"/>
      <c r="O491" s="284"/>
      <c r="P491" s="284"/>
      <c r="Q491" s="284"/>
      <c r="R491" s="284"/>
      <c r="S491" s="284"/>
      <c r="T491" s="28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86" t="s">
        <v>138</v>
      </c>
      <c r="AU491" s="286" t="s">
        <v>87</v>
      </c>
      <c r="AV491" s="15" t="s">
        <v>146</v>
      </c>
      <c r="AW491" s="15" t="s">
        <v>33</v>
      </c>
      <c r="AX491" s="15" t="s">
        <v>78</v>
      </c>
      <c r="AY491" s="286" t="s">
        <v>127</v>
      </c>
    </row>
    <row r="492" spans="1:51" s="14" customFormat="1" ht="12">
      <c r="A492" s="14"/>
      <c r="B492" s="264"/>
      <c r="C492" s="265"/>
      <c r="D492" s="249" t="s">
        <v>138</v>
      </c>
      <c r="E492" s="266" t="s">
        <v>1</v>
      </c>
      <c r="F492" s="267" t="s">
        <v>174</v>
      </c>
      <c r="G492" s="265"/>
      <c r="H492" s="268">
        <v>1.01</v>
      </c>
      <c r="I492" s="269"/>
      <c r="J492" s="265"/>
      <c r="K492" s="265"/>
      <c r="L492" s="270"/>
      <c r="M492" s="271"/>
      <c r="N492" s="272"/>
      <c r="O492" s="272"/>
      <c r="P492" s="272"/>
      <c r="Q492" s="272"/>
      <c r="R492" s="272"/>
      <c r="S492" s="272"/>
      <c r="T492" s="27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4" t="s">
        <v>138</v>
      </c>
      <c r="AU492" s="274" t="s">
        <v>87</v>
      </c>
      <c r="AV492" s="14" t="s">
        <v>134</v>
      </c>
      <c r="AW492" s="14" t="s">
        <v>33</v>
      </c>
      <c r="AX492" s="14" t="s">
        <v>83</v>
      </c>
      <c r="AY492" s="274" t="s">
        <v>127</v>
      </c>
    </row>
    <row r="493" spans="1:65" s="2" customFormat="1" ht="19.8" customHeight="1">
      <c r="A493" s="39"/>
      <c r="B493" s="40"/>
      <c r="C493" s="236" t="s">
        <v>669</v>
      </c>
      <c r="D493" s="236" t="s">
        <v>129</v>
      </c>
      <c r="E493" s="237" t="s">
        <v>670</v>
      </c>
      <c r="F493" s="238" t="s">
        <v>671</v>
      </c>
      <c r="G493" s="239" t="s">
        <v>142</v>
      </c>
      <c r="H493" s="240">
        <v>4.8</v>
      </c>
      <c r="I493" s="241"/>
      <c r="J493" s="242">
        <f>ROUND(I493*H493,2)</f>
        <v>0</v>
      </c>
      <c r="K493" s="238" t="s">
        <v>133</v>
      </c>
      <c r="L493" s="45"/>
      <c r="M493" s="243" t="s">
        <v>1</v>
      </c>
      <c r="N493" s="244" t="s">
        <v>43</v>
      </c>
      <c r="O493" s="92"/>
      <c r="P493" s="245">
        <f>O493*H493</f>
        <v>0</v>
      </c>
      <c r="Q493" s="245">
        <v>2.46367</v>
      </c>
      <c r="R493" s="245">
        <f>Q493*H493</f>
        <v>11.825616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134</v>
      </c>
      <c r="AT493" s="247" t="s">
        <v>129</v>
      </c>
      <c r="AU493" s="247" t="s">
        <v>87</v>
      </c>
      <c r="AY493" s="18" t="s">
        <v>127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83</v>
      </c>
      <c r="BK493" s="248">
        <f>ROUND(I493*H493,2)</f>
        <v>0</v>
      </c>
      <c r="BL493" s="18" t="s">
        <v>134</v>
      </c>
      <c r="BM493" s="247" t="s">
        <v>672</v>
      </c>
    </row>
    <row r="494" spans="1:47" s="2" customFormat="1" ht="12">
      <c r="A494" s="39"/>
      <c r="B494" s="40"/>
      <c r="C494" s="41"/>
      <c r="D494" s="249" t="s">
        <v>136</v>
      </c>
      <c r="E494" s="41"/>
      <c r="F494" s="250" t="s">
        <v>673</v>
      </c>
      <c r="G494" s="41"/>
      <c r="H494" s="41"/>
      <c r="I494" s="145"/>
      <c r="J494" s="41"/>
      <c r="K494" s="41"/>
      <c r="L494" s="45"/>
      <c r="M494" s="251"/>
      <c r="N494" s="252"/>
      <c r="O494" s="92"/>
      <c r="P494" s="92"/>
      <c r="Q494" s="92"/>
      <c r="R494" s="92"/>
      <c r="S494" s="92"/>
      <c r="T494" s="93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136</v>
      </c>
      <c r="AU494" s="18" t="s">
        <v>87</v>
      </c>
    </row>
    <row r="495" spans="1:47" s="2" customFormat="1" ht="12">
      <c r="A495" s="39"/>
      <c r="B495" s="40"/>
      <c r="C495" s="41"/>
      <c r="D495" s="249" t="s">
        <v>252</v>
      </c>
      <c r="E495" s="41"/>
      <c r="F495" s="275" t="s">
        <v>674</v>
      </c>
      <c r="G495" s="41"/>
      <c r="H495" s="41"/>
      <c r="I495" s="145"/>
      <c r="J495" s="41"/>
      <c r="K495" s="41"/>
      <c r="L495" s="45"/>
      <c r="M495" s="251"/>
      <c r="N495" s="252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252</v>
      </c>
      <c r="AU495" s="18" t="s">
        <v>87</v>
      </c>
    </row>
    <row r="496" spans="1:51" s="13" customFormat="1" ht="12">
      <c r="A496" s="13"/>
      <c r="B496" s="253"/>
      <c r="C496" s="254"/>
      <c r="D496" s="249" t="s">
        <v>138</v>
      </c>
      <c r="E496" s="255" t="s">
        <v>1</v>
      </c>
      <c r="F496" s="256" t="s">
        <v>675</v>
      </c>
      <c r="G496" s="254"/>
      <c r="H496" s="257">
        <v>4.8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3" t="s">
        <v>138</v>
      </c>
      <c r="AU496" s="263" t="s">
        <v>87</v>
      </c>
      <c r="AV496" s="13" t="s">
        <v>87</v>
      </c>
      <c r="AW496" s="13" t="s">
        <v>33</v>
      </c>
      <c r="AX496" s="13" t="s">
        <v>78</v>
      </c>
      <c r="AY496" s="263" t="s">
        <v>127</v>
      </c>
    </row>
    <row r="497" spans="1:51" s="14" customFormat="1" ht="12">
      <c r="A497" s="14"/>
      <c r="B497" s="264"/>
      <c r="C497" s="265"/>
      <c r="D497" s="249" t="s">
        <v>138</v>
      </c>
      <c r="E497" s="266" t="s">
        <v>1</v>
      </c>
      <c r="F497" s="267" t="s">
        <v>174</v>
      </c>
      <c r="G497" s="265"/>
      <c r="H497" s="268">
        <v>4.8</v>
      </c>
      <c r="I497" s="269"/>
      <c r="J497" s="265"/>
      <c r="K497" s="265"/>
      <c r="L497" s="270"/>
      <c r="M497" s="271"/>
      <c r="N497" s="272"/>
      <c r="O497" s="272"/>
      <c r="P497" s="272"/>
      <c r="Q497" s="272"/>
      <c r="R497" s="272"/>
      <c r="S497" s="272"/>
      <c r="T497" s="27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4" t="s">
        <v>138</v>
      </c>
      <c r="AU497" s="274" t="s">
        <v>87</v>
      </c>
      <c r="AV497" s="14" t="s">
        <v>134</v>
      </c>
      <c r="AW497" s="14" t="s">
        <v>33</v>
      </c>
      <c r="AX497" s="14" t="s">
        <v>83</v>
      </c>
      <c r="AY497" s="274" t="s">
        <v>127</v>
      </c>
    </row>
    <row r="498" spans="1:65" s="2" customFormat="1" ht="30" customHeight="1">
      <c r="A498" s="39"/>
      <c r="B498" s="40"/>
      <c r="C498" s="236" t="s">
        <v>676</v>
      </c>
      <c r="D498" s="236" t="s">
        <v>129</v>
      </c>
      <c r="E498" s="237" t="s">
        <v>677</v>
      </c>
      <c r="F498" s="238" t="s">
        <v>678</v>
      </c>
      <c r="G498" s="239" t="s">
        <v>350</v>
      </c>
      <c r="H498" s="240">
        <v>0.11</v>
      </c>
      <c r="I498" s="241"/>
      <c r="J498" s="242">
        <f>ROUND(I498*H498,2)</f>
        <v>0</v>
      </c>
      <c r="K498" s="238" t="s">
        <v>1</v>
      </c>
      <c r="L498" s="45"/>
      <c r="M498" s="243" t="s">
        <v>1</v>
      </c>
      <c r="N498" s="244" t="s">
        <v>43</v>
      </c>
      <c r="O498" s="92"/>
      <c r="P498" s="245">
        <f>O498*H498</f>
        <v>0</v>
      </c>
      <c r="Q498" s="245">
        <v>2.46367</v>
      </c>
      <c r="R498" s="245">
        <f>Q498*H498</f>
        <v>0.2710037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134</v>
      </c>
      <c r="AT498" s="247" t="s">
        <v>129</v>
      </c>
      <c r="AU498" s="247" t="s">
        <v>87</v>
      </c>
      <c r="AY498" s="18" t="s">
        <v>127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83</v>
      </c>
      <c r="BK498" s="248">
        <f>ROUND(I498*H498,2)</f>
        <v>0</v>
      </c>
      <c r="BL498" s="18" t="s">
        <v>134</v>
      </c>
      <c r="BM498" s="247" t="s">
        <v>679</v>
      </c>
    </row>
    <row r="499" spans="1:47" s="2" customFormat="1" ht="12">
      <c r="A499" s="39"/>
      <c r="B499" s="40"/>
      <c r="C499" s="41"/>
      <c r="D499" s="249" t="s">
        <v>136</v>
      </c>
      <c r="E499" s="41"/>
      <c r="F499" s="250" t="s">
        <v>678</v>
      </c>
      <c r="G499" s="41"/>
      <c r="H499" s="41"/>
      <c r="I499" s="145"/>
      <c r="J499" s="41"/>
      <c r="K499" s="41"/>
      <c r="L499" s="45"/>
      <c r="M499" s="251"/>
      <c r="N499" s="252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136</v>
      </c>
      <c r="AU499" s="18" t="s">
        <v>87</v>
      </c>
    </row>
    <row r="500" spans="1:51" s="13" customFormat="1" ht="12">
      <c r="A500" s="13"/>
      <c r="B500" s="253"/>
      <c r="C500" s="254"/>
      <c r="D500" s="249" t="s">
        <v>138</v>
      </c>
      <c r="E500" s="255" t="s">
        <v>1</v>
      </c>
      <c r="F500" s="256" t="s">
        <v>680</v>
      </c>
      <c r="G500" s="254"/>
      <c r="H500" s="257">
        <v>0.109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3" t="s">
        <v>138</v>
      </c>
      <c r="AU500" s="263" t="s">
        <v>87</v>
      </c>
      <c r="AV500" s="13" t="s">
        <v>87</v>
      </c>
      <c r="AW500" s="13" t="s">
        <v>33</v>
      </c>
      <c r="AX500" s="13" t="s">
        <v>78</v>
      </c>
      <c r="AY500" s="263" t="s">
        <v>127</v>
      </c>
    </row>
    <row r="501" spans="1:51" s="14" customFormat="1" ht="12">
      <c r="A501" s="14"/>
      <c r="B501" s="264"/>
      <c r="C501" s="265"/>
      <c r="D501" s="249" t="s">
        <v>138</v>
      </c>
      <c r="E501" s="266" t="s">
        <v>1</v>
      </c>
      <c r="F501" s="267" t="s">
        <v>174</v>
      </c>
      <c r="G501" s="265"/>
      <c r="H501" s="268">
        <v>0.109</v>
      </c>
      <c r="I501" s="269"/>
      <c r="J501" s="265"/>
      <c r="K501" s="265"/>
      <c r="L501" s="270"/>
      <c r="M501" s="271"/>
      <c r="N501" s="272"/>
      <c r="O501" s="272"/>
      <c r="P501" s="272"/>
      <c r="Q501" s="272"/>
      <c r="R501" s="272"/>
      <c r="S501" s="272"/>
      <c r="T501" s="27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4" t="s">
        <v>138</v>
      </c>
      <c r="AU501" s="274" t="s">
        <v>87</v>
      </c>
      <c r="AV501" s="14" t="s">
        <v>134</v>
      </c>
      <c r="AW501" s="14" t="s">
        <v>33</v>
      </c>
      <c r="AX501" s="14" t="s">
        <v>78</v>
      </c>
      <c r="AY501" s="274" t="s">
        <v>127</v>
      </c>
    </row>
    <row r="502" spans="1:51" s="13" customFormat="1" ht="12">
      <c r="A502" s="13"/>
      <c r="B502" s="253"/>
      <c r="C502" s="254"/>
      <c r="D502" s="249" t="s">
        <v>138</v>
      </c>
      <c r="E502" s="255" t="s">
        <v>1</v>
      </c>
      <c r="F502" s="256" t="s">
        <v>681</v>
      </c>
      <c r="G502" s="254"/>
      <c r="H502" s="257">
        <v>0.11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3" t="s">
        <v>138</v>
      </c>
      <c r="AU502" s="263" t="s">
        <v>87</v>
      </c>
      <c r="AV502" s="13" t="s">
        <v>87</v>
      </c>
      <c r="AW502" s="13" t="s">
        <v>33</v>
      </c>
      <c r="AX502" s="13" t="s">
        <v>83</v>
      </c>
      <c r="AY502" s="263" t="s">
        <v>127</v>
      </c>
    </row>
    <row r="503" spans="1:65" s="2" customFormat="1" ht="30" customHeight="1">
      <c r="A503" s="39"/>
      <c r="B503" s="40"/>
      <c r="C503" s="236" t="s">
        <v>682</v>
      </c>
      <c r="D503" s="236" t="s">
        <v>129</v>
      </c>
      <c r="E503" s="237" t="s">
        <v>683</v>
      </c>
      <c r="F503" s="238" t="s">
        <v>684</v>
      </c>
      <c r="G503" s="239" t="s">
        <v>190</v>
      </c>
      <c r="H503" s="240">
        <v>3.8</v>
      </c>
      <c r="I503" s="241"/>
      <c r="J503" s="242">
        <f>ROUND(I503*H503,2)</f>
        <v>0</v>
      </c>
      <c r="K503" s="238" t="s">
        <v>133</v>
      </c>
      <c r="L503" s="45"/>
      <c r="M503" s="243" t="s">
        <v>1</v>
      </c>
      <c r="N503" s="244" t="s">
        <v>43</v>
      </c>
      <c r="O503" s="92"/>
      <c r="P503" s="245">
        <f>O503*H503</f>
        <v>0</v>
      </c>
      <c r="Q503" s="245">
        <v>0</v>
      </c>
      <c r="R503" s="245">
        <f>Q503*H503</f>
        <v>0</v>
      </c>
      <c r="S503" s="245">
        <v>0</v>
      </c>
      <c r="T503" s="246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7" t="s">
        <v>134</v>
      </c>
      <c r="AT503" s="247" t="s">
        <v>129</v>
      </c>
      <c r="AU503" s="247" t="s">
        <v>87</v>
      </c>
      <c r="AY503" s="18" t="s">
        <v>127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18" t="s">
        <v>83</v>
      </c>
      <c r="BK503" s="248">
        <f>ROUND(I503*H503,2)</f>
        <v>0</v>
      </c>
      <c r="BL503" s="18" t="s">
        <v>134</v>
      </c>
      <c r="BM503" s="247" t="s">
        <v>685</v>
      </c>
    </row>
    <row r="504" spans="1:47" s="2" customFormat="1" ht="12">
      <c r="A504" s="39"/>
      <c r="B504" s="40"/>
      <c r="C504" s="41"/>
      <c r="D504" s="249" t="s">
        <v>136</v>
      </c>
      <c r="E504" s="41"/>
      <c r="F504" s="250" t="s">
        <v>686</v>
      </c>
      <c r="G504" s="41"/>
      <c r="H504" s="41"/>
      <c r="I504" s="145"/>
      <c r="J504" s="41"/>
      <c r="K504" s="41"/>
      <c r="L504" s="45"/>
      <c r="M504" s="251"/>
      <c r="N504" s="252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136</v>
      </c>
      <c r="AU504" s="18" t="s">
        <v>87</v>
      </c>
    </row>
    <row r="505" spans="1:51" s="13" customFormat="1" ht="12">
      <c r="A505" s="13"/>
      <c r="B505" s="253"/>
      <c r="C505" s="254"/>
      <c r="D505" s="249" t="s">
        <v>138</v>
      </c>
      <c r="E505" s="255" t="s">
        <v>1</v>
      </c>
      <c r="F505" s="256" t="s">
        <v>687</v>
      </c>
      <c r="G505" s="254"/>
      <c r="H505" s="257">
        <v>3.8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3" t="s">
        <v>138</v>
      </c>
      <c r="AU505" s="263" t="s">
        <v>87</v>
      </c>
      <c r="AV505" s="13" t="s">
        <v>87</v>
      </c>
      <c r="AW505" s="13" t="s">
        <v>33</v>
      </c>
      <c r="AX505" s="13" t="s">
        <v>78</v>
      </c>
      <c r="AY505" s="263" t="s">
        <v>127</v>
      </c>
    </row>
    <row r="506" spans="1:51" s="14" customFormat="1" ht="12">
      <c r="A506" s="14"/>
      <c r="B506" s="264"/>
      <c r="C506" s="265"/>
      <c r="D506" s="249" t="s">
        <v>138</v>
      </c>
      <c r="E506" s="266" t="s">
        <v>1</v>
      </c>
      <c r="F506" s="267" t="s">
        <v>174</v>
      </c>
      <c r="G506" s="265"/>
      <c r="H506" s="268">
        <v>3.8</v>
      </c>
      <c r="I506" s="269"/>
      <c r="J506" s="265"/>
      <c r="K506" s="265"/>
      <c r="L506" s="270"/>
      <c r="M506" s="271"/>
      <c r="N506" s="272"/>
      <c r="O506" s="272"/>
      <c r="P506" s="272"/>
      <c r="Q506" s="272"/>
      <c r="R506" s="272"/>
      <c r="S506" s="272"/>
      <c r="T506" s="27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4" t="s">
        <v>138</v>
      </c>
      <c r="AU506" s="274" t="s">
        <v>87</v>
      </c>
      <c r="AV506" s="14" t="s">
        <v>134</v>
      </c>
      <c r="AW506" s="14" t="s">
        <v>33</v>
      </c>
      <c r="AX506" s="14" t="s">
        <v>83</v>
      </c>
      <c r="AY506" s="274" t="s">
        <v>127</v>
      </c>
    </row>
    <row r="507" spans="1:65" s="2" customFormat="1" ht="19.8" customHeight="1">
      <c r="A507" s="39"/>
      <c r="B507" s="40"/>
      <c r="C507" s="287" t="s">
        <v>688</v>
      </c>
      <c r="D507" s="287" t="s">
        <v>372</v>
      </c>
      <c r="E507" s="288" t="s">
        <v>689</v>
      </c>
      <c r="F507" s="289" t="s">
        <v>690</v>
      </c>
      <c r="G507" s="290" t="s">
        <v>190</v>
      </c>
      <c r="H507" s="291">
        <v>4</v>
      </c>
      <c r="I507" s="292"/>
      <c r="J507" s="293">
        <f>ROUND(I507*H507,2)</f>
        <v>0</v>
      </c>
      <c r="K507" s="289" t="s">
        <v>1</v>
      </c>
      <c r="L507" s="294"/>
      <c r="M507" s="295" t="s">
        <v>1</v>
      </c>
      <c r="N507" s="296" t="s">
        <v>43</v>
      </c>
      <c r="O507" s="92"/>
      <c r="P507" s="245">
        <f>O507*H507</f>
        <v>0</v>
      </c>
      <c r="Q507" s="245">
        <v>0.00187</v>
      </c>
      <c r="R507" s="245">
        <f>Q507*H507</f>
        <v>0.00748</v>
      </c>
      <c r="S507" s="245">
        <v>0</v>
      </c>
      <c r="T507" s="24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7" t="s">
        <v>175</v>
      </c>
      <c r="AT507" s="247" t="s">
        <v>372</v>
      </c>
      <c r="AU507" s="247" t="s">
        <v>87</v>
      </c>
      <c r="AY507" s="18" t="s">
        <v>127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8" t="s">
        <v>83</v>
      </c>
      <c r="BK507" s="248">
        <f>ROUND(I507*H507,2)</f>
        <v>0</v>
      </c>
      <c r="BL507" s="18" t="s">
        <v>134</v>
      </c>
      <c r="BM507" s="247" t="s">
        <v>691</v>
      </c>
    </row>
    <row r="508" spans="1:47" s="2" customFormat="1" ht="12">
      <c r="A508" s="39"/>
      <c r="B508" s="40"/>
      <c r="C508" s="41"/>
      <c r="D508" s="249" t="s">
        <v>136</v>
      </c>
      <c r="E508" s="41"/>
      <c r="F508" s="250" t="s">
        <v>690</v>
      </c>
      <c r="G508" s="41"/>
      <c r="H508" s="41"/>
      <c r="I508" s="145"/>
      <c r="J508" s="41"/>
      <c r="K508" s="41"/>
      <c r="L508" s="45"/>
      <c r="M508" s="251"/>
      <c r="N508" s="252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136</v>
      </c>
      <c r="AU508" s="18" t="s">
        <v>87</v>
      </c>
    </row>
    <row r="509" spans="1:51" s="13" customFormat="1" ht="12">
      <c r="A509" s="13"/>
      <c r="B509" s="253"/>
      <c r="C509" s="254"/>
      <c r="D509" s="249" t="s">
        <v>138</v>
      </c>
      <c r="E509" s="255" t="s">
        <v>1</v>
      </c>
      <c r="F509" s="256" t="s">
        <v>692</v>
      </c>
      <c r="G509" s="254"/>
      <c r="H509" s="257">
        <v>4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3" t="s">
        <v>138</v>
      </c>
      <c r="AU509" s="263" t="s">
        <v>87</v>
      </c>
      <c r="AV509" s="13" t="s">
        <v>87</v>
      </c>
      <c r="AW509" s="13" t="s">
        <v>33</v>
      </c>
      <c r="AX509" s="13" t="s">
        <v>78</v>
      </c>
      <c r="AY509" s="263" t="s">
        <v>127</v>
      </c>
    </row>
    <row r="510" spans="1:51" s="14" customFormat="1" ht="12">
      <c r="A510" s="14"/>
      <c r="B510" s="264"/>
      <c r="C510" s="265"/>
      <c r="D510" s="249" t="s">
        <v>138</v>
      </c>
      <c r="E510" s="266" t="s">
        <v>1</v>
      </c>
      <c r="F510" s="267" t="s">
        <v>174</v>
      </c>
      <c r="G510" s="265"/>
      <c r="H510" s="268">
        <v>4</v>
      </c>
      <c r="I510" s="269"/>
      <c r="J510" s="265"/>
      <c r="K510" s="265"/>
      <c r="L510" s="270"/>
      <c r="M510" s="271"/>
      <c r="N510" s="272"/>
      <c r="O510" s="272"/>
      <c r="P510" s="272"/>
      <c r="Q510" s="272"/>
      <c r="R510" s="272"/>
      <c r="S510" s="272"/>
      <c r="T510" s="27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4" t="s">
        <v>138</v>
      </c>
      <c r="AU510" s="274" t="s">
        <v>87</v>
      </c>
      <c r="AV510" s="14" t="s">
        <v>134</v>
      </c>
      <c r="AW510" s="14" t="s">
        <v>33</v>
      </c>
      <c r="AX510" s="14" t="s">
        <v>83</v>
      </c>
      <c r="AY510" s="274" t="s">
        <v>127</v>
      </c>
    </row>
    <row r="511" spans="1:65" s="2" customFormat="1" ht="30" customHeight="1">
      <c r="A511" s="39"/>
      <c r="B511" s="40"/>
      <c r="C511" s="236" t="s">
        <v>693</v>
      </c>
      <c r="D511" s="236" t="s">
        <v>129</v>
      </c>
      <c r="E511" s="237" t="s">
        <v>694</v>
      </c>
      <c r="F511" s="238" t="s">
        <v>695</v>
      </c>
      <c r="G511" s="239" t="s">
        <v>132</v>
      </c>
      <c r="H511" s="240">
        <v>2790.27</v>
      </c>
      <c r="I511" s="241"/>
      <c r="J511" s="242">
        <f>ROUND(I511*H511,2)</f>
        <v>0</v>
      </c>
      <c r="K511" s="238" t="s">
        <v>133</v>
      </c>
      <c r="L511" s="45"/>
      <c r="M511" s="243" t="s">
        <v>1</v>
      </c>
      <c r="N511" s="244" t="s">
        <v>43</v>
      </c>
      <c r="O511" s="92"/>
      <c r="P511" s="245">
        <f>O511*H511</f>
        <v>0</v>
      </c>
      <c r="Q511" s="245">
        <v>0.00198</v>
      </c>
      <c r="R511" s="245">
        <f>Q511*H511</f>
        <v>5.5247345999999995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134</v>
      </c>
      <c r="AT511" s="247" t="s">
        <v>129</v>
      </c>
      <c r="AU511" s="247" t="s">
        <v>87</v>
      </c>
      <c r="AY511" s="18" t="s">
        <v>127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83</v>
      </c>
      <c r="BK511" s="248">
        <f>ROUND(I511*H511,2)</f>
        <v>0</v>
      </c>
      <c r="BL511" s="18" t="s">
        <v>134</v>
      </c>
      <c r="BM511" s="247" t="s">
        <v>696</v>
      </c>
    </row>
    <row r="512" spans="1:47" s="2" customFormat="1" ht="12">
      <c r="A512" s="39"/>
      <c r="B512" s="40"/>
      <c r="C512" s="41"/>
      <c r="D512" s="249" t="s">
        <v>136</v>
      </c>
      <c r="E512" s="41"/>
      <c r="F512" s="250" t="s">
        <v>697</v>
      </c>
      <c r="G512" s="41"/>
      <c r="H512" s="41"/>
      <c r="I512" s="145"/>
      <c r="J512" s="41"/>
      <c r="K512" s="41"/>
      <c r="L512" s="45"/>
      <c r="M512" s="251"/>
      <c r="N512" s="252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136</v>
      </c>
      <c r="AU512" s="18" t="s">
        <v>87</v>
      </c>
    </row>
    <row r="513" spans="1:51" s="13" customFormat="1" ht="12">
      <c r="A513" s="13"/>
      <c r="B513" s="253"/>
      <c r="C513" s="254"/>
      <c r="D513" s="249" t="s">
        <v>138</v>
      </c>
      <c r="E513" s="255" t="s">
        <v>1</v>
      </c>
      <c r="F513" s="256" t="s">
        <v>698</v>
      </c>
      <c r="G513" s="254"/>
      <c r="H513" s="257">
        <v>1782.93</v>
      </c>
      <c r="I513" s="258"/>
      <c r="J513" s="254"/>
      <c r="K513" s="254"/>
      <c r="L513" s="259"/>
      <c r="M513" s="260"/>
      <c r="N513" s="261"/>
      <c r="O513" s="261"/>
      <c r="P513" s="261"/>
      <c r="Q513" s="261"/>
      <c r="R513" s="261"/>
      <c r="S513" s="261"/>
      <c r="T513" s="26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3" t="s">
        <v>138</v>
      </c>
      <c r="AU513" s="263" t="s">
        <v>87</v>
      </c>
      <c r="AV513" s="13" t="s">
        <v>87</v>
      </c>
      <c r="AW513" s="13" t="s">
        <v>33</v>
      </c>
      <c r="AX513" s="13" t="s">
        <v>78</v>
      </c>
      <c r="AY513" s="263" t="s">
        <v>127</v>
      </c>
    </row>
    <row r="514" spans="1:51" s="13" customFormat="1" ht="12">
      <c r="A514" s="13"/>
      <c r="B514" s="253"/>
      <c r="C514" s="254"/>
      <c r="D514" s="249" t="s">
        <v>138</v>
      </c>
      <c r="E514" s="255" t="s">
        <v>1</v>
      </c>
      <c r="F514" s="256" t="s">
        <v>699</v>
      </c>
      <c r="G514" s="254"/>
      <c r="H514" s="257">
        <v>1007.34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3" t="s">
        <v>138</v>
      </c>
      <c r="AU514" s="263" t="s">
        <v>87</v>
      </c>
      <c r="AV514" s="13" t="s">
        <v>87</v>
      </c>
      <c r="AW514" s="13" t="s">
        <v>33</v>
      </c>
      <c r="AX514" s="13" t="s">
        <v>78</v>
      </c>
      <c r="AY514" s="263" t="s">
        <v>127</v>
      </c>
    </row>
    <row r="515" spans="1:51" s="14" customFormat="1" ht="12">
      <c r="A515" s="14"/>
      <c r="B515" s="264"/>
      <c r="C515" s="265"/>
      <c r="D515" s="249" t="s">
        <v>138</v>
      </c>
      <c r="E515" s="266" t="s">
        <v>1</v>
      </c>
      <c r="F515" s="267" t="s">
        <v>174</v>
      </c>
      <c r="G515" s="265"/>
      <c r="H515" s="268">
        <v>2790.27</v>
      </c>
      <c r="I515" s="269"/>
      <c r="J515" s="265"/>
      <c r="K515" s="265"/>
      <c r="L515" s="270"/>
      <c r="M515" s="271"/>
      <c r="N515" s="272"/>
      <c r="O515" s="272"/>
      <c r="P515" s="272"/>
      <c r="Q515" s="272"/>
      <c r="R515" s="272"/>
      <c r="S515" s="272"/>
      <c r="T515" s="27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4" t="s">
        <v>138</v>
      </c>
      <c r="AU515" s="274" t="s">
        <v>87</v>
      </c>
      <c r="AV515" s="14" t="s">
        <v>134</v>
      </c>
      <c r="AW515" s="14" t="s">
        <v>33</v>
      </c>
      <c r="AX515" s="14" t="s">
        <v>83</v>
      </c>
      <c r="AY515" s="274" t="s">
        <v>127</v>
      </c>
    </row>
    <row r="516" spans="1:65" s="2" customFormat="1" ht="19.8" customHeight="1">
      <c r="A516" s="39"/>
      <c r="B516" s="40"/>
      <c r="C516" s="236" t="s">
        <v>700</v>
      </c>
      <c r="D516" s="236" t="s">
        <v>129</v>
      </c>
      <c r="E516" s="237" t="s">
        <v>701</v>
      </c>
      <c r="F516" s="238" t="s">
        <v>702</v>
      </c>
      <c r="G516" s="239" t="s">
        <v>132</v>
      </c>
      <c r="H516" s="240">
        <v>1574.35</v>
      </c>
      <c r="I516" s="241"/>
      <c r="J516" s="242">
        <f>ROUND(I516*H516,2)</f>
        <v>0</v>
      </c>
      <c r="K516" s="238" t="s">
        <v>133</v>
      </c>
      <c r="L516" s="45"/>
      <c r="M516" s="243" t="s">
        <v>1</v>
      </c>
      <c r="N516" s="244" t="s">
        <v>43</v>
      </c>
      <c r="O516" s="92"/>
      <c r="P516" s="245">
        <f>O516*H516</f>
        <v>0</v>
      </c>
      <c r="Q516" s="245">
        <v>0.00036</v>
      </c>
      <c r="R516" s="245">
        <f>Q516*H516</f>
        <v>0.566766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134</v>
      </c>
      <c r="AT516" s="247" t="s">
        <v>129</v>
      </c>
      <c r="AU516" s="247" t="s">
        <v>87</v>
      </c>
      <c r="AY516" s="18" t="s">
        <v>127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83</v>
      </c>
      <c r="BK516" s="248">
        <f>ROUND(I516*H516,2)</f>
        <v>0</v>
      </c>
      <c r="BL516" s="18" t="s">
        <v>134</v>
      </c>
      <c r="BM516" s="247" t="s">
        <v>703</v>
      </c>
    </row>
    <row r="517" spans="1:47" s="2" customFormat="1" ht="12">
      <c r="A517" s="39"/>
      <c r="B517" s="40"/>
      <c r="C517" s="41"/>
      <c r="D517" s="249" t="s">
        <v>136</v>
      </c>
      <c r="E517" s="41"/>
      <c r="F517" s="250" t="s">
        <v>704</v>
      </c>
      <c r="G517" s="41"/>
      <c r="H517" s="41"/>
      <c r="I517" s="145"/>
      <c r="J517" s="41"/>
      <c r="K517" s="41"/>
      <c r="L517" s="45"/>
      <c r="M517" s="251"/>
      <c r="N517" s="252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136</v>
      </c>
      <c r="AU517" s="18" t="s">
        <v>87</v>
      </c>
    </row>
    <row r="518" spans="1:51" s="13" customFormat="1" ht="12">
      <c r="A518" s="13"/>
      <c r="B518" s="253"/>
      <c r="C518" s="254"/>
      <c r="D518" s="249" t="s">
        <v>138</v>
      </c>
      <c r="E518" s="255" t="s">
        <v>1</v>
      </c>
      <c r="F518" s="256" t="s">
        <v>705</v>
      </c>
      <c r="G518" s="254"/>
      <c r="H518" s="257">
        <v>1574.35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3" t="s">
        <v>138</v>
      </c>
      <c r="AU518" s="263" t="s">
        <v>87</v>
      </c>
      <c r="AV518" s="13" t="s">
        <v>87</v>
      </c>
      <c r="AW518" s="13" t="s">
        <v>33</v>
      </c>
      <c r="AX518" s="13" t="s">
        <v>78</v>
      </c>
      <c r="AY518" s="263" t="s">
        <v>127</v>
      </c>
    </row>
    <row r="519" spans="1:51" s="14" customFormat="1" ht="12">
      <c r="A519" s="14"/>
      <c r="B519" s="264"/>
      <c r="C519" s="265"/>
      <c r="D519" s="249" t="s">
        <v>138</v>
      </c>
      <c r="E519" s="266" t="s">
        <v>1</v>
      </c>
      <c r="F519" s="267" t="s">
        <v>174</v>
      </c>
      <c r="G519" s="265"/>
      <c r="H519" s="268">
        <v>1574.35</v>
      </c>
      <c r="I519" s="269"/>
      <c r="J519" s="265"/>
      <c r="K519" s="265"/>
      <c r="L519" s="270"/>
      <c r="M519" s="271"/>
      <c r="N519" s="272"/>
      <c r="O519" s="272"/>
      <c r="P519" s="272"/>
      <c r="Q519" s="272"/>
      <c r="R519" s="272"/>
      <c r="S519" s="272"/>
      <c r="T519" s="27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4" t="s">
        <v>138</v>
      </c>
      <c r="AU519" s="274" t="s">
        <v>87</v>
      </c>
      <c r="AV519" s="14" t="s">
        <v>134</v>
      </c>
      <c r="AW519" s="14" t="s">
        <v>33</v>
      </c>
      <c r="AX519" s="14" t="s">
        <v>83</v>
      </c>
      <c r="AY519" s="274" t="s">
        <v>127</v>
      </c>
    </row>
    <row r="520" spans="1:65" s="2" customFormat="1" ht="19.8" customHeight="1">
      <c r="A520" s="39"/>
      <c r="B520" s="40"/>
      <c r="C520" s="236" t="s">
        <v>706</v>
      </c>
      <c r="D520" s="236" t="s">
        <v>129</v>
      </c>
      <c r="E520" s="237" t="s">
        <v>707</v>
      </c>
      <c r="F520" s="238" t="s">
        <v>708</v>
      </c>
      <c r="G520" s="239" t="s">
        <v>190</v>
      </c>
      <c r="H520" s="240">
        <v>2532</v>
      </c>
      <c r="I520" s="241"/>
      <c r="J520" s="242">
        <f>ROUND(I520*H520,2)</f>
        <v>0</v>
      </c>
      <c r="K520" s="238" t="s">
        <v>1</v>
      </c>
      <c r="L520" s="45"/>
      <c r="M520" s="243" t="s">
        <v>1</v>
      </c>
      <c r="N520" s="244" t="s">
        <v>43</v>
      </c>
      <c r="O520" s="92"/>
      <c r="P520" s="245">
        <f>O520*H520</f>
        <v>0</v>
      </c>
      <c r="Q520" s="245">
        <v>0</v>
      </c>
      <c r="R520" s="245">
        <f>Q520*H520</f>
        <v>0</v>
      </c>
      <c r="S520" s="245">
        <v>0</v>
      </c>
      <c r="T520" s="24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7" t="s">
        <v>134</v>
      </c>
      <c r="AT520" s="247" t="s">
        <v>129</v>
      </c>
      <c r="AU520" s="247" t="s">
        <v>87</v>
      </c>
      <c r="AY520" s="18" t="s">
        <v>127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18" t="s">
        <v>83</v>
      </c>
      <c r="BK520" s="248">
        <f>ROUND(I520*H520,2)</f>
        <v>0</v>
      </c>
      <c r="BL520" s="18" t="s">
        <v>134</v>
      </c>
      <c r="BM520" s="247" t="s">
        <v>709</v>
      </c>
    </row>
    <row r="521" spans="1:47" s="2" customFormat="1" ht="12">
      <c r="A521" s="39"/>
      <c r="B521" s="40"/>
      <c r="C521" s="41"/>
      <c r="D521" s="249" t="s">
        <v>136</v>
      </c>
      <c r="E521" s="41"/>
      <c r="F521" s="250" t="s">
        <v>710</v>
      </c>
      <c r="G521" s="41"/>
      <c r="H521" s="41"/>
      <c r="I521" s="145"/>
      <c r="J521" s="41"/>
      <c r="K521" s="41"/>
      <c r="L521" s="45"/>
      <c r="M521" s="251"/>
      <c r="N521" s="252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136</v>
      </c>
      <c r="AU521" s="18" t="s">
        <v>87</v>
      </c>
    </row>
    <row r="522" spans="1:47" s="2" customFormat="1" ht="12">
      <c r="A522" s="39"/>
      <c r="B522" s="40"/>
      <c r="C522" s="41"/>
      <c r="D522" s="249" t="s">
        <v>252</v>
      </c>
      <c r="E522" s="41"/>
      <c r="F522" s="275" t="s">
        <v>711</v>
      </c>
      <c r="G522" s="41"/>
      <c r="H522" s="41"/>
      <c r="I522" s="145"/>
      <c r="J522" s="41"/>
      <c r="K522" s="41"/>
      <c r="L522" s="45"/>
      <c r="M522" s="251"/>
      <c r="N522" s="252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252</v>
      </c>
      <c r="AU522" s="18" t="s">
        <v>87</v>
      </c>
    </row>
    <row r="523" spans="1:51" s="13" customFormat="1" ht="12">
      <c r="A523" s="13"/>
      <c r="B523" s="253"/>
      <c r="C523" s="254"/>
      <c r="D523" s="249" t="s">
        <v>138</v>
      </c>
      <c r="E523" s="255" t="s">
        <v>1</v>
      </c>
      <c r="F523" s="256" t="s">
        <v>712</v>
      </c>
      <c r="G523" s="254"/>
      <c r="H523" s="257">
        <v>2532</v>
      </c>
      <c r="I523" s="258"/>
      <c r="J523" s="254"/>
      <c r="K523" s="254"/>
      <c r="L523" s="259"/>
      <c r="M523" s="260"/>
      <c r="N523" s="261"/>
      <c r="O523" s="261"/>
      <c r="P523" s="261"/>
      <c r="Q523" s="261"/>
      <c r="R523" s="261"/>
      <c r="S523" s="261"/>
      <c r="T523" s="26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3" t="s">
        <v>138</v>
      </c>
      <c r="AU523" s="263" t="s">
        <v>87</v>
      </c>
      <c r="AV523" s="13" t="s">
        <v>87</v>
      </c>
      <c r="AW523" s="13" t="s">
        <v>33</v>
      </c>
      <c r="AX523" s="13" t="s">
        <v>78</v>
      </c>
      <c r="AY523" s="263" t="s">
        <v>127</v>
      </c>
    </row>
    <row r="524" spans="1:51" s="14" customFormat="1" ht="12">
      <c r="A524" s="14"/>
      <c r="B524" s="264"/>
      <c r="C524" s="265"/>
      <c r="D524" s="249" t="s">
        <v>138</v>
      </c>
      <c r="E524" s="266" t="s">
        <v>1</v>
      </c>
      <c r="F524" s="267" t="s">
        <v>174</v>
      </c>
      <c r="G524" s="265"/>
      <c r="H524" s="268">
        <v>2532</v>
      </c>
      <c r="I524" s="269"/>
      <c r="J524" s="265"/>
      <c r="K524" s="265"/>
      <c r="L524" s="270"/>
      <c r="M524" s="271"/>
      <c r="N524" s="272"/>
      <c r="O524" s="272"/>
      <c r="P524" s="272"/>
      <c r="Q524" s="272"/>
      <c r="R524" s="272"/>
      <c r="S524" s="272"/>
      <c r="T524" s="27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4" t="s">
        <v>138</v>
      </c>
      <c r="AU524" s="274" t="s">
        <v>87</v>
      </c>
      <c r="AV524" s="14" t="s">
        <v>134</v>
      </c>
      <c r="AW524" s="14" t="s">
        <v>33</v>
      </c>
      <c r="AX524" s="14" t="s">
        <v>83</v>
      </c>
      <c r="AY524" s="274" t="s">
        <v>127</v>
      </c>
    </row>
    <row r="525" spans="1:65" s="2" customFormat="1" ht="19.8" customHeight="1">
      <c r="A525" s="39"/>
      <c r="B525" s="40"/>
      <c r="C525" s="236" t="s">
        <v>713</v>
      </c>
      <c r="D525" s="236" t="s">
        <v>129</v>
      </c>
      <c r="E525" s="237" t="s">
        <v>714</v>
      </c>
      <c r="F525" s="238" t="s">
        <v>715</v>
      </c>
      <c r="G525" s="239" t="s">
        <v>190</v>
      </c>
      <c r="H525" s="240">
        <v>997</v>
      </c>
      <c r="I525" s="241"/>
      <c r="J525" s="242">
        <f>ROUND(I525*H525,2)</f>
        <v>0</v>
      </c>
      <c r="K525" s="238" t="s">
        <v>133</v>
      </c>
      <c r="L525" s="45"/>
      <c r="M525" s="243" t="s">
        <v>1</v>
      </c>
      <c r="N525" s="244" t="s">
        <v>43</v>
      </c>
      <c r="O525" s="92"/>
      <c r="P525" s="245">
        <f>O525*H525</f>
        <v>0</v>
      </c>
      <c r="Q525" s="245">
        <v>0</v>
      </c>
      <c r="R525" s="245">
        <f>Q525*H525</f>
        <v>0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134</v>
      </c>
      <c r="AT525" s="247" t="s">
        <v>129</v>
      </c>
      <c r="AU525" s="247" t="s">
        <v>87</v>
      </c>
      <c r="AY525" s="18" t="s">
        <v>127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83</v>
      </c>
      <c r="BK525" s="248">
        <f>ROUND(I525*H525,2)</f>
        <v>0</v>
      </c>
      <c r="BL525" s="18" t="s">
        <v>134</v>
      </c>
      <c r="BM525" s="247" t="s">
        <v>716</v>
      </c>
    </row>
    <row r="526" spans="1:47" s="2" customFormat="1" ht="12">
      <c r="A526" s="39"/>
      <c r="B526" s="40"/>
      <c r="C526" s="41"/>
      <c r="D526" s="249" t="s">
        <v>136</v>
      </c>
      <c r="E526" s="41"/>
      <c r="F526" s="250" t="s">
        <v>717</v>
      </c>
      <c r="G526" s="41"/>
      <c r="H526" s="41"/>
      <c r="I526" s="145"/>
      <c r="J526" s="41"/>
      <c r="K526" s="41"/>
      <c r="L526" s="45"/>
      <c r="M526" s="251"/>
      <c r="N526" s="252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136</v>
      </c>
      <c r="AU526" s="18" t="s">
        <v>87</v>
      </c>
    </row>
    <row r="527" spans="1:51" s="13" customFormat="1" ht="12">
      <c r="A527" s="13"/>
      <c r="B527" s="253"/>
      <c r="C527" s="254"/>
      <c r="D527" s="249" t="s">
        <v>138</v>
      </c>
      <c r="E527" s="255" t="s">
        <v>1</v>
      </c>
      <c r="F527" s="256" t="s">
        <v>718</v>
      </c>
      <c r="G527" s="254"/>
      <c r="H527" s="257">
        <v>997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3" t="s">
        <v>138</v>
      </c>
      <c r="AU527" s="263" t="s">
        <v>87</v>
      </c>
      <c r="AV527" s="13" t="s">
        <v>87</v>
      </c>
      <c r="AW527" s="13" t="s">
        <v>33</v>
      </c>
      <c r="AX527" s="13" t="s">
        <v>78</v>
      </c>
      <c r="AY527" s="263" t="s">
        <v>127</v>
      </c>
    </row>
    <row r="528" spans="1:51" s="14" customFormat="1" ht="12">
      <c r="A528" s="14"/>
      <c r="B528" s="264"/>
      <c r="C528" s="265"/>
      <c r="D528" s="249" t="s">
        <v>138</v>
      </c>
      <c r="E528" s="266" t="s">
        <v>1</v>
      </c>
      <c r="F528" s="267" t="s">
        <v>174</v>
      </c>
      <c r="G528" s="265"/>
      <c r="H528" s="268">
        <v>997</v>
      </c>
      <c r="I528" s="269"/>
      <c r="J528" s="265"/>
      <c r="K528" s="265"/>
      <c r="L528" s="270"/>
      <c r="M528" s="271"/>
      <c r="N528" s="272"/>
      <c r="O528" s="272"/>
      <c r="P528" s="272"/>
      <c r="Q528" s="272"/>
      <c r="R528" s="272"/>
      <c r="S528" s="272"/>
      <c r="T528" s="27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4" t="s">
        <v>138</v>
      </c>
      <c r="AU528" s="274" t="s">
        <v>87</v>
      </c>
      <c r="AV528" s="14" t="s">
        <v>134</v>
      </c>
      <c r="AW528" s="14" t="s">
        <v>33</v>
      </c>
      <c r="AX528" s="14" t="s">
        <v>83</v>
      </c>
      <c r="AY528" s="274" t="s">
        <v>127</v>
      </c>
    </row>
    <row r="529" spans="1:65" s="2" customFormat="1" ht="19.8" customHeight="1">
      <c r="A529" s="39"/>
      <c r="B529" s="40"/>
      <c r="C529" s="236" t="s">
        <v>719</v>
      </c>
      <c r="D529" s="236" t="s">
        <v>129</v>
      </c>
      <c r="E529" s="237" t="s">
        <v>720</v>
      </c>
      <c r="F529" s="238" t="s">
        <v>721</v>
      </c>
      <c r="G529" s="239" t="s">
        <v>190</v>
      </c>
      <c r="H529" s="240">
        <v>1202</v>
      </c>
      <c r="I529" s="241"/>
      <c r="J529" s="242">
        <f>ROUND(I529*H529,2)</f>
        <v>0</v>
      </c>
      <c r="K529" s="238" t="s">
        <v>133</v>
      </c>
      <c r="L529" s="45"/>
      <c r="M529" s="243" t="s">
        <v>1</v>
      </c>
      <c r="N529" s="244" t="s">
        <v>43</v>
      </c>
      <c r="O529" s="92"/>
      <c r="P529" s="245">
        <f>O529*H529</f>
        <v>0</v>
      </c>
      <c r="Q529" s="245">
        <v>0</v>
      </c>
      <c r="R529" s="245">
        <f>Q529*H529</f>
        <v>0</v>
      </c>
      <c r="S529" s="245">
        <v>0</v>
      </c>
      <c r="T529" s="246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7" t="s">
        <v>134</v>
      </c>
      <c r="AT529" s="247" t="s">
        <v>129</v>
      </c>
      <c r="AU529" s="247" t="s">
        <v>87</v>
      </c>
      <c r="AY529" s="18" t="s">
        <v>127</v>
      </c>
      <c r="BE529" s="248">
        <f>IF(N529="základní",J529,0)</f>
        <v>0</v>
      </c>
      <c r="BF529" s="248">
        <f>IF(N529="snížená",J529,0)</f>
        <v>0</v>
      </c>
      <c r="BG529" s="248">
        <f>IF(N529="zákl. přenesená",J529,0)</f>
        <v>0</v>
      </c>
      <c r="BH529" s="248">
        <f>IF(N529="sníž. přenesená",J529,0)</f>
        <v>0</v>
      </c>
      <c r="BI529" s="248">
        <f>IF(N529="nulová",J529,0)</f>
        <v>0</v>
      </c>
      <c r="BJ529" s="18" t="s">
        <v>83</v>
      </c>
      <c r="BK529" s="248">
        <f>ROUND(I529*H529,2)</f>
        <v>0</v>
      </c>
      <c r="BL529" s="18" t="s">
        <v>134</v>
      </c>
      <c r="BM529" s="247" t="s">
        <v>722</v>
      </c>
    </row>
    <row r="530" spans="1:47" s="2" customFormat="1" ht="12">
      <c r="A530" s="39"/>
      <c r="B530" s="40"/>
      <c r="C530" s="41"/>
      <c r="D530" s="249" t="s">
        <v>136</v>
      </c>
      <c r="E530" s="41"/>
      <c r="F530" s="250" t="s">
        <v>723</v>
      </c>
      <c r="G530" s="41"/>
      <c r="H530" s="41"/>
      <c r="I530" s="145"/>
      <c r="J530" s="41"/>
      <c r="K530" s="41"/>
      <c r="L530" s="45"/>
      <c r="M530" s="251"/>
      <c r="N530" s="252"/>
      <c r="O530" s="92"/>
      <c r="P530" s="92"/>
      <c r="Q530" s="92"/>
      <c r="R530" s="92"/>
      <c r="S530" s="92"/>
      <c r="T530" s="93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136</v>
      </c>
      <c r="AU530" s="18" t="s">
        <v>87</v>
      </c>
    </row>
    <row r="531" spans="1:51" s="13" customFormat="1" ht="12">
      <c r="A531" s="13"/>
      <c r="B531" s="253"/>
      <c r="C531" s="254"/>
      <c r="D531" s="249" t="s">
        <v>138</v>
      </c>
      <c r="E531" s="255" t="s">
        <v>1</v>
      </c>
      <c r="F531" s="256" t="s">
        <v>724</v>
      </c>
      <c r="G531" s="254"/>
      <c r="H531" s="257">
        <v>1202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3" t="s">
        <v>138</v>
      </c>
      <c r="AU531" s="263" t="s">
        <v>87</v>
      </c>
      <c r="AV531" s="13" t="s">
        <v>87</v>
      </c>
      <c r="AW531" s="13" t="s">
        <v>33</v>
      </c>
      <c r="AX531" s="13" t="s">
        <v>78</v>
      </c>
      <c r="AY531" s="263" t="s">
        <v>127</v>
      </c>
    </row>
    <row r="532" spans="1:51" s="14" customFormat="1" ht="12">
      <c r="A532" s="14"/>
      <c r="B532" s="264"/>
      <c r="C532" s="265"/>
      <c r="D532" s="249" t="s">
        <v>138</v>
      </c>
      <c r="E532" s="266" t="s">
        <v>1</v>
      </c>
      <c r="F532" s="267" t="s">
        <v>174</v>
      </c>
      <c r="G532" s="265"/>
      <c r="H532" s="268">
        <v>1202</v>
      </c>
      <c r="I532" s="269"/>
      <c r="J532" s="265"/>
      <c r="K532" s="265"/>
      <c r="L532" s="270"/>
      <c r="M532" s="271"/>
      <c r="N532" s="272"/>
      <c r="O532" s="272"/>
      <c r="P532" s="272"/>
      <c r="Q532" s="272"/>
      <c r="R532" s="272"/>
      <c r="S532" s="272"/>
      <c r="T532" s="27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4" t="s">
        <v>138</v>
      </c>
      <c r="AU532" s="274" t="s">
        <v>87</v>
      </c>
      <c r="AV532" s="14" t="s">
        <v>134</v>
      </c>
      <c r="AW532" s="14" t="s">
        <v>33</v>
      </c>
      <c r="AX532" s="14" t="s">
        <v>83</v>
      </c>
      <c r="AY532" s="274" t="s">
        <v>127</v>
      </c>
    </row>
    <row r="533" spans="1:65" s="2" customFormat="1" ht="30" customHeight="1">
      <c r="A533" s="39"/>
      <c r="B533" s="40"/>
      <c r="C533" s="236" t="s">
        <v>725</v>
      </c>
      <c r="D533" s="236" t="s">
        <v>129</v>
      </c>
      <c r="E533" s="237" t="s">
        <v>726</v>
      </c>
      <c r="F533" s="238" t="s">
        <v>727</v>
      </c>
      <c r="G533" s="239" t="s">
        <v>190</v>
      </c>
      <c r="H533" s="240">
        <v>155</v>
      </c>
      <c r="I533" s="241"/>
      <c r="J533" s="242">
        <f>ROUND(I533*H533,2)</f>
        <v>0</v>
      </c>
      <c r="K533" s="238" t="s">
        <v>1</v>
      </c>
      <c r="L533" s="45"/>
      <c r="M533" s="243" t="s">
        <v>1</v>
      </c>
      <c r="N533" s="244" t="s">
        <v>43</v>
      </c>
      <c r="O533" s="92"/>
      <c r="P533" s="245">
        <f>O533*H533</f>
        <v>0</v>
      </c>
      <c r="Q533" s="245">
        <v>0.16371</v>
      </c>
      <c r="R533" s="245">
        <f>Q533*H533</f>
        <v>25.375049999999998</v>
      </c>
      <c r="S533" s="245">
        <v>0</v>
      </c>
      <c r="T533" s="24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7" t="s">
        <v>134</v>
      </c>
      <c r="AT533" s="247" t="s">
        <v>129</v>
      </c>
      <c r="AU533" s="247" t="s">
        <v>87</v>
      </c>
      <c r="AY533" s="18" t="s">
        <v>127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8" t="s">
        <v>83</v>
      </c>
      <c r="BK533" s="248">
        <f>ROUND(I533*H533,2)</f>
        <v>0</v>
      </c>
      <c r="BL533" s="18" t="s">
        <v>134</v>
      </c>
      <c r="BM533" s="247" t="s">
        <v>728</v>
      </c>
    </row>
    <row r="534" spans="1:47" s="2" customFormat="1" ht="12">
      <c r="A534" s="39"/>
      <c r="B534" s="40"/>
      <c r="C534" s="41"/>
      <c r="D534" s="249" t="s">
        <v>136</v>
      </c>
      <c r="E534" s="41"/>
      <c r="F534" s="250" t="s">
        <v>729</v>
      </c>
      <c r="G534" s="41"/>
      <c r="H534" s="41"/>
      <c r="I534" s="145"/>
      <c r="J534" s="41"/>
      <c r="K534" s="41"/>
      <c r="L534" s="45"/>
      <c r="M534" s="251"/>
      <c r="N534" s="252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136</v>
      </c>
      <c r="AU534" s="18" t="s">
        <v>87</v>
      </c>
    </row>
    <row r="535" spans="1:51" s="13" customFormat="1" ht="12">
      <c r="A535" s="13"/>
      <c r="B535" s="253"/>
      <c r="C535" s="254"/>
      <c r="D535" s="249" t="s">
        <v>138</v>
      </c>
      <c r="E535" s="255" t="s">
        <v>1</v>
      </c>
      <c r="F535" s="256" t="s">
        <v>730</v>
      </c>
      <c r="G535" s="254"/>
      <c r="H535" s="257">
        <v>155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3" t="s">
        <v>138</v>
      </c>
      <c r="AU535" s="263" t="s">
        <v>87</v>
      </c>
      <c r="AV535" s="13" t="s">
        <v>87</v>
      </c>
      <c r="AW535" s="13" t="s">
        <v>33</v>
      </c>
      <c r="AX535" s="13" t="s">
        <v>78</v>
      </c>
      <c r="AY535" s="263" t="s">
        <v>127</v>
      </c>
    </row>
    <row r="536" spans="1:51" s="14" customFormat="1" ht="12">
      <c r="A536" s="14"/>
      <c r="B536" s="264"/>
      <c r="C536" s="265"/>
      <c r="D536" s="249" t="s">
        <v>138</v>
      </c>
      <c r="E536" s="266" t="s">
        <v>1</v>
      </c>
      <c r="F536" s="267" t="s">
        <v>174</v>
      </c>
      <c r="G536" s="265"/>
      <c r="H536" s="268">
        <v>155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4" t="s">
        <v>138</v>
      </c>
      <c r="AU536" s="274" t="s">
        <v>87</v>
      </c>
      <c r="AV536" s="14" t="s">
        <v>134</v>
      </c>
      <c r="AW536" s="14" t="s">
        <v>33</v>
      </c>
      <c r="AX536" s="14" t="s">
        <v>83</v>
      </c>
      <c r="AY536" s="274" t="s">
        <v>127</v>
      </c>
    </row>
    <row r="537" spans="1:65" s="2" customFormat="1" ht="14.4" customHeight="1">
      <c r="A537" s="39"/>
      <c r="B537" s="40"/>
      <c r="C537" s="287" t="s">
        <v>731</v>
      </c>
      <c r="D537" s="287" t="s">
        <v>372</v>
      </c>
      <c r="E537" s="288" t="s">
        <v>732</v>
      </c>
      <c r="F537" s="289" t="s">
        <v>733</v>
      </c>
      <c r="G537" s="290" t="s">
        <v>149</v>
      </c>
      <c r="H537" s="291">
        <v>313.1</v>
      </c>
      <c r="I537" s="292"/>
      <c r="J537" s="293">
        <f>ROUND(I537*H537,2)</f>
        <v>0</v>
      </c>
      <c r="K537" s="289" t="s">
        <v>1</v>
      </c>
      <c r="L537" s="294"/>
      <c r="M537" s="295" t="s">
        <v>1</v>
      </c>
      <c r="N537" s="296" t="s">
        <v>43</v>
      </c>
      <c r="O537" s="92"/>
      <c r="P537" s="245">
        <f>O537*H537</f>
        <v>0</v>
      </c>
      <c r="Q537" s="245">
        <v>0.084</v>
      </c>
      <c r="R537" s="245">
        <f>Q537*H537</f>
        <v>26.300400000000003</v>
      </c>
      <c r="S537" s="245">
        <v>0</v>
      </c>
      <c r="T537" s="246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7" t="s">
        <v>175</v>
      </c>
      <c r="AT537" s="247" t="s">
        <v>372</v>
      </c>
      <c r="AU537" s="247" t="s">
        <v>87</v>
      </c>
      <c r="AY537" s="18" t="s">
        <v>127</v>
      </c>
      <c r="BE537" s="248">
        <f>IF(N537="základní",J537,0)</f>
        <v>0</v>
      </c>
      <c r="BF537" s="248">
        <f>IF(N537="snížená",J537,0)</f>
        <v>0</v>
      </c>
      <c r="BG537" s="248">
        <f>IF(N537="zákl. přenesená",J537,0)</f>
        <v>0</v>
      </c>
      <c r="BH537" s="248">
        <f>IF(N537="sníž. přenesená",J537,0)</f>
        <v>0</v>
      </c>
      <c r="BI537" s="248">
        <f>IF(N537="nulová",J537,0)</f>
        <v>0</v>
      </c>
      <c r="BJ537" s="18" t="s">
        <v>83</v>
      </c>
      <c r="BK537" s="248">
        <f>ROUND(I537*H537,2)</f>
        <v>0</v>
      </c>
      <c r="BL537" s="18" t="s">
        <v>134</v>
      </c>
      <c r="BM537" s="247" t="s">
        <v>734</v>
      </c>
    </row>
    <row r="538" spans="1:47" s="2" customFormat="1" ht="12">
      <c r="A538" s="39"/>
      <c r="B538" s="40"/>
      <c r="C538" s="41"/>
      <c r="D538" s="249" t="s">
        <v>136</v>
      </c>
      <c r="E538" s="41"/>
      <c r="F538" s="250" t="s">
        <v>733</v>
      </c>
      <c r="G538" s="41"/>
      <c r="H538" s="41"/>
      <c r="I538" s="145"/>
      <c r="J538" s="41"/>
      <c r="K538" s="41"/>
      <c r="L538" s="45"/>
      <c r="M538" s="251"/>
      <c r="N538" s="252"/>
      <c r="O538" s="92"/>
      <c r="P538" s="92"/>
      <c r="Q538" s="92"/>
      <c r="R538" s="92"/>
      <c r="S538" s="92"/>
      <c r="T538" s="93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136</v>
      </c>
      <c r="AU538" s="18" t="s">
        <v>87</v>
      </c>
    </row>
    <row r="539" spans="1:51" s="13" customFormat="1" ht="12">
      <c r="A539" s="13"/>
      <c r="B539" s="253"/>
      <c r="C539" s="254"/>
      <c r="D539" s="249" t="s">
        <v>138</v>
      </c>
      <c r="E539" s="255" t="s">
        <v>1</v>
      </c>
      <c r="F539" s="256" t="s">
        <v>735</v>
      </c>
      <c r="G539" s="254"/>
      <c r="H539" s="257">
        <v>313.1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3" t="s">
        <v>138</v>
      </c>
      <c r="AU539" s="263" t="s">
        <v>87</v>
      </c>
      <c r="AV539" s="13" t="s">
        <v>87</v>
      </c>
      <c r="AW539" s="13" t="s">
        <v>33</v>
      </c>
      <c r="AX539" s="13" t="s">
        <v>78</v>
      </c>
      <c r="AY539" s="263" t="s">
        <v>127</v>
      </c>
    </row>
    <row r="540" spans="1:51" s="14" customFormat="1" ht="12">
      <c r="A540" s="14"/>
      <c r="B540" s="264"/>
      <c r="C540" s="265"/>
      <c r="D540" s="249" t="s">
        <v>138</v>
      </c>
      <c r="E540" s="266" t="s">
        <v>1</v>
      </c>
      <c r="F540" s="267" t="s">
        <v>174</v>
      </c>
      <c r="G540" s="265"/>
      <c r="H540" s="268">
        <v>313.1</v>
      </c>
      <c r="I540" s="269"/>
      <c r="J540" s="265"/>
      <c r="K540" s="265"/>
      <c r="L540" s="270"/>
      <c r="M540" s="271"/>
      <c r="N540" s="272"/>
      <c r="O540" s="272"/>
      <c r="P540" s="272"/>
      <c r="Q540" s="272"/>
      <c r="R540" s="272"/>
      <c r="S540" s="272"/>
      <c r="T540" s="27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4" t="s">
        <v>138</v>
      </c>
      <c r="AU540" s="274" t="s">
        <v>87</v>
      </c>
      <c r="AV540" s="14" t="s">
        <v>134</v>
      </c>
      <c r="AW540" s="14" t="s">
        <v>33</v>
      </c>
      <c r="AX540" s="14" t="s">
        <v>83</v>
      </c>
      <c r="AY540" s="274" t="s">
        <v>127</v>
      </c>
    </row>
    <row r="541" spans="1:65" s="2" customFormat="1" ht="19.8" customHeight="1">
      <c r="A541" s="39"/>
      <c r="B541" s="40"/>
      <c r="C541" s="236" t="s">
        <v>736</v>
      </c>
      <c r="D541" s="236" t="s">
        <v>129</v>
      </c>
      <c r="E541" s="237" t="s">
        <v>737</v>
      </c>
      <c r="F541" s="238" t="s">
        <v>738</v>
      </c>
      <c r="G541" s="239" t="s">
        <v>249</v>
      </c>
      <c r="H541" s="240">
        <v>1</v>
      </c>
      <c r="I541" s="241"/>
      <c r="J541" s="242">
        <f>ROUND(I541*H541,2)</f>
        <v>0</v>
      </c>
      <c r="K541" s="238" t="s">
        <v>1</v>
      </c>
      <c r="L541" s="45"/>
      <c r="M541" s="243" t="s">
        <v>1</v>
      </c>
      <c r="N541" s="244" t="s">
        <v>43</v>
      </c>
      <c r="O541" s="92"/>
      <c r="P541" s="245">
        <f>O541*H541</f>
        <v>0</v>
      </c>
      <c r="Q541" s="245">
        <v>0</v>
      </c>
      <c r="R541" s="245">
        <f>Q541*H541</f>
        <v>0</v>
      </c>
      <c r="S541" s="245">
        <v>0</v>
      </c>
      <c r="T541" s="246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7" t="s">
        <v>134</v>
      </c>
      <c r="AT541" s="247" t="s">
        <v>129</v>
      </c>
      <c r="AU541" s="247" t="s">
        <v>87</v>
      </c>
      <c r="AY541" s="18" t="s">
        <v>127</v>
      </c>
      <c r="BE541" s="248">
        <f>IF(N541="základní",J541,0)</f>
        <v>0</v>
      </c>
      <c r="BF541" s="248">
        <f>IF(N541="snížená",J541,0)</f>
        <v>0</v>
      </c>
      <c r="BG541" s="248">
        <f>IF(N541="zákl. přenesená",J541,0)</f>
        <v>0</v>
      </c>
      <c r="BH541" s="248">
        <f>IF(N541="sníž. přenesená",J541,0)</f>
        <v>0</v>
      </c>
      <c r="BI541" s="248">
        <f>IF(N541="nulová",J541,0)</f>
        <v>0</v>
      </c>
      <c r="BJ541" s="18" t="s">
        <v>83</v>
      </c>
      <c r="BK541" s="248">
        <f>ROUND(I541*H541,2)</f>
        <v>0</v>
      </c>
      <c r="BL541" s="18" t="s">
        <v>134</v>
      </c>
      <c r="BM541" s="247" t="s">
        <v>739</v>
      </c>
    </row>
    <row r="542" spans="1:47" s="2" customFormat="1" ht="12">
      <c r="A542" s="39"/>
      <c r="B542" s="40"/>
      <c r="C542" s="41"/>
      <c r="D542" s="249" t="s">
        <v>136</v>
      </c>
      <c r="E542" s="41"/>
      <c r="F542" s="250" t="s">
        <v>740</v>
      </c>
      <c r="G542" s="41"/>
      <c r="H542" s="41"/>
      <c r="I542" s="145"/>
      <c r="J542" s="41"/>
      <c r="K542" s="41"/>
      <c r="L542" s="45"/>
      <c r="M542" s="251"/>
      <c r="N542" s="252"/>
      <c r="O542" s="92"/>
      <c r="P542" s="92"/>
      <c r="Q542" s="92"/>
      <c r="R542" s="92"/>
      <c r="S542" s="92"/>
      <c r="T542" s="9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136</v>
      </c>
      <c r="AU542" s="18" t="s">
        <v>87</v>
      </c>
    </row>
    <row r="543" spans="1:51" s="13" customFormat="1" ht="12">
      <c r="A543" s="13"/>
      <c r="B543" s="253"/>
      <c r="C543" s="254"/>
      <c r="D543" s="249" t="s">
        <v>138</v>
      </c>
      <c r="E543" s="255" t="s">
        <v>1</v>
      </c>
      <c r="F543" s="256" t="s">
        <v>741</v>
      </c>
      <c r="G543" s="254"/>
      <c r="H543" s="257">
        <v>1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3" t="s">
        <v>138</v>
      </c>
      <c r="AU543" s="263" t="s">
        <v>87</v>
      </c>
      <c r="AV543" s="13" t="s">
        <v>87</v>
      </c>
      <c r="AW543" s="13" t="s">
        <v>33</v>
      </c>
      <c r="AX543" s="13" t="s">
        <v>78</v>
      </c>
      <c r="AY543" s="263" t="s">
        <v>127</v>
      </c>
    </row>
    <row r="544" spans="1:51" s="14" customFormat="1" ht="12">
      <c r="A544" s="14"/>
      <c r="B544" s="264"/>
      <c r="C544" s="265"/>
      <c r="D544" s="249" t="s">
        <v>138</v>
      </c>
      <c r="E544" s="266" t="s">
        <v>1</v>
      </c>
      <c r="F544" s="267" t="s">
        <v>174</v>
      </c>
      <c r="G544" s="265"/>
      <c r="H544" s="268">
        <v>1</v>
      </c>
      <c r="I544" s="269"/>
      <c r="J544" s="265"/>
      <c r="K544" s="265"/>
      <c r="L544" s="270"/>
      <c r="M544" s="271"/>
      <c r="N544" s="272"/>
      <c r="O544" s="272"/>
      <c r="P544" s="272"/>
      <c r="Q544" s="272"/>
      <c r="R544" s="272"/>
      <c r="S544" s="272"/>
      <c r="T544" s="27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4" t="s">
        <v>138</v>
      </c>
      <c r="AU544" s="274" t="s">
        <v>87</v>
      </c>
      <c r="AV544" s="14" t="s">
        <v>134</v>
      </c>
      <c r="AW544" s="14" t="s">
        <v>33</v>
      </c>
      <c r="AX544" s="14" t="s">
        <v>83</v>
      </c>
      <c r="AY544" s="274" t="s">
        <v>127</v>
      </c>
    </row>
    <row r="545" spans="1:65" s="2" customFormat="1" ht="19.8" customHeight="1">
      <c r="A545" s="39"/>
      <c r="B545" s="40"/>
      <c r="C545" s="236" t="s">
        <v>742</v>
      </c>
      <c r="D545" s="236" t="s">
        <v>129</v>
      </c>
      <c r="E545" s="237" t="s">
        <v>743</v>
      </c>
      <c r="F545" s="238" t="s">
        <v>744</v>
      </c>
      <c r="G545" s="239" t="s">
        <v>132</v>
      </c>
      <c r="H545" s="240">
        <v>41.3</v>
      </c>
      <c r="I545" s="241"/>
      <c r="J545" s="242">
        <f>ROUND(I545*H545,2)</f>
        <v>0</v>
      </c>
      <c r="K545" s="238" t="s">
        <v>133</v>
      </c>
      <c r="L545" s="45"/>
      <c r="M545" s="243" t="s">
        <v>1</v>
      </c>
      <c r="N545" s="244" t="s">
        <v>43</v>
      </c>
      <c r="O545" s="92"/>
      <c r="P545" s="245">
        <f>O545*H545</f>
        <v>0</v>
      </c>
      <c r="Q545" s="245">
        <v>0</v>
      </c>
      <c r="R545" s="245">
        <f>Q545*H545</f>
        <v>0</v>
      </c>
      <c r="S545" s="245">
        <v>0.0003</v>
      </c>
      <c r="T545" s="246">
        <f>S545*H545</f>
        <v>0.012389999999999998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134</v>
      </c>
      <c r="AT545" s="247" t="s">
        <v>129</v>
      </c>
      <c r="AU545" s="247" t="s">
        <v>87</v>
      </c>
      <c r="AY545" s="18" t="s">
        <v>127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83</v>
      </c>
      <c r="BK545" s="248">
        <f>ROUND(I545*H545,2)</f>
        <v>0</v>
      </c>
      <c r="BL545" s="18" t="s">
        <v>134</v>
      </c>
      <c r="BM545" s="247" t="s">
        <v>745</v>
      </c>
    </row>
    <row r="546" spans="1:47" s="2" customFormat="1" ht="12">
      <c r="A546" s="39"/>
      <c r="B546" s="40"/>
      <c r="C546" s="41"/>
      <c r="D546" s="249" t="s">
        <v>136</v>
      </c>
      <c r="E546" s="41"/>
      <c r="F546" s="250" t="s">
        <v>746</v>
      </c>
      <c r="G546" s="41"/>
      <c r="H546" s="41"/>
      <c r="I546" s="145"/>
      <c r="J546" s="41"/>
      <c r="K546" s="41"/>
      <c r="L546" s="45"/>
      <c r="M546" s="251"/>
      <c r="N546" s="252"/>
      <c r="O546" s="92"/>
      <c r="P546" s="92"/>
      <c r="Q546" s="92"/>
      <c r="R546" s="92"/>
      <c r="S546" s="92"/>
      <c r="T546" s="9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136</v>
      </c>
      <c r="AU546" s="18" t="s">
        <v>87</v>
      </c>
    </row>
    <row r="547" spans="1:51" s="13" customFormat="1" ht="12">
      <c r="A547" s="13"/>
      <c r="B547" s="253"/>
      <c r="C547" s="254"/>
      <c r="D547" s="249" t="s">
        <v>138</v>
      </c>
      <c r="E547" s="255" t="s">
        <v>1</v>
      </c>
      <c r="F547" s="256" t="s">
        <v>747</v>
      </c>
      <c r="G547" s="254"/>
      <c r="H547" s="257">
        <v>10.548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3" t="s">
        <v>138</v>
      </c>
      <c r="AU547" s="263" t="s">
        <v>87</v>
      </c>
      <c r="AV547" s="13" t="s">
        <v>87</v>
      </c>
      <c r="AW547" s="13" t="s">
        <v>33</v>
      </c>
      <c r="AX547" s="13" t="s">
        <v>78</v>
      </c>
      <c r="AY547" s="263" t="s">
        <v>127</v>
      </c>
    </row>
    <row r="548" spans="1:51" s="13" customFormat="1" ht="12">
      <c r="A548" s="13"/>
      <c r="B548" s="253"/>
      <c r="C548" s="254"/>
      <c r="D548" s="249" t="s">
        <v>138</v>
      </c>
      <c r="E548" s="255" t="s">
        <v>1</v>
      </c>
      <c r="F548" s="256" t="s">
        <v>748</v>
      </c>
      <c r="G548" s="254"/>
      <c r="H548" s="257">
        <v>5.92</v>
      </c>
      <c r="I548" s="258"/>
      <c r="J548" s="254"/>
      <c r="K548" s="254"/>
      <c r="L548" s="259"/>
      <c r="M548" s="260"/>
      <c r="N548" s="261"/>
      <c r="O548" s="261"/>
      <c r="P548" s="261"/>
      <c r="Q548" s="261"/>
      <c r="R548" s="261"/>
      <c r="S548" s="261"/>
      <c r="T548" s="26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3" t="s">
        <v>138</v>
      </c>
      <c r="AU548" s="263" t="s">
        <v>87</v>
      </c>
      <c r="AV548" s="13" t="s">
        <v>87</v>
      </c>
      <c r="AW548" s="13" t="s">
        <v>33</v>
      </c>
      <c r="AX548" s="13" t="s">
        <v>78</v>
      </c>
      <c r="AY548" s="263" t="s">
        <v>127</v>
      </c>
    </row>
    <row r="549" spans="1:51" s="13" customFormat="1" ht="12">
      <c r="A549" s="13"/>
      <c r="B549" s="253"/>
      <c r="C549" s="254"/>
      <c r="D549" s="249" t="s">
        <v>138</v>
      </c>
      <c r="E549" s="255" t="s">
        <v>1</v>
      </c>
      <c r="F549" s="256" t="s">
        <v>749</v>
      </c>
      <c r="G549" s="254"/>
      <c r="H549" s="257">
        <v>14.5</v>
      </c>
      <c r="I549" s="258"/>
      <c r="J549" s="254"/>
      <c r="K549" s="254"/>
      <c r="L549" s="259"/>
      <c r="M549" s="260"/>
      <c r="N549" s="261"/>
      <c r="O549" s="261"/>
      <c r="P549" s="261"/>
      <c r="Q549" s="261"/>
      <c r="R549" s="261"/>
      <c r="S549" s="261"/>
      <c r="T549" s="26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3" t="s">
        <v>138</v>
      </c>
      <c r="AU549" s="263" t="s">
        <v>87</v>
      </c>
      <c r="AV549" s="13" t="s">
        <v>87</v>
      </c>
      <c r="AW549" s="13" t="s">
        <v>33</v>
      </c>
      <c r="AX549" s="13" t="s">
        <v>78</v>
      </c>
      <c r="AY549" s="263" t="s">
        <v>127</v>
      </c>
    </row>
    <row r="550" spans="1:51" s="13" customFormat="1" ht="12">
      <c r="A550" s="13"/>
      <c r="B550" s="253"/>
      <c r="C550" s="254"/>
      <c r="D550" s="249" t="s">
        <v>138</v>
      </c>
      <c r="E550" s="255" t="s">
        <v>1</v>
      </c>
      <c r="F550" s="256" t="s">
        <v>750</v>
      </c>
      <c r="G550" s="254"/>
      <c r="H550" s="257">
        <v>8.5</v>
      </c>
      <c r="I550" s="258"/>
      <c r="J550" s="254"/>
      <c r="K550" s="254"/>
      <c r="L550" s="259"/>
      <c r="M550" s="260"/>
      <c r="N550" s="261"/>
      <c r="O550" s="261"/>
      <c r="P550" s="261"/>
      <c r="Q550" s="261"/>
      <c r="R550" s="261"/>
      <c r="S550" s="261"/>
      <c r="T550" s="26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3" t="s">
        <v>138</v>
      </c>
      <c r="AU550" s="263" t="s">
        <v>87</v>
      </c>
      <c r="AV550" s="13" t="s">
        <v>87</v>
      </c>
      <c r="AW550" s="13" t="s">
        <v>33</v>
      </c>
      <c r="AX550" s="13" t="s">
        <v>78</v>
      </c>
      <c r="AY550" s="263" t="s">
        <v>127</v>
      </c>
    </row>
    <row r="551" spans="1:51" s="13" customFormat="1" ht="12">
      <c r="A551" s="13"/>
      <c r="B551" s="253"/>
      <c r="C551" s="254"/>
      <c r="D551" s="249" t="s">
        <v>138</v>
      </c>
      <c r="E551" s="255" t="s">
        <v>1</v>
      </c>
      <c r="F551" s="256" t="s">
        <v>751</v>
      </c>
      <c r="G551" s="254"/>
      <c r="H551" s="257">
        <v>1.8</v>
      </c>
      <c r="I551" s="258"/>
      <c r="J551" s="254"/>
      <c r="K551" s="254"/>
      <c r="L551" s="259"/>
      <c r="M551" s="260"/>
      <c r="N551" s="261"/>
      <c r="O551" s="261"/>
      <c r="P551" s="261"/>
      <c r="Q551" s="261"/>
      <c r="R551" s="261"/>
      <c r="S551" s="261"/>
      <c r="T551" s="26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3" t="s">
        <v>138</v>
      </c>
      <c r="AU551" s="263" t="s">
        <v>87</v>
      </c>
      <c r="AV551" s="13" t="s">
        <v>87</v>
      </c>
      <c r="AW551" s="13" t="s">
        <v>33</v>
      </c>
      <c r="AX551" s="13" t="s">
        <v>78</v>
      </c>
      <c r="AY551" s="263" t="s">
        <v>127</v>
      </c>
    </row>
    <row r="552" spans="1:51" s="14" customFormat="1" ht="12">
      <c r="A552" s="14"/>
      <c r="B552" s="264"/>
      <c r="C552" s="265"/>
      <c r="D552" s="249" t="s">
        <v>138</v>
      </c>
      <c r="E552" s="266" t="s">
        <v>1</v>
      </c>
      <c r="F552" s="267" t="s">
        <v>174</v>
      </c>
      <c r="G552" s="265"/>
      <c r="H552" s="268">
        <v>41.268</v>
      </c>
      <c r="I552" s="269"/>
      <c r="J552" s="265"/>
      <c r="K552" s="265"/>
      <c r="L552" s="270"/>
      <c r="M552" s="271"/>
      <c r="N552" s="272"/>
      <c r="O552" s="272"/>
      <c r="P552" s="272"/>
      <c r="Q552" s="272"/>
      <c r="R552" s="272"/>
      <c r="S552" s="272"/>
      <c r="T552" s="27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4" t="s">
        <v>138</v>
      </c>
      <c r="AU552" s="274" t="s">
        <v>87</v>
      </c>
      <c r="AV552" s="14" t="s">
        <v>134</v>
      </c>
      <c r="AW552" s="14" t="s">
        <v>33</v>
      </c>
      <c r="AX552" s="14" t="s">
        <v>78</v>
      </c>
      <c r="AY552" s="274" t="s">
        <v>127</v>
      </c>
    </row>
    <row r="553" spans="1:51" s="13" customFormat="1" ht="12">
      <c r="A553" s="13"/>
      <c r="B553" s="253"/>
      <c r="C553" s="254"/>
      <c r="D553" s="249" t="s">
        <v>138</v>
      </c>
      <c r="E553" s="255" t="s">
        <v>1</v>
      </c>
      <c r="F553" s="256" t="s">
        <v>752</v>
      </c>
      <c r="G553" s="254"/>
      <c r="H553" s="257">
        <v>41.3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3" t="s">
        <v>138</v>
      </c>
      <c r="AU553" s="263" t="s">
        <v>87</v>
      </c>
      <c r="AV553" s="13" t="s">
        <v>87</v>
      </c>
      <c r="AW553" s="13" t="s">
        <v>33</v>
      </c>
      <c r="AX553" s="13" t="s">
        <v>83</v>
      </c>
      <c r="AY553" s="263" t="s">
        <v>127</v>
      </c>
    </row>
    <row r="554" spans="1:65" s="2" customFormat="1" ht="19.8" customHeight="1">
      <c r="A554" s="39"/>
      <c r="B554" s="40"/>
      <c r="C554" s="236" t="s">
        <v>753</v>
      </c>
      <c r="D554" s="236" t="s">
        <v>129</v>
      </c>
      <c r="E554" s="237" t="s">
        <v>754</v>
      </c>
      <c r="F554" s="238" t="s">
        <v>755</v>
      </c>
      <c r="G554" s="239" t="s">
        <v>190</v>
      </c>
      <c r="H554" s="240">
        <v>150</v>
      </c>
      <c r="I554" s="241"/>
      <c r="J554" s="242">
        <f>ROUND(I554*H554,2)</f>
        <v>0</v>
      </c>
      <c r="K554" s="238" t="s">
        <v>133</v>
      </c>
      <c r="L554" s="45"/>
      <c r="M554" s="243" t="s">
        <v>1</v>
      </c>
      <c r="N554" s="244" t="s">
        <v>43</v>
      </c>
      <c r="O554" s="92"/>
      <c r="P554" s="245">
        <f>O554*H554</f>
        <v>0</v>
      </c>
      <c r="Q554" s="245">
        <v>0</v>
      </c>
      <c r="R554" s="245">
        <f>Q554*H554</f>
        <v>0</v>
      </c>
      <c r="S554" s="245">
        <v>0</v>
      </c>
      <c r="T554" s="246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7" t="s">
        <v>134</v>
      </c>
      <c r="AT554" s="247" t="s">
        <v>129</v>
      </c>
      <c r="AU554" s="247" t="s">
        <v>87</v>
      </c>
      <c r="AY554" s="18" t="s">
        <v>127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18" t="s">
        <v>83</v>
      </c>
      <c r="BK554" s="248">
        <f>ROUND(I554*H554,2)</f>
        <v>0</v>
      </c>
      <c r="BL554" s="18" t="s">
        <v>134</v>
      </c>
      <c r="BM554" s="247" t="s">
        <v>756</v>
      </c>
    </row>
    <row r="555" spans="1:47" s="2" customFormat="1" ht="12">
      <c r="A555" s="39"/>
      <c r="B555" s="40"/>
      <c r="C555" s="41"/>
      <c r="D555" s="249" t="s">
        <v>136</v>
      </c>
      <c r="E555" s="41"/>
      <c r="F555" s="250" t="s">
        <v>757</v>
      </c>
      <c r="G555" s="41"/>
      <c r="H555" s="41"/>
      <c r="I555" s="145"/>
      <c r="J555" s="41"/>
      <c r="K555" s="41"/>
      <c r="L555" s="45"/>
      <c r="M555" s="251"/>
      <c r="N555" s="252"/>
      <c r="O555" s="92"/>
      <c r="P555" s="92"/>
      <c r="Q555" s="92"/>
      <c r="R555" s="92"/>
      <c r="S555" s="92"/>
      <c r="T555" s="9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136</v>
      </c>
      <c r="AU555" s="18" t="s">
        <v>87</v>
      </c>
    </row>
    <row r="556" spans="1:51" s="13" customFormat="1" ht="12">
      <c r="A556" s="13"/>
      <c r="B556" s="253"/>
      <c r="C556" s="254"/>
      <c r="D556" s="249" t="s">
        <v>138</v>
      </c>
      <c r="E556" s="255" t="s">
        <v>1</v>
      </c>
      <c r="F556" s="256" t="s">
        <v>758</v>
      </c>
      <c r="G556" s="254"/>
      <c r="H556" s="257">
        <v>150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3" t="s">
        <v>138</v>
      </c>
      <c r="AU556" s="263" t="s">
        <v>87</v>
      </c>
      <c r="AV556" s="13" t="s">
        <v>87</v>
      </c>
      <c r="AW556" s="13" t="s">
        <v>33</v>
      </c>
      <c r="AX556" s="13" t="s">
        <v>78</v>
      </c>
      <c r="AY556" s="263" t="s">
        <v>127</v>
      </c>
    </row>
    <row r="557" spans="1:51" s="14" customFormat="1" ht="12">
      <c r="A557" s="14"/>
      <c r="B557" s="264"/>
      <c r="C557" s="265"/>
      <c r="D557" s="249" t="s">
        <v>138</v>
      </c>
      <c r="E557" s="266" t="s">
        <v>1</v>
      </c>
      <c r="F557" s="267" t="s">
        <v>174</v>
      </c>
      <c r="G557" s="265"/>
      <c r="H557" s="268">
        <v>150</v>
      </c>
      <c r="I557" s="269"/>
      <c r="J557" s="265"/>
      <c r="K557" s="265"/>
      <c r="L557" s="270"/>
      <c r="M557" s="271"/>
      <c r="N557" s="272"/>
      <c r="O557" s="272"/>
      <c r="P557" s="272"/>
      <c r="Q557" s="272"/>
      <c r="R557" s="272"/>
      <c r="S557" s="272"/>
      <c r="T557" s="27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4" t="s">
        <v>138</v>
      </c>
      <c r="AU557" s="274" t="s">
        <v>87</v>
      </c>
      <c r="AV557" s="14" t="s">
        <v>134</v>
      </c>
      <c r="AW557" s="14" t="s">
        <v>33</v>
      </c>
      <c r="AX557" s="14" t="s">
        <v>83</v>
      </c>
      <c r="AY557" s="274" t="s">
        <v>127</v>
      </c>
    </row>
    <row r="558" spans="1:65" s="2" customFormat="1" ht="19.8" customHeight="1">
      <c r="A558" s="39"/>
      <c r="B558" s="40"/>
      <c r="C558" s="236" t="s">
        <v>759</v>
      </c>
      <c r="D558" s="236" t="s">
        <v>129</v>
      </c>
      <c r="E558" s="237" t="s">
        <v>760</v>
      </c>
      <c r="F558" s="238" t="s">
        <v>761</v>
      </c>
      <c r="G558" s="239" t="s">
        <v>190</v>
      </c>
      <c r="H558" s="240">
        <v>9.2</v>
      </c>
      <c r="I558" s="241"/>
      <c r="J558" s="242">
        <f>ROUND(I558*H558,2)</f>
        <v>0</v>
      </c>
      <c r="K558" s="238" t="s">
        <v>133</v>
      </c>
      <c r="L558" s="45"/>
      <c r="M558" s="243" t="s">
        <v>1</v>
      </c>
      <c r="N558" s="244" t="s">
        <v>43</v>
      </c>
      <c r="O558" s="92"/>
      <c r="P558" s="245">
        <f>O558*H558</f>
        <v>0</v>
      </c>
      <c r="Q558" s="245">
        <v>0</v>
      </c>
      <c r="R558" s="245">
        <f>Q558*H558</f>
        <v>0</v>
      </c>
      <c r="S558" s="245">
        <v>0</v>
      </c>
      <c r="T558" s="246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7" t="s">
        <v>134</v>
      </c>
      <c r="AT558" s="247" t="s">
        <v>129</v>
      </c>
      <c r="AU558" s="247" t="s">
        <v>87</v>
      </c>
      <c r="AY558" s="18" t="s">
        <v>127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18" t="s">
        <v>83</v>
      </c>
      <c r="BK558" s="248">
        <f>ROUND(I558*H558,2)</f>
        <v>0</v>
      </c>
      <c r="BL558" s="18" t="s">
        <v>134</v>
      </c>
      <c r="BM558" s="247" t="s">
        <v>762</v>
      </c>
    </row>
    <row r="559" spans="1:47" s="2" customFormat="1" ht="12">
      <c r="A559" s="39"/>
      <c r="B559" s="40"/>
      <c r="C559" s="41"/>
      <c r="D559" s="249" t="s">
        <v>136</v>
      </c>
      <c r="E559" s="41"/>
      <c r="F559" s="250" t="s">
        <v>763</v>
      </c>
      <c r="G559" s="41"/>
      <c r="H559" s="41"/>
      <c r="I559" s="145"/>
      <c r="J559" s="41"/>
      <c r="K559" s="41"/>
      <c r="L559" s="45"/>
      <c r="M559" s="251"/>
      <c r="N559" s="252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136</v>
      </c>
      <c r="AU559" s="18" t="s">
        <v>87</v>
      </c>
    </row>
    <row r="560" spans="1:51" s="13" customFormat="1" ht="12">
      <c r="A560" s="13"/>
      <c r="B560" s="253"/>
      <c r="C560" s="254"/>
      <c r="D560" s="249" t="s">
        <v>138</v>
      </c>
      <c r="E560" s="255" t="s">
        <v>1</v>
      </c>
      <c r="F560" s="256" t="s">
        <v>764</v>
      </c>
      <c r="G560" s="254"/>
      <c r="H560" s="257">
        <v>9.2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3" t="s">
        <v>138</v>
      </c>
      <c r="AU560" s="263" t="s">
        <v>87</v>
      </c>
      <c r="AV560" s="13" t="s">
        <v>87</v>
      </c>
      <c r="AW560" s="13" t="s">
        <v>33</v>
      </c>
      <c r="AX560" s="13" t="s">
        <v>83</v>
      </c>
      <c r="AY560" s="263" t="s">
        <v>127</v>
      </c>
    </row>
    <row r="561" spans="1:65" s="2" customFormat="1" ht="19.8" customHeight="1">
      <c r="A561" s="39"/>
      <c r="B561" s="40"/>
      <c r="C561" s="236" t="s">
        <v>765</v>
      </c>
      <c r="D561" s="236" t="s">
        <v>129</v>
      </c>
      <c r="E561" s="237" t="s">
        <v>766</v>
      </c>
      <c r="F561" s="238" t="s">
        <v>767</v>
      </c>
      <c r="G561" s="239" t="s">
        <v>190</v>
      </c>
      <c r="H561" s="240">
        <v>42.4</v>
      </c>
      <c r="I561" s="241"/>
      <c r="J561" s="242">
        <f>ROUND(I561*H561,2)</f>
        <v>0</v>
      </c>
      <c r="K561" s="238" t="s">
        <v>133</v>
      </c>
      <c r="L561" s="45"/>
      <c r="M561" s="243" t="s">
        <v>1</v>
      </c>
      <c r="N561" s="244" t="s">
        <v>43</v>
      </c>
      <c r="O561" s="92"/>
      <c r="P561" s="245">
        <f>O561*H561</f>
        <v>0</v>
      </c>
      <c r="Q561" s="245">
        <v>0</v>
      </c>
      <c r="R561" s="245">
        <f>Q561*H561</f>
        <v>0</v>
      </c>
      <c r="S561" s="245">
        <v>0</v>
      </c>
      <c r="T561" s="246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7" t="s">
        <v>134</v>
      </c>
      <c r="AT561" s="247" t="s">
        <v>129</v>
      </c>
      <c r="AU561" s="247" t="s">
        <v>87</v>
      </c>
      <c r="AY561" s="18" t="s">
        <v>127</v>
      </c>
      <c r="BE561" s="248">
        <f>IF(N561="základní",J561,0)</f>
        <v>0</v>
      </c>
      <c r="BF561" s="248">
        <f>IF(N561="snížená",J561,0)</f>
        <v>0</v>
      </c>
      <c r="BG561" s="248">
        <f>IF(N561="zákl. přenesená",J561,0)</f>
        <v>0</v>
      </c>
      <c r="BH561" s="248">
        <f>IF(N561="sníž. přenesená",J561,0)</f>
        <v>0</v>
      </c>
      <c r="BI561" s="248">
        <f>IF(N561="nulová",J561,0)</f>
        <v>0</v>
      </c>
      <c r="BJ561" s="18" t="s">
        <v>83</v>
      </c>
      <c r="BK561" s="248">
        <f>ROUND(I561*H561,2)</f>
        <v>0</v>
      </c>
      <c r="BL561" s="18" t="s">
        <v>134</v>
      </c>
      <c r="BM561" s="247" t="s">
        <v>768</v>
      </c>
    </row>
    <row r="562" spans="1:47" s="2" customFormat="1" ht="12">
      <c r="A562" s="39"/>
      <c r="B562" s="40"/>
      <c r="C562" s="41"/>
      <c r="D562" s="249" t="s">
        <v>136</v>
      </c>
      <c r="E562" s="41"/>
      <c r="F562" s="250" t="s">
        <v>769</v>
      </c>
      <c r="G562" s="41"/>
      <c r="H562" s="41"/>
      <c r="I562" s="145"/>
      <c r="J562" s="41"/>
      <c r="K562" s="41"/>
      <c r="L562" s="45"/>
      <c r="M562" s="251"/>
      <c r="N562" s="252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136</v>
      </c>
      <c r="AU562" s="18" t="s">
        <v>87</v>
      </c>
    </row>
    <row r="563" spans="1:51" s="13" customFormat="1" ht="12">
      <c r="A563" s="13"/>
      <c r="B563" s="253"/>
      <c r="C563" s="254"/>
      <c r="D563" s="249" t="s">
        <v>138</v>
      </c>
      <c r="E563" s="255" t="s">
        <v>1</v>
      </c>
      <c r="F563" s="256" t="s">
        <v>770</v>
      </c>
      <c r="G563" s="254"/>
      <c r="H563" s="257">
        <v>42.4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3" t="s">
        <v>138</v>
      </c>
      <c r="AU563" s="263" t="s">
        <v>87</v>
      </c>
      <c r="AV563" s="13" t="s">
        <v>87</v>
      </c>
      <c r="AW563" s="13" t="s">
        <v>33</v>
      </c>
      <c r="AX563" s="13" t="s">
        <v>78</v>
      </c>
      <c r="AY563" s="263" t="s">
        <v>127</v>
      </c>
    </row>
    <row r="564" spans="1:51" s="14" customFormat="1" ht="12">
      <c r="A564" s="14"/>
      <c r="B564" s="264"/>
      <c r="C564" s="265"/>
      <c r="D564" s="249" t="s">
        <v>138</v>
      </c>
      <c r="E564" s="266" t="s">
        <v>1</v>
      </c>
      <c r="F564" s="267" t="s">
        <v>174</v>
      </c>
      <c r="G564" s="265"/>
      <c r="H564" s="268">
        <v>42.4</v>
      </c>
      <c r="I564" s="269"/>
      <c r="J564" s="265"/>
      <c r="K564" s="265"/>
      <c r="L564" s="270"/>
      <c r="M564" s="271"/>
      <c r="N564" s="272"/>
      <c r="O564" s="272"/>
      <c r="P564" s="272"/>
      <c r="Q564" s="272"/>
      <c r="R564" s="272"/>
      <c r="S564" s="272"/>
      <c r="T564" s="27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4" t="s">
        <v>138</v>
      </c>
      <c r="AU564" s="274" t="s">
        <v>87</v>
      </c>
      <c r="AV564" s="14" t="s">
        <v>134</v>
      </c>
      <c r="AW564" s="14" t="s">
        <v>33</v>
      </c>
      <c r="AX564" s="14" t="s">
        <v>83</v>
      </c>
      <c r="AY564" s="274" t="s">
        <v>127</v>
      </c>
    </row>
    <row r="565" spans="1:65" s="2" customFormat="1" ht="19.8" customHeight="1">
      <c r="A565" s="39"/>
      <c r="B565" s="40"/>
      <c r="C565" s="236" t="s">
        <v>771</v>
      </c>
      <c r="D565" s="236" t="s">
        <v>129</v>
      </c>
      <c r="E565" s="237" t="s">
        <v>772</v>
      </c>
      <c r="F565" s="238" t="s">
        <v>773</v>
      </c>
      <c r="G565" s="239" t="s">
        <v>132</v>
      </c>
      <c r="H565" s="240">
        <v>11322</v>
      </c>
      <c r="I565" s="241"/>
      <c r="J565" s="242">
        <f>ROUND(I565*H565,2)</f>
        <v>0</v>
      </c>
      <c r="K565" s="238" t="s">
        <v>133</v>
      </c>
      <c r="L565" s="45"/>
      <c r="M565" s="243" t="s">
        <v>1</v>
      </c>
      <c r="N565" s="244" t="s">
        <v>43</v>
      </c>
      <c r="O565" s="92"/>
      <c r="P565" s="245">
        <f>O565*H565</f>
        <v>0</v>
      </c>
      <c r="Q565" s="245">
        <v>0</v>
      </c>
      <c r="R565" s="245">
        <f>Q565*H565</f>
        <v>0</v>
      </c>
      <c r="S565" s="245">
        <v>0</v>
      </c>
      <c r="T565" s="246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47" t="s">
        <v>134</v>
      </c>
      <c r="AT565" s="247" t="s">
        <v>129</v>
      </c>
      <c r="AU565" s="247" t="s">
        <v>87</v>
      </c>
      <c r="AY565" s="18" t="s">
        <v>127</v>
      </c>
      <c r="BE565" s="248">
        <f>IF(N565="základní",J565,0)</f>
        <v>0</v>
      </c>
      <c r="BF565" s="248">
        <f>IF(N565="snížená",J565,0)</f>
        <v>0</v>
      </c>
      <c r="BG565" s="248">
        <f>IF(N565="zákl. přenesená",J565,0)</f>
        <v>0</v>
      </c>
      <c r="BH565" s="248">
        <f>IF(N565="sníž. přenesená",J565,0)</f>
        <v>0</v>
      </c>
      <c r="BI565" s="248">
        <f>IF(N565="nulová",J565,0)</f>
        <v>0</v>
      </c>
      <c r="BJ565" s="18" t="s">
        <v>83</v>
      </c>
      <c r="BK565" s="248">
        <f>ROUND(I565*H565,2)</f>
        <v>0</v>
      </c>
      <c r="BL565" s="18" t="s">
        <v>134</v>
      </c>
      <c r="BM565" s="247" t="s">
        <v>774</v>
      </c>
    </row>
    <row r="566" spans="1:47" s="2" customFormat="1" ht="12">
      <c r="A566" s="39"/>
      <c r="B566" s="40"/>
      <c r="C566" s="41"/>
      <c r="D566" s="249" t="s">
        <v>136</v>
      </c>
      <c r="E566" s="41"/>
      <c r="F566" s="250" t="s">
        <v>775</v>
      </c>
      <c r="G566" s="41"/>
      <c r="H566" s="41"/>
      <c r="I566" s="145"/>
      <c r="J566" s="41"/>
      <c r="K566" s="41"/>
      <c r="L566" s="45"/>
      <c r="M566" s="251"/>
      <c r="N566" s="252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136</v>
      </c>
      <c r="AU566" s="18" t="s">
        <v>87</v>
      </c>
    </row>
    <row r="567" spans="1:51" s="13" customFormat="1" ht="12">
      <c r="A567" s="13"/>
      <c r="B567" s="253"/>
      <c r="C567" s="254"/>
      <c r="D567" s="249" t="s">
        <v>138</v>
      </c>
      <c r="E567" s="255" t="s">
        <v>1</v>
      </c>
      <c r="F567" s="256" t="s">
        <v>776</v>
      </c>
      <c r="G567" s="254"/>
      <c r="H567" s="257">
        <v>11322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3" t="s">
        <v>138</v>
      </c>
      <c r="AU567" s="263" t="s">
        <v>87</v>
      </c>
      <c r="AV567" s="13" t="s">
        <v>87</v>
      </c>
      <c r="AW567" s="13" t="s">
        <v>33</v>
      </c>
      <c r="AX567" s="13" t="s">
        <v>78</v>
      </c>
      <c r="AY567" s="263" t="s">
        <v>127</v>
      </c>
    </row>
    <row r="568" spans="1:51" s="14" customFormat="1" ht="12">
      <c r="A568" s="14"/>
      <c r="B568" s="264"/>
      <c r="C568" s="265"/>
      <c r="D568" s="249" t="s">
        <v>138</v>
      </c>
      <c r="E568" s="266" t="s">
        <v>1</v>
      </c>
      <c r="F568" s="267" t="s">
        <v>174</v>
      </c>
      <c r="G568" s="265"/>
      <c r="H568" s="268">
        <v>11322</v>
      </c>
      <c r="I568" s="269"/>
      <c r="J568" s="265"/>
      <c r="K568" s="265"/>
      <c r="L568" s="270"/>
      <c r="M568" s="271"/>
      <c r="N568" s="272"/>
      <c r="O568" s="272"/>
      <c r="P568" s="272"/>
      <c r="Q568" s="272"/>
      <c r="R568" s="272"/>
      <c r="S568" s="272"/>
      <c r="T568" s="27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4" t="s">
        <v>138</v>
      </c>
      <c r="AU568" s="274" t="s">
        <v>87</v>
      </c>
      <c r="AV568" s="14" t="s">
        <v>134</v>
      </c>
      <c r="AW568" s="14" t="s">
        <v>33</v>
      </c>
      <c r="AX568" s="14" t="s">
        <v>83</v>
      </c>
      <c r="AY568" s="274" t="s">
        <v>127</v>
      </c>
    </row>
    <row r="569" spans="1:65" s="2" customFormat="1" ht="14.4" customHeight="1">
      <c r="A569" s="39"/>
      <c r="B569" s="40"/>
      <c r="C569" s="236" t="s">
        <v>777</v>
      </c>
      <c r="D569" s="236" t="s">
        <v>129</v>
      </c>
      <c r="E569" s="237" t="s">
        <v>778</v>
      </c>
      <c r="F569" s="238" t="s">
        <v>779</v>
      </c>
      <c r="G569" s="239" t="s">
        <v>132</v>
      </c>
      <c r="H569" s="240">
        <v>2370.5</v>
      </c>
      <c r="I569" s="241"/>
      <c r="J569" s="242">
        <f>ROUND(I569*H569,2)</f>
        <v>0</v>
      </c>
      <c r="K569" s="238" t="s">
        <v>133</v>
      </c>
      <c r="L569" s="45"/>
      <c r="M569" s="243" t="s">
        <v>1</v>
      </c>
      <c r="N569" s="244" t="s">
        <v>43</v>
      </c>
      <c r="O569" s="92"/>
      <c r="P569" s="245">
        <f>O569*H569</f>
        <v>0</v>
      </c>
      <c r="Q569" s="245">
        <v>0</v>
      </c>
      <c r="R569" s="245">
        <f>Q569*H569</f>
        <v>0</v>
      </c>
      <c r="S569" s="245">
        <v>0</v>
      </c>
      <c r="T569" s="246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7" t="s">
        <v>134</v>
      </c>
      <c r="AT569" s="247" t="s">
        <v>129</v>
      </c>
      <c r="AU569" s="247" t="s">
        <v>87</v>
      </c>
      <c r="AY569" s="18" t="s">
        <v>127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18" t="s">
        <v>83</v>
      </c>
      <c r="BK569" s="248">
        <f>ROUND(I569*H569,2)</f>
        <v>0</v>
      </c>
      <c r="BL569" s="18" t="s">
        <v>134</v>
      </c>
      <c r="BM569" s="247" t="s">
        <v>780</v>
      </c>
    </row>
    <row r="570" spans="1:47" s="2" customFormat="1" ht="12">
      <c r="A570" s="39"/>
      <c r="B570" s="40"/>
      <c r="C570" s="41"/>
      <c r="D570" s="249" t="s">
        <v>136</v>
      </c>
      <c r="E570" s="41"/>
      <c r="F570" s="250" t="s">
        <v>781</v>
      </c>
      <c r="G570" s="41"/>
      <c r="H570" s="41"/>
      <c r="I570" s="145"/>
      <c r="J570" s="41"/>
      <c r="K570" s="41"/>
      <c r="L570" s="45"/>
      <c r="M570" s="251"/>
      <c r="N570" s="252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136</v>
      </c>
      <c r="AU570" s="18" t="s">
        <v>87</v>
      </c>
    </row>
    <row r="571" spans="1:51" s="13" customFormat="1" ht="12">
      <c r="A571" s="13"/>
      <c r="B571" s="253"/>
      <c r="C571" s="254"/>
      <c r="D571" s="249" t="s">
        <v>138</v>
      </c>
      <c r="E571" s="255" t="s">
        <v>1</v>
      </c>
      <c r="F571" s="256" t="s">
        <v>782</v>
      </c>
      <c r="G571" s="254"/>
      <c r="H571" s="257">
        <v>2370.5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3" t="s">
        <v>138</v>
      </c>
      <c r="AU571" s="263" t="s">
        <v>87</v>
      </c>
      <c r="AV571" s="13" t="s">
        <v>87</v>
      </c>
      <c r="AW571" s="13" t="s">
        <v>33</v>
      </c>
      <c r="AX571" s="13" t="s">
        <v>78</v>
      </c>
      <c r="AY571" s="263" t="s">
        <v>127</v>
      </c>
    </row>
    <row r="572" spans="1:51" s="14" customFormat="1" ht="12">
      <c r="A572" s="14"/>
      <c r="B572" s="264"/>
      <c r="C572" s="265"/>
      <c r="D572" s="249" t="s">
        <v>138</v>
      </c>
      <c r="E572" s="266" t="s">
        <v>1</v>
      </c>
      <c r="F572" s="267" t="s">
        <v>174</v>
      </c>
      <c r="G572" s="265"/>
      <c r="H572" s="268">
        <v>2370.5</v>
      </c>
      <c r="I572" s="269"/>
      <c r="J572" s="265"/>
      <c r="K572" s="265"/>
      <c r="L572" s="270"/>
      <c r="M572" s="271"/>
      <c r="N572" s="272"/>
      <c r="O572" s="272"/>
      <c r="P572" s="272"/>
      <c r="Q572" s="272"/>
      <c r="R572" s="272"/>
      <c r="S572" s="272"/>
      <c r="T572" s="27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4" t="s">
        <v>138</v>
      </c>
      <c r="AU572" s="274" t="s">
        <v>87</v>
      </c>
      <c r="AV572" s="14" t="s">
        <v>134</v>
      </c>
      <c r="AW572" s="14" t="s">
        <v>33</v>
      </c>
      <c r="AX572" s="14" t="s">
        <v>83</v>
      </c>
      <c r="AY572" s="274" t="s">
        <v>127</v>
      </c>
    </row>
    <row r="573" spans="1:65" s="2" customFormat="1" ht="30" customHeight="1">
      <c r="A573" s="39"/>
      <c r="B573" s="40"/>
      <c r="C573" s="236" t="s">
        <v>783</v>
      </c>
      <c r="D573" s="236" t="s">
        <v>129</v>
      </c>
      <c r="E573" s="237" t="s">
        <v>784</v>
      </c>
      <c r="F573" s="238" t="s">
        <v>785</v>
      </c>
      <c r="G573" s="239" t="s">
        <v>149</v>
      </c>
      <c r="H573" s="240">
        <v>16</v>
      </c>
      <c r="I573" s="241"/>
      <c r="J573" s="242">
        <f>ROUND(I573*H573,2)</f>
        <v>0</v>
      </c>
      <c r="K573" s="238" t="s">
        <v>1</v>
      </c>
      <c r="L573" s="45"/>
      <c r="M573" s="243" t="s">
        <v>1</v>
      </c>
      <c r="N573" s="244" t="s">
        <v>43</v>
      </c>
      <c r="O573" s="92"/>
      <c r="P573" s="245">
        <f>O573*H573</f>
        <v>0</v>
      </c>
      <c r="Q573" s="245">
        <v>0.00032</v>
      </c>
      <c r="R573" s="245">
        <f>Q573*H573</f>
        <v>0.00512</v>
      </c>
      <c r="S573" s="245">
        <v>0</v>
      </c>
      <c r="T573" s="24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7" t="s">
        <v>134</v>
      </c>
      <c r="AT573" s="247" t="s">
        <v>129</v>
      </c>
      <c r="AU573" s="247" t="s">
        <v>87</v>
      </c>
      <c r="AY573" s="18" t="s">
        <v>127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18" t="s">
        <v>83</v>
      </c>
      <c r="BK573" s="248">
        <f>ROUND(I573*H573,2)</f>
        <v>0</v>
      </c>
      <c r="BL573" s="18" t="s">
        <v>134</v>
      </c>
      <c r="BM573" s="247" t="s">
        <v>786</v>
      </c>
    </row>
    <row r="574" spans="1:47" s="2" customFormat="1" ht="12">
      <c r="A574" s="39"/>
      <c r="B574" s="40"/>
      <c r="C574" s="41"/>
      <c r="D574" s="249" t="s">
        <v>136</v>
      </c>
      <c r="E574" s="41"/>
      <c r="F574" s="250" t="s">
        <v>785</v>
      </c>
      <c r="G574" s="41"/>
      <c r="H574" s="41"/>
      <c r="I574" s="145"/>
      <c r="J574" s="41"/>
      <c r="K574" s="41"/>
      <c r="L574" s="45"/>
      <c r="M574" s="251"/>
      <c r="N574" s="252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136</v>
      </c>
      <c r="AU574" s="18" t="s">
        <v>87</v>
      </c>
    </row>
    <row r="575" spans="1:51" s="13" customFormat="1" ht="12">
      <c r="A575" s="13"/>
      <c r="B575" s="253"/>
      <c r="C575" s="254"/>
      <c r="D575" s="249" t="s">
        <v>138</v>
      </c>
      <c r="E575" s="255" t="s">
        <v>1</v>
      </c>
      <c r="F575" s="256" t="s">
        <v>787</v>
      </c>
      <c r="G575" s="254"/>
      <c r="H575" s="257">
        <v>16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3" t="s">
        <v>138</v>
      </c>
      <c r="AU575" s="263" t="s">
        <v>87</v>
      </c>
      <c r="AV575" s="13" t="s">
        <v>87</v>
      </c>
      <c r="AW575" s="13" t="s">
        <v>33</v>
      </c>
      <c r="AX575" s="13" t="s">
        <v>83</v>
      </c>
      <c r="AY575" s="263" t="s">
        <v>127</v>
      </c>
    </row>
    <row r="576" spans="1:65" s="2" customFormat="1" ht="14.4" customHeight="1">
      <c r="A576" s="39"/>
      <c r="B576" s="40"/>
      <c r="C576" s="236" t="s">
        <v>788</v>
      </c>
      <c r="D576" s="236" t="s">
        <v>129</v>
      </c>
      <c r="E576" s="237" t="s">
        <v>789</v>
      </c>
      <c r="F576" s="238" t="s">
        <v>790</v>
      </c>
      <c r="G576" s="239" t="s">
        <v>142</v>
      </c>
      <c r="H576" s="240">
        <v>2.52</v>
      </c>
      <c r="I576" s="241"/>
      <c r="J576" s="242">
        <f>ROUND(I576*H576,2)</f>
        <v>0</v>
      </c>
      <c r="K576" s="238" t="s">
        <v>1</v>
      </c>
      <c r="L576" s="45"/>
      <c r="M576" s="243" t="s">
        <v>1</v>
      </c>
      <c r="N576" s="244" t="s">
        <v>43</v>
      </c>
      <c r="O576" s="92"/>
      <c r="P576" s="245">
        <f>O576*H576</f>
        <v>0</v>
      </c>
      <c r="Q576" s="245">
        <v>0.12</v>
      </c>
      <c r="R576" s="245">
        <f>Q576*H576</f>
        <v>0.3024</v>
      </c>
      <c r="S576" s="245">
        <v>2.49</v>
      </c>
      <c r="T576" s="246">
        <f>S576*H576</f>
        <v>6.274800000000001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7" t="s">
        <v>134</v>
      </c>
      <c r="AT576" s="247" t="s">
        <v>129</v>
      </c>
      <c r="AU576" s="247" t="s">
        <v>87</v>
      </c>
      <c r="AY576" s="18" t="s">
        <v>127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18" t="s">
        <v>83</v>
      </c>
      <c r="BK576" s="248">
        <f>ROUND(I576*H576,2)</f>
        <v>0</v>
      </c>
      <c r="BL576" s="18" t="s">
        <v>134</v>
      </c>
      <c r="BM576" s="247" t="s">
        <v>791</v>
      </c>
    </row>
    <row r="577" spans="1:47" s="2" customFormat="1" ht="12">
      <c r="A577" s="39"/>
      <c r="B577" s="40"/>
      <c r="C577" s="41"/>
      <c r="D577" s="249" t="s">
        <v>136</v>
      </c>
      <c r="E577" s="41"/>
      <c r="F577" s="250" t="s">
        <v>790</v>
      </c>
      <c r="G577" s="41"/>
      <c r="H577" s="41"/>
      <c r="I577" s="145"/>
      <c r="J577" s="41"/>
      <c r="K577" s="41"/>
      <c r="L577" s="45"/>
      <c r="M577" s="251"/>
      <c r="N577" s="252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136</v>
      </c>
      <c r="AU577" s="18" t="s">
        <v>87</v>
      </c>
    </row>
    <row r="578" spans="1:51" s="13" customFormat="1" ht="12">
      <c r="A578" s="13"/>
      <c r="B578" s="253"/>
      <c r="C578" s="254"/>
      <c r="D578" s="249" t="s">
        <v>138</v>
      </c>
      <c r="E578" s="255" t="s">
        <v>1</v>
      </c>
      <c r="F578" s="256" t="s">
        <v>792</v>
      </c>
      <c r="G578" s="254"/>
      <c r="H578" s="257">
        <v>2.52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3" t="s">
        <v>138</v>
      </c>
      <c r="AU578" s="263" t="s">
        <v>87</v>
      </c>
      <c r="AV578" s="13" t="s">
        <v>87</v>
      </c>
      <c r="AW578" s="13" t="s">
        <v>33</v>
      </c>
      <c r="AX578" s="13" t="s">
        <v>78</v>
      </c>
      <c r="AY578" s="263" t="s">
        <v>127</v>
      </c>
    </row>
    <row r="579" spans="1:51" s="14" customFormat="1" ht="12">
      <c r="A579" s="14"/>
      <c r="B579" s="264"/>
      <c r="C579" s="265"/>
      <c r="D579" s="249" t="s">
        <v>138</v>
      </c>
      <c r="E579" s="266" t="s">
        <v>1</v>
      </c>
      <c r="F579" s="267" t="s">
        <v>174</v>
      </c>
      <c r="G579" s="265"/>
      <c r="H579" s="268">
        <v>2.52</v>
      </c>
      <c r="I579" s="269"/>
      <c r="J579" s="265"/>
      <c r="K579" s="265"/>
      <c r="L579" s="270"/>
      <c r="M579" s="271"/>
      <c r="N579" s="272"/>
      <c r="O579" s="272"/>
      <c r="P579" s="272"/>
      <c r="Q579" s="272"/>
      <c r="R579" s="272"/>
      <c r="S579" s="272"/>
      <c r="T579" s="27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4" t="s">
        <v>138</v>
      </c>
      <c r="AU579" s="274" t="s">
        <v>87</v>
      </c>
      <c r="AV579" s="14" t="s">
        <v>134</v>
      </c>
      <c r="AW579" s="14" t="s">
        <v>33</v>
      </c>
      <c r="AX579" s="14" t="s">
        <v>83</v>
      </c>
      <c r="AY579" s="274" t="s">
        <v>127</v>
      </c>
    </row>
    <row r="580" spans="1:65" s="2" customFormat="1" ht="14.4" customHeight="1">
      <c r="A580" s="39"/>
      <c r="B580" s="40"/>
      <c r="C580" s="236" t="s">
        <v>793</v>
      </c>
      <c r="D580" s="236" t="s">
        <v>129</v>
      </c>
      <c r="E580" s="237" t="s">
        <v>794</v>
      </c>
      <c r="F580" s="238" t="s">
        <v>795</v>
      </c>
      <c r="G580" s="239" t="s">
        <v>142</v>
      </c>
      <c r="H580" s="240">
        <v>0.21</v>
      </c>
      <c r="I580" s="241"/>
      <c r="J580" s="242">
        <f>ROUND(I580*H580,2)</f>
        <v>0</v>
      </c>
      <c r="K580" s="238" t="s">
        <v>1</v>
      </c>
      <c r="L580" s="45"/>
      <c r="M580" s="243" t="s">
        <v>1</v>
      </c>
      <c r="N580" s="244" t="s">
        <v>43</v>
      </c>
      <c r="O580" s="92"/>
      <c r="P580" s="245">
        <f>O580*H580</f>
        <v>0</v>
      </c>
      <c r="Q580" s="245">
        <v>0.12171</v>
      </c>
      <c r="R580" s="245">
        <f>Q580*H580</f>
        <v>0.025559099999999998</v>
      </c>
      <c r="S580" s="245">
        <v>2.4</v>
      </c>
      <c r="T580" s="246">
        <f>S580*H580</f>
        <v>0.504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7" t="s">
        <v>134</v>
      </c>
      <c r="AT580" s="247" t="s">
        <v>129</v>
      </c>
      <c r="AU580" s="247" t="s">
        <v>87</v>
      </c>
      <c r="AY580" s="18" t="s">
        <v>127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18" t="s">
        <v>83</v>
      </c>
      <c r="BK580" s="248">
        <f>ROUND(I580*H580,2)</f>
        <v>0</v>
      </c>
      <c r="BL580" s="18" t="s">
        <v>134</v>
      </c>
      <c r="BM580" s="247" t="s">
        <v>796</v>
      </c>
    </row>
    <row r="581" spans="1:47" s="2" customFormat="1" ht="12">
      <c r="A581" s="39"/>
      <c r="B581" s="40"/>
      <c r="C581" s="41"/>
      <c r="D581" s="249" t="s">
        <v>136</v>
      </c>
      <c r="E581" s="41"/>
      <c r="F581" s="250" t="s">
        <v>795</v>
      </c>
      <c r="G581" s="41"/>
      <c r="H581" s="41"/>
      <c r="I581" s="145"/>
      <c r="J581" s="41"/>
      <c r="K581" s="41"/>
      <c r="L581" s="45"/>
      <c r="M581" s="251"/>
      <c r="N581" s="252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136</v>
      </c>
      <c r="AU581" s="18" t="s">
        <v>87</v>
      </c>
    </row>
    <row r="582" spans="1:51" s="13" customFormat="1" ht="12">
      <c r="A582" s="13"/>
      <c r="B582" s="253"/>
      <c r="C582" s="254"/>
      <c r="D582" s="249" t="s">
        <v>138</v>
      </c>
      <c r="E582" s="255" t="s">
        <v>1</v>
      </c>
      <c r="F582" s="256" t="s">
        <v>797</v>
      </c>
      <c r="G582" s="254"/>
      <c r="H582" s="257">
        <v>0.21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3" t="s">
        <v>138</v>
      </c>
      <c r="AU582" s="263" t="s">
        <v>87</v>
      </c>
      <c r="AV582" s="13" t="s">
        <v>87</v>
      </c>
      <c r="AW582" s="13" t="s">
        <v>33</v>
      </c>
      <c r="AX582" s="13" t="s">
        <v>78</v>
      </c>
      <c r="AY582" s="263" t="s">
        <v>127</v>
      </c>
    </row>
    <row r="583" spans="1:51" s="14" customFormat="1" ht="12">
      <c r="A583" s="14"/>
      <c r="B583" s="264"/>
      <c r="C583" s="265"/>
      <c r="D583" s="249" t="s">
        <v>138</v>
      </c>
      <c r="E583" s="266" t="s">
        <v>1</v>
      </c>
      <c r="F583" s="267" t="s">
        <v>174</v>
      </c>
      <c r="G583" s="265"/>
      <c r="H583" s="268">
        <v>0.21</v>
      </c>
      <c r="I583" s="269"/>
      <c r="J583" s="265"/>
      <c r="K583" s="265"/>
      <c r="L583" s="270"/>
      <c r="M583" s="271"/>
      <c r="N583" s="272"/>
      <c r="O583" s="272"/>
      <c r="P583" s="272"/>
      <c r="Q583" s="272"/>
      <c r="R583" s="272"/>
      <c r="S583" s="272"/>
      <c r="T583" s="27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4" t="s">
        <v>138</v>
      </c>
      <c r="AU583" s="274" t="s">
        <v>87</v>
      </c>
      <c r="AV583" s="14" t="s">
        <v>134</v>
      </c>
      <c r="AW583" s="14" t="s">
        <v>33</v>
      </c>
      <c r="AX583" s="14" t="s">
        <v>83</v>
      </c>
      <c r="AY583" s="274" t="s">
        <v>127</v>
      </c>
    </row>
    <row r="584" spans="1:65" s="2" customFormat="1" ht="19.8" customHeight="1">
      <c r="A584" s="39"/>
      <c r="B584" s="40"/>
      <c r="C584" s="236" t="s">
        <v>798</v>
      </c>
      <c r="D584" s="236" t="s">
        <v>129</v>
      </c>
      <c r="E584" s="237" t="s">
        <v>799</v>
      </c>
      <c r="F584" s="238" t="s">
        <v>800</v>
      </c>
      <c r="G584" s="239" t="s">
        <v>190</v>
      </c>
      <c r="H584" s="240">
        <v>3.9</v>
      </c>
      <c r="I584" s="241"/>
      <c r="J584" s="242">
        <f>ROUND(I584*H584,2)</f>
        <v>0</v>
      </c>
      <c r="K584" s="238" t="s">
        <v>133</v>
      </c>
      <c r="L584" s="45"/>
      <c r="M584" s="243" t="s">
        <v>1</v>
      </c>
      <c r="N584" s="244" t="s">
        <v>43</v>
      </c>
      <c r="O584" s="92"/>
      <c r="P584" s="245">
        <f>O584*H584</f>
        <v>0</v>
      </c>
      <c r="Q584" s="245">
        <v>0</v>
      </c>
      <c r="R584" s="245">
        <f>Q584*H584</f>
        <v>0</v>
      </c>
      <c r="S584" s="245">
        <v>0.035</v>
      </c>
      <c r="T584" s="246">
        <f>S584*H584</f>
        <v>0.1365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47" t="s">
        <v>134</v>
      </c>
      <c r="AT584" s="247" t="s">
        <v>129</v>
      </c>
      <c r="AU584" s="247" t="s">
        <v>87</v>
      </c>
      <c r="AY584" s="18" t="s">
        <v>127</v>
      </c>
      <c r="BE584" s="248">
        <f>IF(N584="základní",J584,0)</f>
        <v>0</v>
      </c>
      <c r="BF584" s="248">
        <f>IF(N584="snížená",J584,0)</f>
        <v>0</v>
      </c>
      <c r="BG584" s="248">
        <f>IF(N584="zákl. přenesená",J584,0)</f>
        <v>0</v>
      </c>
      <c r="BH584" s="248">
        <f>IF(N584="sníž. přenesená",J584,0)</f>
        <v>0</v>
      </c>
      <c r="BI584" s="248">
        <f>IF(N584="nulová",J584,0)</f>
        <v>0</v>
      </c>
      <c r="BJ584" s="18" t="s">
        <v>83</v>
      </c>
      <c r="BK584" s="248">
        <f>ROUND(I584*H584,2)</f>
        <v>0</v>
      </c>
      <c r="BL584" s="18" t="s">
        <v>134</v>
      </c>
      <c r="BM584" s="247" t="s">
        <v>801</v>
      </c>
    </row>
    <row r="585" spans="1:47" s="2" customFormat="1" ht="12">
      <c r="A585" s="39"/>
      <c r="B585" s="40"/>
      <c r="C585" s="41"/>
      <c r="D585" s="249" t="s">
        <v>136</v>
      </c>
      <c r="E585" s="41"/>
      <c r="F585" s="250" t="s">
        <v>802</v>
      </c>
      <c r="G585" s="41"/>
      <c r="H585" s="41"/>
      <c r="I585" s="145"/>
      <c r="J585" s="41"/>
      <c r="K585" s="41"/>
      <c r="L585" s="45"/>
      <c r="M585" s="251"/>
      <c r="N585" s="252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136</v>
      </c>
      <c r="AU585" s="18" t="s">
        <v>87</v>
      </c>
    </row>
    <row r="586" spans="1:51" s="13" customFormat="1" ht="12">
      <c r="A586" s="13"/>
      <c r="B586" s="253"/>
      <c r="C586" s="254"/>
      <c r="D586" s="249" t="s">
        <v>138</v>
      </c>
      <c r="E586" s="255" t="s">
        <v>1</v>
      </c>
      <c r="F586" s="256" t="s">
        <v>803</v>
      </c>
      <c r="G586" s="254"/>
      <c r="H586" s="257">
        <v>3.9</v>
      </c>
      <c r="I586" s="258"/>
      <c r="J586" s="254"/>
      <c r="K586" s="254"/>
      <c r="L586" s="259"/>
      <c r="M586" s="260"/>
      <c r="N586" s="261"/>
      <c r="O586" s="261"/>
      <c r="P586" s="261"/>
      <c r="Q586" s="261"/>
      <c r="R586" s="261"/>
      <c r="S586" s="261"/>
      <c r="T586" s="26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3" t="s">
        <v>138</v>
      </c>
      <c r="AU586" s="263" t="s">
        <v>87</v>
      </c>
      <c r="AV586" s="13" t="s">
        <v>87</v>
      </c>
      <c r="AW586" s="13" t="s">
        <v>33</v>
      </c>
      <c r="AX586" s="13" t="s">
        <v>78</v>
      </c>
      <c r="AY586" s="263" t="s">
        <v>127</v>
      </c>
    </row>
    <row r="587" spans="1:51" s="14" customFormat="1" ht="12">
      <c r="A587" s="14"/>
      <c r="B587" s="264"/>
      <c r="C587" s="265"/>
      <c r="D587" s="249" t="s">
        <v>138</v>
      </c>
      <c r="E587" s="266" t="s">
        <v>1</v>
      </c>
      <c r="F587" s="267" t="s">
        <v>174</v>
      </c>
      <c r="G587" s="265"/>
      <c r="H587" s="268">
        <v>3.9</v>
      </c>
      <c r="I587" s="269"/>
      <c r="J587" s="265"/>
      <c r="K587" s="265"/>
      <c r="L587" s="270"/>
      <c r="M587" s="271"/>
      <c r="N587" s="272"/>
      <c r="O587" s="272"/>
      <c r="P587" s="272"/>
      <c r="Q587" s="272"/>
      <c r="R587" s="272"/>
      <c r="S587" s="272"/>
      <c r="T587" s="27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4" t="s">
        <v>138</v>
      </c>
      <c r="AU587" s="274" t="s">
        <v>87</v>
      </c>
      <c r="AV587" s="14" t="s">
        <v>134</v>
      </c>
      <c r="AW587" s="14" t="s">
        <v>33</v>
      </c>
      <c r="AX587" s="14" t="s">
        <v>83</v>
      </c>
      <c r="AY587" s="274" t="s">
        <v>127</v>
      </c>
    </row>
    <row r="588" spans="1:65" s="2" customFormat="1" ht="30" customHeight="1">
      <c r="A588" s="39"/>
      <c r="B588" s="40"/>
      <c r="C588" s="236" t="s">
        <v>804</v>
      </c>
      <c r="D588" s="236" t="s">
        <v>129</v>
      </c>
      <c r="E588" s="237" t="s">
        <v>805</v>
      </c>
      <c r="F588" s="238" t="s">
        <v>806</v>
      </c>
      <c r="G588" s="239" t="s">
        <v>190</v>
      </c>
      <c r="H588" s="240">
        <v>8</v>
      </c>
      <c r="I588" s="241"/>
      <c r="J588" s="242">
        <f>ROUND(I588*H588,2)</f>
        <v>0</v>
      </c>
      <c r="K588" s="238" t="s">
        <v>133</v>
      </c>
      <c r="L588" s="45"/>
      <c r="M588" s="243" t="s">
        <v>1</v>
      </c>
      <c r="N588" s="244" t="s">
        <v>43</v>
      </c>
      <c r="O588" s="92"/>
      <c r="P588" s="245">
        <f>O588*H588</f>
        <v>0</v>
      </c>
      <c r="Q588" s="245">
        <v>0</v>
      </c>
      <c r="R588" s="245">
        <f>Q588*H588</f>
        <v>0</v>
      </c>
      <c r="S588" s="245">
        <v>0.025</v>
      </c>
      <c r="T588" s="246">
        <f>S588*H588</f>
        <v>0.2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7" t="s">
        <v>134</v>
      </c>
      <c r="AT588" s="247" t="s">
        <v>129</v>
      </c>
      <c r="AU588" s="247" t="s">
        <v>87</v>
      </c>
      <c r="AY588" s="18" t="s">
        <v>127</v>
      </c>
      <c r="BE588" s="248">
        <f>IF(N588="základní",J588,0)</f>
        <v>0</v>
      </c>
      <c r="BF588" s="248">
        <f>IF(N588="snížená",J588,0)</f>
        <v>0</v>
      </c>
      <c r="BG588" s="248">
        <f>IF(N588="zákl. přenesená",J588,0)</f>
        <v>0</v>
      </c>
      <c r="BH588" s="248">
        <f>IF(N588="sníž. přenesená",J588,0)</f>
        <v>0</v>
      </c>
      <c r="BI588" s="248">
        <f>IF(N588="nulová",J588,0)</f>
        <v>0</v>
      </c>
      <c r="BJ588" s="18" t="s">
        <v>83</v>
      </c>
      <c r="BK588" s="248">
        <f>ROUND(I588*H588,2)</f>
        <v>0</v>
      </c>
      <c r="BL588" s="18" t="s">
        <v>134</v>
      </c>
      <c r="BM588" s="247" t="s">
        <v>807</v>
      </c>
    </row>
    <row r="589" spans="1:47" s="2" customFormat="1" ht="12">
      <c r="A589" s="39"/>
      <c r="B589" s="40"/>
      <c r="C589" s="41"/>
      <c r="D589" s="249" t="s">
        <v>136</v>
      </c>
      <c r="E589" s="41"/>
      <c r="F589" s="250" t="s">
        <v>808</v>
      </c>
      <c r="G589" s="41"/>
      <c r="H589" s="41"/>
      <c r="I589" s="145"/>
      <c r="J589" s="41"/>
      <c r="K589" s="41"/>
      <c r="L589" s="45"/>
      <c r="M589" s="251"/>
      <c r="N589" s="252"/>
      <c r="O589" s="92"/>
      <c r="P589" s="92"/>
      <c r="Q589" s="92"/>
      <c r="R589" s="92"/>
      <c r="S589" s="92"/>
      <c r="T589" s="9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136</v>
      </c>
      <c r="AU589" s="18" t="s">
        <v>87</v>
      </c>
    </row>
    <row r="590" spans="1:51" s="13" customFormat="1" ht="12">
      <c r="A590" s="13"/>
      <c r="B590" s="253"/>
      <c r="C590" s="254"/>
      <c r="D590" s="249" t="s">
        <v>138</v>
      </c>
      <c r="E590" s="255" t="s">
        <v>1</v>
      </c>
      <c r="F590" s="256" t="s">
        <v>809</v>
      </c>
      <c r="G590" s="254"/>
      <c r="H590" s="257">
        <v>8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3" t="s">
        <v>138</v>
      </c>
      <c r="AU590" s="263" t="s">
        <v>87</v>
      </c>
      <c r="AV590" s="13" t="s">
        <v>87</v>
      </c>
      <c r="AW590" s="13" t="s">
        <v>33</v>
      </c>
      <c r="AX590" s="13" t="s">
        <v>83</v>
      </c>
      <c r="AY590" s="263" t="s">
        <v>127</v>
      </c>
    </row>
    <row r="591" spans="1:65" s="2" customFormat="1" ht="19.8" customHeight="1">
      <c r="A591" s="39"/>
      <c r="B591" s="40"/>
      <c r="C591" s="236" t="s">
        <v>810</v>
      </c>
      <c r="D591" s="236" t="s">
        <v>129</v>
      </c>
      <c r="E591" s="237" t="s">
        <v>811</v>
      </c>
      <c r="F591" s="238" t="s">
        <v>812</v>
      </c>
      <c r="G591" s="239" t="s">
        <v>190</v>
      </c>
      <c r="H591" s="240">
        <v>3.2</v>
      </c>
      <c r="I591" s="241"/>
      <c r="J591" s="242">
        <f>ROUND(I591*H591,2)</f>
        <v>0</v>
      </c>
      <c r="K591" s="238" t="s">
        <v>1</v>
      </c>
      <c r="L591" s="45"/>
      <c r="M591" s="243" t="s">
        <v>1</v>
      </c>
      <c r="N591" s="244" t="s">
        <v>43</v>
      </c>
      <c r="O591" s="92"/>
      <c r="P591" s="245">
        <f>O591*H591</f>
        <v>0</v>
      </c>
      <c r="Q591" s="245">
        <v>0</v>
      </c>
      <c r="R591" s="245">
        <f>Q591*H591</f>
        <v>0</v>
      </c>
      <c r="S591" s="245">
        <v>0.98</v>
      </c>
      <c r="T591" s="246">
        <f>S591*H591</f>
        <v>3.136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7" t="s">
        <v>134</v>
      </c>
      <c r="AT591" s="247" t="s">
        <v>129</v>
      </c>
      <c r="AU591" s="247" t="s">
        <v>87</v>
      </c>
      <c r="AY591" s="18" t="s">
        <v>127</v>
      </c>
      <c r="BE591" s="248">
        <f>IF(N591="základní",J591,0)</f>
        <v>0</v>
      </c>
      <c r="BF591" s="248">
        <f>IF(N591="snížená",J591,0)</f>
        <v>0</v>
      </c>
      <c r="BG591" s="248">
        <f>IF(N591="zákl. přenesená",J591,0)</f>
        <v>0</v>
      </c>
      <c r="BH591" s="248">
        <f>IF(N591="sníž. přenesená",J591,0)</f>
        <v>0</v>
      </c>
      <c r="BI591" s="248">
        <f>IF(N591="nulová",J591,0)</f>
        <v>0</v>
      </c>
      <c r="BJ591" s="18" t="s">
        <v>83</v>
      </c>
      <c r="BK591" s="248">
        <f>ROUND(I591*H591,2)</f>
        <v>0</v>
      </c>
      <c r="BL591" s="18" t="s">
        <v>134</v>
      </c>
      <c r="BM591" s="247" t="s">
        <v>813</v>
      </c>
    </row>
    <row r="592" spans="1:47" s="2" customFormat="1" ht="12">
      <c r="A592" s="39"/>
      <c r="B592" s="40"/>
      <c r="C592" s="41"/>
      <c r="D592" s="249" t="s">
        <v>136</v>
      </c>
      <c r="E592" s="41"/>
      <c r="F592" s="250" t="s">
        <v>814</v>
      </c>
      <c r="G592" s="41"/>
      <c r="H592" s="41"/>
      <c r="I592" s="145"/>
      <c r="J592" s="41"/>
      <c r="K592" s="41"/>
      <c r="L592" s="45"/>
      <c r="M592" s="251"/>
      <c r="N592" s="252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136</v>
      </c>
      <c r="AU592" s="18" t="s">
        <v>87</v>
      </c>
    </row>
    <row r="593" spans="1:51" s="13" customFormat="1" ht="12">
      <c r="A593" s="13"/>
      <c r="B593" s="253"/>
      <c r="C593" s="254"/>
      <c r="D593" s="249" t="s">
        <v>138</v>
      </c>
      <c r="E593" s="255" t="s">
        <v>1</v>
      </c>
      <c r="F593" s="256" t="s">
        <v>815</v>
      </c>
      <c r="G593" s="254"/>
      <c r="H593" s="257">
        <v>3.2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3" t="s">
        <v>138</v>
      </c>
      <c r="AU593" s="263" t="s">
        <v>87</v>
      </c>
      <c r="AV593" s="13" t="s">
        <v>87</v>
      </c>
      <c r="AW593" s="13" t="s">
        <v>33</v>
      </c>
      <c r="AX593" s="13" t="s">
        <v>78</v>
      </c>
      <c r="AY593" s="263" t="s">
        <v>127</v>
      </c>
    </row>
    <row r="594" spans="1:51" s="14" customFormat="1" ht="12">
      <c r="A594" s="14"/>
      <c r="B594" s="264"/>
      <c r="C594" s="265"/>
      <c r="D594" s="249" t="s">
        <v>138</v>
      </c>
      <c r="E594" s="266" t="s">
        <v>1</v>
      </c>
      <c r="F594" s="267" t="s">
        <v>174</v>
      </c>
      <c r="G594" s="265"/>
      <c r="H594" s="268">
        <v>3.2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4" t="s">
        <v>138</v>
      </c>
      <c r="AU594" s="274" t="s">
        <v>87</v>
      </c>
      <c r="AV594" s="14" t="s">
        <v>134</v>
      </c>
      <c r="AW594" s="14" t="s">
        <v>33</v>
      </c>
      <c r="AX594" s="14" t="s">
        <v>83</v>
      </c>
      <c r="AY594" s="274" t="s">
        <v>127</v>
      </c>
    </row>
    <row r="595" spans="1:65" s="2" customFormat="1" ht="19.8" customHeight="1">
      <c r="A595" s="39"/>
      <c r="B595" s="40"/>
      <c r="C595" s="236" t="s">
        <v>816</v>
      </c>
      <c r="D595" s="236" t="s">
        <v>129</v>
      </c>
      <c r="E595" s="237" t="s">
        <v>817</v>
      </c>
      <c r="F595" s="238" t="s">
        <v>818</v>
      </c>
      <c r="G595" s="239" t="s">
        <v>132</v>
      </c>
      <c r="H595" s="240">
        <v>29</v>
      </c>
      <c r="I595" s="241"/>
      <c r="J595" s="242">
        <f>ROUND(I595*H595,2)</f>
        <v>0</v>
      </c>
      <c r="K595" s="238" t="s">
        <v>133</v>
      </c>
      <c r="L595" s="45"/>
      <c r="M595" s="243" t="s">
        <v>1</v>
      </c>
      <c r="N595" s="244" t="s">
        <v>43</v>
      </c>
      <c r="O595" s="92"/>
      <c r="P595" s="245">
        <f>O595*H595</f>
        <v>0</v>
      </c>
      <c r="Q595" s="245">
        <v>0</v>
      </c>
      <c r="R595" s="245">
        <f>Q595*H595</f>
        <v>0</v>
      </c>
      <c r="S595" s="245">
        <v>0.022</v>
      </c>
      <c r="T595" s="246">
        <f>S595*H595</f>
        <v>0.638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47" t="s">
        <v>134</v>
      </c>
      <c r="AT595" s="247" t="s">
        <v>129</v>
      </c>
      <c r="AU595" s="247" t="s">
        <v>87</v>
      </c>
      <c r="AY595" s="18" t="s">
        <v>127</v>
      </c>
      <c r="BE595" s="248">
        <f>IF(N595="základní",J595,0)</f>
        <v>0</v>
      </c>
      <c r="BF595" s="248">
        <f>IF(N595="snížená",J595,0)</f>
        <v>0</v>
      </c>
      <c r="BG595" s="248">
        <f>IF(N595="zákl. přenesená",J595,0)</f>
        <v>0</v>
      </c>
      <c r="BH595" s="248">
        <f>IF(N595="sníž. přenesená",J595,0)</f>
        <v>0</v>
      </c>
      <c r="BI595" s="248">
        <f>IF(N595="nulová",J595,0)</f>
        <v>0</v>
      </c>
      <c r="BJ595" s="18" t="s">
        <v>83</v>
      </c>
      <c r="BK595" s="248">
        <f>ROUND(I595*H595,2)</f>
        <v>0</v>
      </c>
      <c r="BL595" s="18" t="s">
        <v>134</v>
      </c>
      <c r="BM595" s="247" t="s">
        <v>819</v>
      </c>
    </row>
    <row r="596" spans="1:47" s="2" customFormat="1" ht="12">
      <c r="A596" s="39"/>
      <c r="B596" s="40"/>
      <c r="C596" s="41"/>
      <c r="D596" s="249" t="s">
        <v>136</v>
      </c>
      <c r="E596" s="41"/>
      <c r="F596" s="250" t="s">
        <v>820</v>
      </c>
      <c r="G596" s="41"/>
      <c r="H596" s="41"/>
      <c r="I596" s="145"/>
      <c r="J596" s="41"/>
      <c r="K596" s="41"/>
      <c r="L596" s="45"/>
      <c r="M596" s="251"/>
      <c r="N596" s="252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136</v>
      </c>
      <c r="AU596" s="18" t="s">
        <v>87</v>
      </c>
    </row>
    <row r="597" spans="1:51" s="13" customFormat="1" ht="12">
      <c r="A597" s="13"/>
      <c r="B597" s="253"/>
      <c r="C597" s="254"/>
      <c r="D597" s="249" t="s">
        <v>138</v>
      </c>
      <c r="E597" s="255" t="s">
        <v>1</v>
      </c>
      <c r="F597" s="256" t="s">
        <v>748</v>
      </c>
      <c r="G597" s="254"/>
      <c r="H597" s="257">
        <v>5.92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3" t="s">
        <v>138</v>
      </c>
      <c r="AU597" s="263" t="s">
        <v>87</v>
      </c>
      <c r="AV597" s="13" t="s">
        <v>87</v>
      </c>
      <c r="AW597" s="13" t="s">
        <v>33</v>
      </c>
      <c r="AX597" s="13" t="s">
        <v>78</v>
      </c>
      <c r="AY597" s="263" t="s">
        <v>127</v>
      </c>
    </row>
    <row r="598" spans="1:51" s="13" customFormat="1" ht="12">
      <c r="A598" s="13"/>
      <c r="B598" s="253"/>
      <c r="C598" s="254"/>
      <c r="D598" s="249" t="s">
        <v>138</v>
      </c>
      <c r="E598" s="255" t="s">
        <v>1</v>
      </c>
      <c r="F598" s="256" t="s">
        <v>749</v>
      </c>
      <c r="G598" s="254"/>
      <c r="H598" s="257">
        <v>14.5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3" t="s">
        <v>138</v>
      </c>
      <c r="AU598" s="263" t="s">
        <v>87</v>
      </c>
      <c r="AV598" s="13" t="s">
        <v>87</v>
      </c>
      <c r="AW598" s="13" t="s">
        <v>33</v>
      </c>
      <c r="AX598" s="13" t="s">
        <v>78</v>
      </c>
      <c r="AY598" s="263" t="s">
        <v>127</v>
      </c>
    </row>
    <row r="599" spans="1:51" s="13" customFormat="1" ht="12">
      <c r="A599" s="13"/>
      <c r="B599" s="253"/>
      <c r="C599" s="254"/>
      <c r="D599" s="249" t="s">
        <v>138</v>
      </c>
      <c r="E599" s="255" t="s">
        <v>1</v>
      </c>
      <c r="F599" s="256" t="s">
        <v>750</v>
      </c>
      <c r="G599" s="254"/>
      <c r="H599" s="257">
        <v>8.5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3" t="s">
        <v>138</v>
      </c>
      <c r="AU599" s="263" t="s">
        <v>87</v>
      </c>
      <c r="AV599" s="13" t="s">
        <v>87</v>
      </c>
      <c r="AW599" s="13" t="s">
        <v>33</v>
      </c>
      <c r="AX599" s="13" t="s">
        <v>78</v>
      </c>
      <c r="AY599" s="263" t="s">
        <v>127</v>
      </c>
    </row>
    <row r="600" spans="1:51" s="14" customFormat="1" ht="12">
      <c r="A600" s="14"/>
      <c r="B600" s="264"/>
      <c r="C600" s="265"/>
      <c r="D600" s="249" t="s">
        <v>138</v>
      </c>
      <c r="E600" s="266" t="s">
        <v>1</v>
      </c>
      <c r="F600" s="267" t="s">
        <v>174</v>
      </c>
      <c r="G600" s="265"/>
      <c r="H600" s="268">
        <v>28.92</v>
      </c>
      <c r="I600" s="269"/>
      <c r="J600" s="265"/>
      <c r="K600" s="265"/>
      <c r="L600" s="270"/>
      <c r="M600" s="271"/>
      <c r="N600" s="272"/>
      <c r="O600" s="272"/>
      <c r="P600" s="272"/>
      <c r="Q600" s="272"/>
      <c r="R600" s="272"/>
      <c r="S600" s="272"/>
      <c r="T600" s="27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4" t="s">
        <v>138</v>
      </c>
      <c r="AU600" s="274" t="s">
        <v>87</v>
      </c>
      <c r="AV600" s="14" t="s">
        <v>134</v>
      </c>
      <c r="AW600" s="14" t="s">
        <v>33</v>
      </c>
      <c r="AX600" s="14" t="s">
        <v>78</v>
      </c>
      <c r="AY600" s="274" t="s">
        <v>127</v>
      </c>
    </row>
    <row r="601" spans="1:51" s="13" customFormat="1" ht="12">
      <c r="A601" s="13"/>
      <c r="B601" s="253"/>
      <c r="C601" s="254"/>
      <c r="D601" s="249" t="s">
        <v>138</v>
      </c>
      <c r="E601" s="255" t="s">
        <v>1</v>
      </c>
      <c r="F601" s="256" t="s">
        <v>306</v>
      </c>
      <c r="G601" s="254"/>
      <c r="H601" s="257">
        <v>29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3" t="s">
        <v>138</v>
      </c>
      <c r="AU601" s="263" t="s">
        <v>87</v>
      </c>
      <c r="AV601" s="13" t="s">
        <v>87</v>
      </c>
      <c r="AW601" s="13" t="s">
        <v>33</v>
      </c>
      <c r="AX601" s="13" t="s">
        <v>83</v>
      </c>
      <c r="AY601" s="263" t="s">
        <v>127</v>
      </c>
    </row>
    <row r="602" spans="1:65" s="2" customFormat="1" ht="19.8" customHeight="1">
      <c r="A602" s="39"/>
      <c r="B602" s="40"/>
      <c r="C602" s="236" t="s">
        <v>821</v>
      </c>
      <c r="D602" s="236" t="s">
        <v>129</v>
      </c>
      <c r="E602" s="237" t="s">
        <v>822</v>
      </c>
      <c r="F602" s="238" t="s">
        <v>823</v>
      </c>
      <c r="G602" s="239" t="s">
        <v>132</v>
      </c>
      <c r="H602" s="240">
        <v>41.3</v>
      </c>
      <c r="I602" s="241"/>
      <c r="J602" s="242">
        <f>ROUND(I602*H602,2)</f>
        <v>0</v>
      </c>
      <c r="K602" s="238" t="s">
        <v>133</v>
      </c>
      <c r="L602" s="45"/>
      <c r="M602" s="243" t="s">
        <v>1</v>
      </c>
      <c r="N602" s="244" t="s">
        <v>43</v>
      </c>
      <c r="O602" s="92"/>
      <c r="P602" s="245">
        <f>O602*H602</f>
        <v>0</v>
      </c>
      <c r="Q602" s="245">
        <v>0</v>
      </c>
      <c r="R602" s="245">
        <f>Q602*H602</f>
        <v>0</v>
      </c>
      <c r="S602" s="245">
        <v>0</v>
      </c>
      <c r="T602" s="246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7" t="s">
        <v>134</v>
      </c>
      <c r="AT602" s="247" t="s">
        <v>129</v>
      </c>
      <c r="AU602" s="247" t="s">
        <v>87</v>
      </c>
      <c r="AY602" s="18" t="s">
        <v>127</v>
      </c>
      <c r="BE602" s="248">
        <f>IF(N602="základní",J602,0)</f>
        <v>0</v>
      </c>
      <c r="BF602" s="248">
        <f>IF(N602="snížená",J602,0)</f>
        <v>0</v>
      </c>
      <c r="BG602" s="248">
        <f>IF(N602="zákl. přenesená",J602,0)</f>
        <v>0</v>
      </c>
      <c r="BH602" s="248">
        <f>IF(N602="sníž. přenesená",J602,0)</f>
        <v>0</v>
      </c>
      <c r="BI602" s="248">
        <f>IF(N602="nulová",J602,0)</f>
        <v>0</v>
      </c>
      <c r="BJ602" s="18" t="s">
        <v>83</v>
      </c>
      <c r="BK602" s="248">
        <f>ROUND(I602*H602,2)</f>
        <v>0</v>
      </c>
      <c r="BL602" s="18" t="s">
        <v>134</v>
      </c>
      <c r="BM602" s="247" t="s">
        <v>824</v>
      </c>
    </row>
    <row r="603" spans="1:47" s="2" customFormat="1" ht="12">
      <c r="A603" s="39"/>
      <c r="B603" s="40"/>
      <c r="C603" s="41"/>
      <c r="D603" s="249" t="s">
        <v>136</v>
      </c>
      <c r="E603" s="41"/>
      <c r="F603" s="250" t="s">
        <v>823</v>
      </c>
      <c r="G603" s="41"/>
      <c r="H603" s="41"/>
      <c r="I603" s="145"/>
      <c r="J603" s="41"/>
      <c r="K603" s="41"/>
      <c r="L603" s="45"/>
      <c r="M603" s="251"/>
      <c r="N603" s="252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136</v>
      </c>
      <c r="AU603" s="18" t="s">
        <v>87</v>
      </c>
    </row>
    <row r="604" spans="1:51" s="13" customFormat="1" ht="12">
      <c r="A604" s="13"/>
      <c r="B604" s="253"/>
      <c r="C604" s="254"/>
      <c r="D604" s="249" t="s">
        <v>138</v>
      </c>
      <c r="E604" s="255" t="s">
        <v>1</v>
      </c>
      <c r="F604" s="256" t="s">
        <v>752</v>
      </c>
      <c r="G604" s="254"/>
      <c r="H604" s="257">
        <v>41.3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3" t="s">
        <v>138</v>
      </c>
      <c r="AU604" s="263" t="s">
        <v>87</v>
      </c>
      <c r="AV604" s="13" t="s">
        <v>87</v>
      </c>
      <c r="AW604" s="13" t="s">
        <v>33</v>
      </c>
      <c r="AX604" s="13" t="s">
        <v>83</v>
      </c>
      <c r="AY604" s="263" t="s">
        <v>127</v>
      </c>
    </row>
    <row r="605" spans="1:65" s="2" customFormat="1" ht="19.8" customHeight="1">
      <c r="A605" s="39"/>
      <c r="B605" s="40"/>
      <c r="C605" s="236" t="s">
        <v>825</v>
      </c>
      <c r="D605" s="236" t="s">
        <v>129</v>
      </c>
      <c r="E605" s="237" t="s">
        <v>826</v>
      </c>
      <c r="F605" s="238" t="s">
        <v>827</v>
      </c>
      <c r="G605" s="239" t="s">
        <v>132</v>
      </c>
      <c r="H605" s="240">
        <v>41.3</v>
      </c>
      <c r="I605" s="241"/>
      <c r="J605" s="242">
        <f>ROUND(I605*H605,2)</f>
        <v>0</v>
      </c>
      <c r="K605" s="238" t="s">
        <v>133</v>
      </c>
      <c r="L605" s="45"/>
      <c r="M605" s="243" t="s">
        <v>1</v>
      </c>
      <c r="N605" s="244" t="s">
        <v>43</v>
      </c>
      <c r="O605" s="92"/>
      <c r="P605" s="245">
        <f>O605*H605</f>
        <v>0</v>
      </c>
      <c r="Q605" s="245">
        <v>0</v>
      </c>
      <c r="R605" s="245">
        <f>Q605*H605</f>
        <v>0</v>
      </c>
      <c r="S605" s="245">
        <v>0</v>
      </c>
      <c r="T605" s="246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7" t="s">
        <v>134</v>
      </c>
      <c r="AT605" s="247" t="s">
        <v>129</v>
      </c>
      <c r="AU605" s="247" t="s">
        <v>87</v>
      </c>
      <c r="AY605" s="18" t="s">
        <v>127</v>
      </c>
      <c r="BE605" s="248">
        <f>IF(N605="základní",J605,0)</f>
        <v>0</v>
      </c>
      <c r="BF605" s="248">
        <f>IF(N605="snížená",J605,0)</f>
        <v>0</v>
      </c>
      <c r="BG605" s="248">
        <f>IF(N605="zákl. přenesená",J605,0)</f>
        <v>0</v>
      </c>
      <c r="BH605" s="248">
        <f>IF(N605="sníž. přenesená",J605,0)</f>
        <v>0</v>
      </c>
      <c r="BI605" s="248">
        <f>IF(N605="nulová",J605,0)</f>
        <v>0</v>
      </c>
      <c r="BJ605" s="18" t="s">
        <v>83</v>
      </c>
      <c r="BK605" s="248">
        <f>ROUND(I605*H605,2)</f>
        <v>0</v>
      </c>
      <c r="BL605" s="18" t="s">
        <v>134</v>
      </c>
      <c r="BM605" s="247" t="s">
        <v>828</v>
      </c>
    </row>
    <row r="606" spans="1:47" s="2" customFormat="1" ht="12">
      <c r="A606" s="39"/>
      <c r="B606" s="40"/>
      <c r="C606" s="41"/>
      <c r="D606" s="249" t="s">
        <v>136</v>
      </c>
      <c r="E606" s="41"/>
      <c r="F606" s="250" t="s">
        <v>829</v>
      </c>
      <c r="G606" s="41"/>
      <c r="H606" s="41"/>
      <c r="I606" s="145"/>
      <c r="J606" s="41"/>
      <c r="K606" s="41"/>
      <c r="L606" s="45"/>
      <c r="M606" s="251"/>
      <c r="N606" s="252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136</v>
      </c>
      <c r="AU606" s="18" t="s">
        <v>87</v>
      </c>
    </row>
    <row r="607" spans="1:51" s="13" customFormat="1" ht="12">
      <c r="A607" s="13"/>
      <c r="B607" s="253"/>
      <c r="C607" s="254"/>
      <c r="D607" s="249" t="s">
        <v>138</v>
      </c>
      <c r="E607" s="255" t="s">
        <v>1</v>
      </c>
      <c r="F607" s="256" t="s">
        <v>752</v>
      </c>
      <c r="G607" s="254"/>
      <c r="H607" s="257">
        <v>41.3</v>
      </c>
      <c r="I607" s="258"/>
      <c r="J607" s="254"/>
      <c r="K607" s="254"/>
      <c r="L607" s="259"/>
      <c r="M607" s="260"/>
      <c r="N607" s="261"/>
      <c r="O607" s="261"/>
      <c r="P607" s="261"/>
      <c r="Q607" s="261"/>
      <c r="R607" s="261"/>
      <c r="S607" s="261"/>
      <c r="T607" s="26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3" t="s">
        <v>138</v>
      </c>
      <c r="AU607" s="263" t="s">
        <v>87</v>
      </c>
      <c r="AV607" s="13" t="s">
        <v>87</v>
      </c>
      <c r="AW607" s="13" t="s">
        <v>33</v>
      </c>
      <c r="AX607" s="13" t="s">
        <v>83</v>
      </c>
      <c r="AY607" s="263" t="s">
        <v>127</v>
      </c>
    </row>
    <row r="608" spans="1:65" s="2" customFormat="1" ht="19.8" customHeight="1">
      <c r="A608" s="39"/>
      <c r="B608" s="40"/>
      <c r="C608" s="236" t="s">
        <v>830</v>
      </c>
      <c r="D608" s="236" t="s">
        <v>129</v>
      </c>
      <c r="E608" s="237" t="s">
        <v>831</v>
      </c>
      <c r="F608" s="238" t="s">
        <v>832</v>
      </c>
      <c r="G608" s="239" t="s">
        <v>132</v>
      </c>
      <c r="H608" s="240">
        <v>14.5</v>
      </c>
      <c r="I608" s="241"/>
      <c r="J608" s="242">
        <f>ROUND(I608*H608,2)</f>
        <v>0</v>
      </c>
      <c r="K608" s="238" t="s">
        <v>1</v>
      </c>
      <c r="L608" s="45"/>
      <c r="M608" s="243" t="s">
        <v>1</v>
      </c>
      <c r="N608" s="244" t="s">
        <v>43</v>
      </c>
      <c r="O608" s="92"/>
      <c r="P608" s="245">
        <f>O608*H608</f>
        <v>0</v>
      </c>
      <c r="Q608" s="245">
        <v>0.03908</v>
      </c>
      <c r="R608" s="245">
        <f>Q608*H608</f>
        <v>0.5666599999999999</v>
      </c>
      <c r="S608" s="245">
        <v>0</v>
      </c>
      <c r="T608" s="246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47" t="s">
        <v>134</v>
      </c>
      <c r="AT608" s="247" t="s">
        <v>129</v>
      </c>
      <c r="AU608" s="247" t="s">
        <v>87</v>
      </c>
      <c r="AY608" s="18" t="s">
        <v>127</v>
      </c>
      <c r="BE608" s="248">
        <f>IF(N608="základní",J608,0)</f>
        <v>0</v>
      </c>
      <c r="BF608" s="248">
        <f>IF(N608="snížená",J608,0)</f>
        <v>0</v>
      </c>
      <c r="BG608" s="248">
        <f>IF(N608="zákl. přenesená",J608,0)</f>
        <v>0</v>
      </c>
      <c r="BH608" s="248">
        <f>IF(N608="sníž. přenesená",J608,0)</f>
        <v>0</v>
      </c>
      <c r="BI608" s="248">
        <f>IF(N608="nulová",J608,0)</f>
        <v>0</v>
      </c>
      <c r="BJ608" s="18" t="s">
        <v>83</v>
      </c>
      <c r="BK608" s="248">
        <f>ROUND(I608*H608,2)</f>
        <v>0</v>
      </c>
      <c r="BL608" s="18" t="s">
        <v>134</v>
      </c>
      <c r="BM608" s="247" t="s">
        <v>833</v>
      </c>
    </row>
    <row r="609" spans="1:47" s="2" customFormat="1" ht="12">
      <c r="A609" s="39"/>
      <c r="B609" s="40"/>
      <c r="C609" s="41"/>
      <c r="D609" s="249" t="s">
        <v>136</v>
      </c>
      <c r="E609" s="41"/>
      <c r="F609" s="250" t="s">
        <v>832</v>
      </c>
      <c r="G609" s="41"/>
      <c r="H609" s="41"/>
      <c r="I609" s="145"/>
      <c r="J609" s="41"/>
      <c r="K609" s="41"/>
      <c r="L609" s="45"/>
      <c r="M609" s="251"/>
      <c r="N609" s="252"/>
      <c r="O609" s="92"/>
      <c r="P609" s="92"/>
      <c r="Q609" s="92"/>
      <c r="R609" s="92"/>
      <c r="S609" s="92"/>
      <c r="T609" s="93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136</v>
      </c>
      <c r="AU609" s="18" t="s">
        <v>87</v>
      </c>
    </row>
    <row r="610" spans="1:51" s="13" customFormat="1" ht="12">
      <c r="A610" s="13"/>
      <c r="B610" s="253"/>
      <c r="C610" s="254"/>
      <c r="D610" s="249" t="s">
        <v>138</v>
      </c>
      <c r="E610" s="255" t="s">
        <v>1</v>
      </c>
      <c r="F610" s="256" t="s">
        <v>834</v>
      </c>
      <c r="G610" s="254"/>
      <c r="H610" s="257">
        <v>14.5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3" t="s">
        <v>138</v>
      </c>
      <c r="AU610" s="263" t="s">
        <v>87</v>
      </c>
      <c r="AV610" s="13" t="s">
        <v>87</v>
      </c>
      <c r="AW610" s="13" t="s">
        <v>33</v>
      </c>
      <c r="AX610" s="13" t="s">
        <v>83</v>
      </c>
      <c r="AY610" s="263" t="s">
        <v>127</v>
      </c>
    </row>
    <row r="611" spans="1:65" s="2" customFormat="1" ht="19.8" customHeight="1">
      <c r="A611" s="39"/>
      <c r="B611" s="40"/>
      <c r="C611" s="236" t="s">
        <v>835</v>
      </c>
      <c r="D611" s="236" t="s">
        <v>129</v>
      </c>
      <c r="E611" s="237" t="s">
        <v>836</v>
      </c>
      <c r="F611" s="238" t="s">
        <v>837</v>
      </c>
      <c r="G611" s="239" t="s">
        <v>132</v>
      </c>
      <c r="H611" s="240">
        <v>29</v>
      </c>
      <c r="I611" s="241"/>
      <c r="J611" s="242">
        <f>ROUND(I611*H611,2)</f>
        <v>0</v>
      </c>
      <c r="K611" s="238" t="s">
        <v>133</v>
      </c>
      <c r="L611" s="45"/>
      <c r="M611" s="243" t="s">
        <v>1</v>
      </c>
      <c r="N611" s="244" t="s">
        <v>43</v>
      </c>
      <c r="O611" s="92"/>
      <c r="P611" s="245">
        <f>O611*H611</f>
        <v>0</v>
      </c>
      <c r="Q611" s="245">
        <v>0.01943</v>
      </c>
      <c r="R611" s="245">
        <f>Q611*H611</f>
        <v>0.56347</v>
      </c>
      <c r="S611" s="245">
        <v>0</v>
      </c>
      <c r="T611" s="246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47" t="s">
        <v>134</v>
      </c>
      <c r="AT611" s="247" t="s">
        <v>129</v>
      </c>
      <c r="AU611" s="247" t="s">
        <v>87</v>
      </c>
      <c r="AY611" s="18" t="s">
        <v>127</v>
      </c>
      <c r="BE611" s="248">
        <f>IF(N611="základní",J611,0)</f>
        <v>0</v>
      </c>
      <c r="BF611" s="248">
        <f>IF(N611="snížená",J611,0)</f>
        <v>0</v>
      </c>
      <c r="BG611" s="248">
        <f>IF(N611="zákl. přenesená",J611,0)</f>
        <v>0</v>
      </c>
      <c r="BH611" s="248">
        <f>IF(N611="sníž. přenesená",J611,0)</f>
        <v>0</v>
      </c>
      <c r="BI611" s="248">
        <f>IF(N611="nulová",J611,0)</f>
        <v>0</v>
      </c>
      <c r="BJ611" s="18" t="s">
        <v>83</v>
      </c>
      <c r="BK611" s="248">
        <f>ROUND(I611*H611,2)</f>
        <v>0</v>
      </c>
      <c r="BL611" s="18" t="s">
        <v>134</v>
      </c>
      <c r="BM611" s="247" t="s">
        <v>838</v>
      </c>
    </row>
    <row r="612" spans="1:47" s="2" customFormat="1" ht="12">
      <c r="A612" s="39"/>
      <c r="B612" s="40"/>
      <c r="C612" s="41"/>
      <c r="D612" s="249" t="s">
        <v>136</v>
      </c>
      <c r="E612" s="41"/>
      <c r="F612" s="250" t="s">
        <v>839</v>
      </c>
      <c r="G612" s="41"/>
      <c r="H612" s="41"/>
      <c r="I612" s="145"/>
      <c r="J612" s="41"/>
      <c r="K612" s="41"/>
      <c r="L612" s="45"/>
      <c r="M612" s="251"/>
      <c r="N612" s="252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136</v>
      </c>
      <c r="AU612" s="18" t="s">
        <v>87</v>
      </c>
    </row>
    <row r="613" spans="1:51" s="13" customFormat="1" ht="12">
      <c r="A613" s="13"/>
      <c r="B613" s="253"/>
      <c r="C613" s="254"/>
      <c r="D613" s="249" t="s">
        <v>138</v>
      </c>
      <c r="E613" s="255" t="s">
        <v>1</v>
      </c>
      <c r="F613" s="256" t="s">
        <v>306</v>
      </c>
      <c r="G613" s="254"/>
      <c r="H613" s="257">
        <v>29</v>
      </c>
      <c r="I613" s="258"/>
      <c r="J613" s="254"/>
      <c r="K613" s="254"/>
      <c r="L613" s="259"/>
      <c r="M613" s="260"/>
      <c r="N613" s="261"/>
      <c r="O613" s="261"/>
      <c r="P613" s="261"/>
      <c r="Q613" s="261"/>
      <c r="R613" s="261"/>
      <c r="S613" s="261"/>
      <c r="T613" s="26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3" t="s">
        <v>138</v>
      </c>
      <c r="AU613" s="263" t="s">
        <v>87</v>
      </c>
      <c r="AV613" s="13" t="s">
        <v>87</v>
      </c>
      <c r="AW613" s="13" t="s">
        <v>33</v>
      </c>
      <c r="AX613" s="13" t="s">
        <v>83</v>
      </c>
      <c r="AY613" s="263" t="s">
        <v>127</v>
      </c>
    </row>
    <row r="614" spans="1:65" s="2" customFormat="1" ht="19.8" customHeight="1">
      <c r="A614" s="39"/>
      <c r="B614" s="40"/>
      <c r="C614" s="236" t="s">
        <v>840</v>
      </c>
      <c r="D614" s="236" t="s">
        <v>129</v>
      </c>
      <c r="E614" s="237" t="s">
        <v>841</v>
      </c>
      <c r="F614" s="238" t="s">
        <v>842</v>
      </c>
      <c r="G614" s="239" t="s">
        <v>132</v>
      </c>
      <c r="H614" s="240">
        <v>29</v>
      </c>
      <c r="I614" s="241"/>
      <c r="J614" s="242">
        <f>ROUND(I614*H614,2)</f>
        <v>0</v>
      </c>
      <c r="K614" s="238" t="s">
        <v>133</v>
      </c>
      <c r="L614" s="45"/>
      <c r="M614" s="243" t="s">
        <v>1</v>
      </c>
      <c r="N614" s="244" t="s">
        <v>43</v>
      </c>
      <c r="O614" s="92"/>
      <c r="P614" s="245">
        <f>O614*H614</f>
        <v>0</v>
      </c>
      <c r="Q614" s="245">
        <v>0.00099</v>
      </c>
      <c r="R614" s="245">
        <f>Q614*H614</f>
        <v>0.02871</v>
      </c>
      <c r="S614" s="245">
        <v>0</v>
      </c>
      <c r="T614" s="246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7" t="s">
        <v>134</v>
      </c>
      <c r="AT614" s="247" t="s">
        <v>129</v>
      </c>
      <c r="AU614" s="247" t="s">
        <v>87</v>
      </c>
      <c r="AY614" s="18" t="s">
        <v>127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18" t="s">
        <v>83</v>
      </c>
      <c r="BK614" s="248">
        <f>ROUND(I614*H614,2)</f>
        <v>0</v>
      </c>
      <c r="BL614" s="18" t="s">
        <v>134</v>
      </c>
      <c r="BM614" s="247" t="s">
        <v>843</v>
      </c>
    </row>
    <row r="615" spans="1:47" s="2" customFormat="1" ht="12">
      <c r="A615" s="39"/>
      <c r="B615" s="40"/>
      <c r="C615" s="41"/>
      <c r="D615" s="249" t="s">
        <v>136</v>
      </c>
      <c r="E615" s="41"/>
      <c r="F615" s="250" t="s">
        <v>844</v>
      </c>
      <c r="G615" s="41"/>
      <c r="H615" s="41"/>
      <c r="I615" s="145"/>
      <c r="J615" s="41"/>
      <c r="K615" s="41"/>
      <c r="L615" s="45"/>
      <c r="M615" s="251"/>
      <c r="N615" s="252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136</v>
      </c>
      <c r="AU615" s="18" t="s">
        <v>87</v>
      </c>
    </row>
    <row r="616" spans="1:51" s="13" customFormat="1" ht="12">
      <c r="A616" s="13"/>
      <c r="B616" s="253"/>
      <c r="C616" s="254"/>
      <c r="D616" s="249" t="s">
        <v>138</v>
      </c>
      <c r="E616" s="255" t="s">
        <v>1</v>
      </c>
      <c r="F616" s="256" t="s">
        <v>306</v>
      </c>
      <c r="G616" s="254"/>
      <c r="H616" s="257">
        <v>29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3" t="s">
        <v>138</v>
      </c>
      <c r="AU616" s="263" t="s">
        <v>87</v>
      </c>
      <c r="AV616" s="13" t="s">
        <v>87</v>
      </c>
      <c r="AW616" s="13" t="s">
        <v>33</v>
      </c>
      <c r="AX616" s="13" t="s">
        <v>83</v>
      </c>
      <c r="AY616" s="263" t="s">
        <v>127</v>
      </c>
    </row>
    <row r="617" spans="1:65" s="2" customFormat="1" ht="19.8" customHeight="1">
      <c r="A617" s="39"/>
      <c r="B617" s="40"/>
      <c r="C617" s="236" t="s">
        <v>845</v>
      </c>
      <c r="D617" s="236" t="s">
        <v>129</v>
      </c>
      <c r="E617" s="237" t="s">
        <v>846</v>
      </c>
      <c r="F617" s="238" t="s">
        <v>847</v>
      </c>
      <c r="G617" s="239" t="s">
        <v>132</v>
      </c>
      <c r="H617" s="240">
        <v>29</v>
      </c>
      <c r="I617" s="241"/>
      <c r="J617" s="242">
        <f>ROUND(I617*H617,2)</f>
        <v>0</v>
      </c>
      <c r="K617" s="238" t="s">
        <v>133</v>
      </c>
      <c r="L617" s="45"/>
      <c r="M617" s="243" t="s">
        <v>1</v>
      </c>
      <c r="N617" s="244" t="s">
        <v>43</v>
      </c>
      <c r="O617" s="92"/>
      <c r="P617" s="245">
        <f>O617*H617</f>
        <v>0</v>
      </c>
      <c r="Q617" s="245">
        <v>0.00158</v>
      </c>
      <c r="R617" s="245">
        <f>Q617*H617</f>
        <v>0.04582</v>
      </c>
      <c r="S617" s="245">
        <v>0</v>
      </c>
      <c r="T617" s="246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47" t="s">
        <v>134</v>
      </c>
      <c r="AT617" s="247" t="s">
        <v>129</v>
      </c>
      <c r="AU617" s="247" t="s">
        <v>87</v>
      </c>
      <c r="AY617" s="18" t="s">
        <v>127</v>
      </c>
      <c r="BE617" s="248">
        <f>IF(N617="základní",J617,0)</f>
        <v>0</v>
      </c>
      <c r="BF617" s="248">
        <f>IF(N617="snížená",J617,0)</f>
        <v>0</v>
      </c>
      <c r="BG617" s="248">
        <f>IF(N617="zákl. přenesená",J617,0)</f>
        <v>0</v>
      </c>
      <c r="BH617" s="248">
        <f>IF(N617="sníž. přenesená",J617,0)</f>
        <v>0</v>
      </c>
      <c r="BI617" s="248">
        <f>IF(N617="nulová",J617,0)</f>
        <v>0</v>
      </c>
      <c r="BJ617" s="18" t="s">
        <v>83</v>
      </c>
      <c r="BK617" s="248">
        <f>ROUND(I617*H617,2)</f>
        <v>0</v>
      </c>
      <c r="BL617" s="18" t="s">
        <v>134</v>
      </c>
      <c r="BM617" s="247" t="s">
        <v>848</v>
      </c>
    </row>
    <row r="618" spans="1:47" s="2" customFormat="1" ht="12">
      <c r="A618" s="39"/>
      <c r="B618" s="40"/>
      <c r="C618" s="41"/>
      <c r="D618" s="249" t="s">
        <v>136</v>
      </c>
      <c r="E618" s="41"/>
      <c r="F618" s="250" t="s">
        <v>849</v>
      </c>
      <c r="G618" s="41"/>
      <c r="H618" s="41"/>
      <c r="I618" s="145"/>
      <c r="J618" s="41"/>
      <c r="K618" s="41"/>
      <c r="L618" s="45"/>
      <c r="M618" s="251"/>
      <c r="N618" s="252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136</v>
      </c>
      <c r="AU618" s="18" t="s">
        <v>87</v>
      </c>
    </row>
    <row r="619" spans="1:51" s="13" customFormat="1" ht="12">
      <c r="A619" s="13"/>
      <c r="B619" s="253"/>
      <c r="C619" s="254"/>
      <c r="D619" s="249" t="s">
        <v>138</v>
      </c>
      <c r="E619" s="255" t="s">
        <v>1</v>
      </c>
      <c r="F619" s="256" t="s">
        <v>306</v>
      </c>
      <c r="G619" s="254"/>
      <c r="H619" s="257">
        <v>29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3" t="s">
        <v>138</v>
      </c>
      <c r="AU619" s="263" t="s">
        <v>87</v>
      </c>
      <c r="AV619" s="13" t="s">
        <v>87</v>
      </c>
      <c r="AW619" s="13" t="s">
        <v>33</v>
      </c>
      <c r="AX619" s="13" t="s">
        <v>83</v>
      </c>
      <c r="AY619" s="263" t="s">
        <v>127</v>
      </c>
    </row>
    <row r="620" spans="1:65" s="2" customFormat="1" ht="19.8" customHeight="1">
      <c r="A620" s="39"/>
      <c r="B620" s="40"/>
      <c r="C620" s="236" t="s">
        <v>850</v>
      </c>
      <c r="D620" s="236" t="s">
        <v>129</v>
      </c>
      <c r="E620" s="237" t="s">
        <v>851</v>
      </c>
      <c r="F620" s="238" t="s">
        <v>852</v>
      </c>
      <c r="G620" s="239" t="s">
        <v>132</v>
      </c>
      <c r="H620" s="240">
        <v>35.4</v>
      </c>
      <c r="I620" s="241"/>
      <c r="J620" s="242">
        <f>ROUND(I620*H620,2)</f>
        <v>0</v>
      </c>
      <c r="K620" s="238" t="s">
        <v>133</v>
      </c>
      <c r="L620" s="45"/>
      <c r="M620" s="243" t="s">
        <v>1</v>
      </c>
      <c r="N620" s="244" t="s">
        <v>43</v>
      </c>
      <c r="O620" s="92"/>
      <c r="P620" s="245">
        <f>O620*H620</f>
        <v>0</v>
      </c>
      <c r="Q620" s="245">
        <v>0.0005</v>
      </c>
      <c r="R620" s="245">
        <f>Q620*H620</f>
        <v>0.0177</v>
      </c>
      <c r="S620" s="245">
        <v>0</v>
      </c>
      <c r="T620" s="246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7" t="s">
        <v>134</v>
      </c>
      <c r="AT620" s="247" t="s">
        <v>129</v>
      </c>
      <c r="AU620" s="247" t="s">
        <v>87</v>
      </c>
      <c r="AY620" s="18" t="s">
        <v>127</v>
      </c>
      <c r="BE620" s="248">
        <f>IF(N620="základní",J620,0)</f>
        <v>0</v>
      </c>
      <c r="BF620" s="248">
        <f>IF(N620="snížená",J620,0)</f>
        <v>0</v>
      </c>
      <c r="BG620" s="248">
        <f>IF(N620="zákl. přenesená",J620,0)</f>
        <v>0</v>
      </c>
      <c r="BH620" s="248">
        <f>IF(N620="sníž. přenesená",J620,0)</f>
        <v>0</v>
      </c>
      <c r="BI620" s="248">
        <f>IF(N620="nulová",J620,0)</f>
        <v>0</v>
      </c>
      <c r="BJ620" s="18" t="s">
        <v>83</v>
      </c>
      <c r="BK620" s="248">
        <f>ROUND(I620*H620,2)</f>
        <v>0</v>
      </c>
      <c r="BL620" s="18" t="s">
        <v>134</v>
      </c>
      <c r="BM620" s="247" t="s">
        <v>853</v>
      </c>
    </row>
    <row r="621" spans="1:47" s="2" customFormat="1" ht="12">
      <c r="A621" s="39"/>
      <c r="B621" s="40"/>
      <c r="C621" s="41"/>
      <c r="D621" s="249" t="s">
        <v>136</v>
      </c>
      <c r="E621" s="41"/>
      <c r="F621" s="250" t="s">
        <v>854</v>
      </c>
      <c r="G621" s="41"/>
      <c r="H621" s="41"/>
      <c r="I621" s="145"/>
      <c r="J621" s="41"/>
      <c r="K621" s="41"/>
      <c r="L621" s="45"/>
      <c r="M621" s="251"/>
      <c r="N621" s="252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136</v>
      </c>
      <c r="AU621" s="18" t="s">
        <v>87</v>
      </c>
    </row>
    <row r="622" spans="1:51" s="13" customFormat="1" ht="12">
      <c r="A622" s="13"/>
      <c r="B622" s="253"/>
      <c r="C622" s="254"/>
      <c r="D622" s="249" t="s">
        <v>138</v>
      </c>
      <c r="E622" s="255" t="s">
        <v>1</v>
      </c>
      <c r="F622" s="256" t="s">
        <v>855</v>
      </c>
      <c r="G622" s="254"/>
      <c r="H622" s="257">
        <v>35.4</v>
      </c>
      <c r="I622" s="258"/>
      <c r="J622" s="254"/>
      <c r="K622" s="254"/>
      <c r="L622" s="259"/>
      <c r="M622" s="260"/>
      <c r="N622" s="261"/>
      <c r="O622" s="261"/>
      <c r="P622" s="261"/>
      <c r="Q622" s="261"/>
      <c r="R622" s="261"/>
      <c r="S622" s="261"/>
      <c r="T622" s="26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3" t="s">
        <v>138</v>
      </c>
      <c r="AU622" s="263" t="s">
        <v>87</v>
      </c>
      <c r="AV622" s="13" t="s">
        <v>87</v>
      </c>
      <c r="AW622" s="13" t="s">
        <v>33</v>
      </c>
      <c r="AX622" s="13" t="s">
        <v>78</v>
      </c>
      <c r="AY622" s="263" t="s">
        <v>127</v>
      </c>
    </row>
    <row r="623" spans="1:51" s="14" customFormat="1" ht="12">
      <c r="A623" s="14"/>
      <c r="B623" s="264"/>
      <c r="C623" s="265"/>
      <c r="D623" s="249" t="s">
        <v>138</v>
      </c>
      <c r="E623" s="266" t="s">
        <v>1</v>
      </c>
      <c r="F623" s="267" t="s">
        <v>174</v>
      </c>
      <c r="G623" s="265"/>
      <c r="H623" s="268">
        <v>35.4</v>
      </c>
      <c r="I623" s="269"/>
      <c r="J623" s="265"/>
      <c r="K623" s="265"/>
      <c r="L623" s="270"/>
      <c r="M623" s="271"/>
      <c r="N623" s="272"/>
      <c r="O623" s="272"/>
      <c r="P623" s="272"/>
      <c r="Q623" s="272"/>
      <c r="R623" s="272"/>
      <c r="S623" s="272"/>
      <c r="T623" s="27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4" t="s">
        <v>138</v>
      </c>
      <c r="AU623" s="274" t="s">
        <v>87</v>
      </c>
      <c r="AV623" s="14" t="s">
        <v>134</v>
      </c>
      <c r="AW623" s="14" t="s">
        <v>33</v>
      </c>
      <c r="AX623" s="14" t="s">
        <v>83</v>
      </c>
      <c r="AY623" s="274" t="s">
        <v>127</v>
      </c>
    </row>
    <row r="624" spans="1:65" s="2" customFormat="1" ht="19.8" customHeight="1">
      <c r="A624" s="39"/>
      <c r="B624" s="40"/>
      <c r="C624" s="236" t="s">
        <v>856</v>
      </c>
      <c r="D624" s="236" t="s">
        <v>129</v>
      </c>
      <c r="E624" s="237" t="s">
        <v>857</v>
      </c>
      <c r="F624" s="238" t="s">
        <v>858</v>
      </c>
      <c r="G624" s="239" t="s">
        <v>350</v>
      </c>
      <c r="H624" s="240">
        <v>785.001</v>
      </c>
      <c r="I624" s="241"/>
      <c r="J624" s="242">
        <f>ROUND(I624*H624,2)</f>
        <v>0</v>
      </c>
      <c r="K624" s="238" t="s">
        <v>133</v>
      </c>
      <c r="L624" s="45"/>
      <c r="M624" s="243" t="s">
        <v>1</v>
      </c>
      <c r="N624" s="244" t="s">
        <v>43</v>
      </c>
      <c r="O624" s="92"/>
      <c r="P624" s="245">
        <f>O624*H624</f>
        <v>0</v>
      </c>
      <c r="Q624" s="245">
        <v>0</v>
      </c>
      <c r="R624" s="245">
        <f>Q624*H624</f>
        <v>0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134</v>
      </c>
      <c r="AT624" s="247" t="s">
        <v>129</v>
      </c>
      <c r="AU624" s="247" t="s">
        <v>87</v>
      </c>
      <c r="AY624" s="18" t="s">
        <v>127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83</v>
      </c>
      <c r="BK624" s="248">
        <f>ROUND(I624*H624,2)</f>
        <v>0</v>
      </c>
      <c r="BL624" s="18" t="s">
        <v>134</v>
      </c>
      <c r="BM624" s="247" t="s">
        <v>859</v>
      </c>
    </row>
    <row r="625" spans="1:47" s="2" customFormat="1" ht="12">
      <c r="A625" s="39"/>
      <c r="B625" s="40"/>
      <c r="C625" s="41"/>
      <c r="D625" s="249" t="s">
        <v>136</v>
      </c>
      <c r="E625" s="41"/>
      <c r="F625" s="250" t="s">
        <v>860</v>
      </c>
      <c r="G625" s="41"/>
      <c r="H625" s="41"/>
      <c r="I625" s="145"/>
      <c r="J625" s="41"/>
      <c r="K625" s="41"/>
      <c r="L625" s="45"/>
      <c r="M625" s="251"/>
      <c r="N625" s="252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136</v>
      </c>
      <c r="AU625" s="18" t="s">
        <v>87</v>
      </c>
    </row>
    <row r="626" spans="1:51" s="13" customFormat="1" ht="12">
      <c r="A626" s="13"/>
      <c r="B626" s="253"/>
      <c r="C626" s="254"/>
      <c r="D626" s="249" t="s">
        <v>138</v>
      </c>
      <c r="E626" s="255" t="s">
        <v>1</v>
      </c>
      <c r="F626" s="256" t="s">
        <v>861</v>
      </c>
      <c r="G626" s="254"/>
      <c r="H626" s="257">
        <v>785.001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3" t="s">
        <v>138</v>
      </c>
      <c r="AU626" s="263" t="s">
        <v>87</v>
      </c>
      <c r="AV626" s="13" t="s">
        <v>87</v>
      </c>
      <c r="AW626" s="13" t="s">
        <v>33</v>
      </c>
      <c r="AX626" s="13" t="s">
        <v>78</v>
      </c>
      <c r="AY626" s="263" t="s">
        <v>127</v>
      </c>
    </row>
    <row r="627" spans="1:51" s="14" customFormat="1" ht="12">
      <c r="A627" s="14"/>
      <c r="B627" s="264"/>
      <c r="C627" s="265"/>
      <c r="D627" s="249" t="s">
        <v>138</v>
      </c>
      <c r="E627" s="266" t="s">
        <v>1</v>
      </c>
      <c r="F627" s="267" t="s">
        <v>174</v>
      </c>
      <c r="G627" s="265"/>
      <c r="H627" s="268">
        <v>785.001</v>
      </c>
      <c r="I627" s="269"/>
      <c r="J627" s="265"/>
      <c r="K627" s="265"/>
      <c r="L627" s="270"/>
      <c r="M627" s="271"/>
      <c r="N627" s="272"/>
      <c r="O627" s="272"/>
      <c r="P627" s="272"/>
      <c r="Q627" s="272"/>
      <c r="R627" s="272"/>
      <c r="S627" s="272"/>
      <c r="T627" s="27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4" t="s">
        <v>138</v>
      </c>
      <c r="AU627" s="274" t="s">
        <v>87</v>
      </c>
      <c r="AV627" s="14" t="s">
        <v>134</v>
      </c>
      <c r="AW627" s="14" t="s">
        <v>33</v>
      </c>
      <c r="AX627" s="14" t="s">
        <v>83</v>
      </c>
      <c r="AY627" s="274" t="s">
        <v>127</v>
      </c>
    </row>
    <row r="628" spans="1:65" s="2" customFormat="1" ht="19.8" customHeight="1">
      <c r="A628" s="39"/>
      <c r="B628" s="40"/>
      <c r="C628" s="236" t="s">
        <v>862</v>
      </c>
      <c r="D628" s="236" t="s">
        <v>129</v>
      </c>
      <c r="E628" s="237" t="s">
        <v>863</v>
      </c>
      <c r="F628" s="238" t="s">
        <v>864</v>
      </c>
      <c r="G628" s="239" t="s">
        <v>350</v>
      </c>
      <c r="H628" s="240">
        <v>18840.024</v>
      </c>
      <c r="I628" s="241"/>
      <c r="J628" s="242">
        <f>ROUND(I628*H628,2)</f>
        <v>0</v>
      </c>
      <c r="K628" s="238" t="s">
        <v>133</v>
      </c>
      <c r="L628" s="45"/>
      <c r="M628" s="243" t="s">
        <v>1</v>
      </c>
      <c r="N628" s="244" t="s">
        <v>43</v>
      </c>
      <c r="O628" s="92"/>
      <c r="P628" s="245">
        <f>O628*H628</f>
        <v>0</v>
      </c>
      <c r="Q628" s="245">
        <v>0</v>
      </c>
      <c r="R628" s="245">
        <f>Q628*H628</f>
        <v>0</v>
      </c>
      <c r="S628" s="245">
        <v>0</v>
      </c>
      <c r="T628" s="246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7" t="s">
        <v>134</v>
      </c>
      <c r="AT628" s="247" t="s">
        <v>129</v>
      </c>
      <c r="AU628" s="247" t="s">
        <v>87</v>
      </c>
      <c r="AY628" s="18" t="s">
        <v>127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18" t="s">
        <v>83</v>
      </c>
      <c r="BK628" s="248">
        <f>ROUND(I628*H628,2)</f>
        <v>0</v>
      </c>
      <c r="BL628" s="18" t="s">
        <v>134</v>
      </c>
      <c r="BM628" s="247" t="s">
        <v>865</v>
      </c>
    </row>
    <row r="629" spans="1:47" s="2" customFormat="1" ht="12">
      <c r="A629" s="39"/>
      <c r="B629" s="40"/>
      <c r="C629" s="41"/>
      <c r="D629" s="249" t="s">
        <v>136</v>
      </c>
      <c r="E629" s="41"/>
      <c r="F629" s="250" t="s">
        <v>866</v>
      </c>
      <c r="G629" s="41"/>
      <c r="H629" s="41"/>
      <c r="I629" s="145"/>
      <c r="J629" s="41"/>
      <c r="K629" s="41"/>
      <c r="L629" s="45"/>
      <c r="M629" s="251"/>
      <c r="N629" s="252"/>
      <c r="O629" s="92"/>
      <c r="P629" s="92"/>
      <c r="Q629" s="92"/>
      <c r="R629" s="92"/>
      <c r="S629" s="92"/>
      <c r="T629" s="93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136</v>
      </c>
      <c r="AU629" s="18" t="s">
        <v>87</v>
      </c>
    </row>
    <row r="630" spans="1:51" s="13" customFormat="1" ht="12">
      <c r="A630" s="13"/>
      <c r="B630" s="253"/>
      <c r="C630" s="254"/>
      <c r="D630" s="249" t="s">
        <v>138</v>
      </c>
      <c r="E630" s="255" t="s">
        <v>1</v>
      </c>
      <c r="F630" s="256" t="s">
        <v>867</v>
      </c>
      <c r="G630" s="254"/>
      <c r="H630" s="257">
        <v>18840.024</v>
      </c>
      <c r="I630" s="258"/>
      <c r="J630" s="254"/>
      <c r="K630" s="254"/>
      <c r="L630" s="259"/>
      <c r="M630" s="260"/>
      <c r="N630" s="261"/>
      <c r="O630" s="261"/>
      <c r="P630" s="261"/>
      <c r="Q630" s="261"/>
      <c r="R630" s="261"/>
      <c r="S630" s="261"/>
      <c r="T630" s="26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3" t="s">
        <v>138</v>
      </c>
      <c r="AU630" s="263" t="s">
        <v>87</v>
      </c>
      <c r="AV630" s="13" t="s">
        <v>87</v>
      </c>
      <c r="AW630" s="13" t="s">
        <v>33</v>
      </c>
      <c r="AX630" s="13" t="s">
        <v>78</v>
      </c>
      <c r="AY630" s="263" t="s">
        <v>127</v>
      </c>
    </row>
    <row r="631" spans="1:51" s="14" customFormat="1" ht="12">
      <c r="A631" s="14"/>
      <c r="B631" s="264"/>
      <c r="C631" s="265"/>
      <c r="D631" s="249" t="s">
        <v>138</v>
      </c>
      <c r="E631" s="266" t="s">
        <v>1</v>
      </c>
      <c r="F631" s="267" t="s">
        <v>174</v>
      </c>
      <c r="G631" s="265"/>
      <c r="H631" s="268">
        <v>18840.024</v>
      </c>
      <c r="I631" s="269"/>
      <c r="J631" s="265"/>
      <c r="K631" s="265"/>
      <c r="L631" s="270"/>
      <c r="M631" s="271"/>
      <c r="N631" s="272"/>
      <c r="O631" s="272"/>
      <c r="P631" s="272"/>
      <c r="Q631" s="272"/>
      <c r="R631" s="272"/>
      <c r="S631" s="272"/>
      <c r="T631" s="27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4" t="s">
        <v>138</v>
      </c>
      <c r="AU631" s="274" t="s">
        <v>87</v>
      </c>
      <c r="AV631" s="14" t="s">
        <v>134</v>
      </c>
      <c r="AW631" s="14" t="s">
        <v>33</v>
      </c>
      <c r="AX631" s="14" t="s">
        <v>83</v>
      </c>
      <c r="AY631" s="274" t="s">
        <v>127</v>
      </c>
    </row>
    <row r="632" spans="1:65" s="2" customFormat="1" ht="19.8" customHeight="1">
      <c r="A632" s="39"/>
      <c r="B632" s="40"/>
      <c r="C632" s="236" t="s">
        <v>868</v>
      </c>
      <c r="D632" s="236" t="s">
        <v>129</v>
      </c>
      <c r="E632" s="237" t="s">
        <v>869</v>
      </c>
      <c r="F632" s="238" t="s">
        <v>870</v>
      </c>
      <c r="G632" s="239" t="s">
        <v>350</v>
      </c>
      <c r="H632" s="240">
        <v>10.889</v>
      </c>
      <c r="I632" s="241"/>
      <c r="J632" s="242">
        <f>ROUND(I632*H632,2)</f>
        <v>0</v>
      </c>
      <c r="K632" s="238" t="s">
        <v>133</v>
      </c>
      <c r="L632" s="45"/>
      <c r="M632" s="243" t="s">
        <v>1</v>
      </c>
      <c r="N632" s="244" t="s">
        <v>43</v>
      </c>
      <c r="O632" s="92"/>
      <c r="P632" s="245">
        <f>O632*H632</f>
        <v>0</v>
      </c>
      <c r="Q632" s="245">
        <v>0</v>
      </c>
      <c r="R632" s="245">
        <f>Q632*H632</f>
        <v>0</v>
      </c>
      <c r="S632" s="245">
        <v>0</v>
      </c>
      <c r="T632" s="246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47" t="s">
        <v>134</v>
      </c>
      <c r="AT632" s="247" t="s">
        <v>129</v>
      </c>
      <c r="AU632" s="247" t="s">
        <v>87</v>
      </c>
      <c r="AY632" s="18" t="s">
        <v>127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18" t="s">
        <v>83</v>
      </c>
      <c r="BK632" s="248">
        <f>ROUND(I632*H632,2)</f>
        <v>0</v>
      </c>
      <c r="BL632" s="18" t="s">
        <v>134</v>
      </c>
      <c r="BM632" s="247" t="s">
        <v>871</v>
      </c>
    </row>
    <row r="633" spans="1:47" s="2" customFormat="1" ht="12">
      <c r="A633" s="39"/>
      <c r="B633" s="40"/>
      <c r="C633" s="41"/>
      <c r="D633" s="249" t="s">
        <v>136</v>
      </c>
      <c r="E633" s="41"/>
      <c r="F633" s="250" t="s">
        <v>872</v>
      </c>
      <c r="G633" s="41"/>
      <c r="H633" s="41"/>
      <c r="I633" s="145"/>
      <c r="J633" s="41"/>
      <c r="K633" s="41"/>
      <c r="L633" s="45"/>
      <c r="M633" s="251"/>
      <c r="N633" s="252"/>
      <c r="O633" s="92"/>
      <c r="P633" s="92"/>
      <c r="Q633" s="92"/>
      <c r="R633" s="92"/>
      <c r="S633" s="92"/>
      <c r="T633" s="9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136</v>
      </c>
      <c r="AU633" s="18" t="s">
        <v>87</v>
      </c>
    </row>
    <row r="634" spans="1:51" s="13" customFormat="1" ht="12">
      <c r="A634" s="13"/>
      <c r="B634" s="253"/>
      <c r="C634" s="254"/>
      <c r="D634" s="249" t="s">
        <v>138</v>
      </c>
      <c r="E634" s="255" t="s">
        <v>1</v>
      </c>
      <c r="F634" s="256" t="s">
        <v>873</v>
      </c>
      <c r="G634" s="254"/>
      <c r="H634" s="257">
        <v>10.889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3" t="s">
        <v>138</v>
      </c>
      <c r="AU634" s="263" t="s">
        <v>87</v>
      </c>
      <c r="AV634" s="13" t="s">
        <v>87</v>
      </c>
      <c r="AW634" s="13" t="s">
        <v>33</v>
      </c>
      <c r="AX634" s="13" t="s">
        <v>78</v>
      </c>
      <c r="AY634" s="263" t="s">
        <v>127</v>
      </c>
    </row>
    <row r="635" spans="1:51" s="14" customFormat="1" ht="12">
      <c r="A635" s="14"/>
      <c r="B635" s="264"/>
      <c r="C635" s="265"/>
      <c r="D635" s="249" t="s">
        <v>138</v>
      </c>
      <c r="E635" s="266" t="s">
        <v>1</v>
      </c>
      <c r="F635" s="267" t="s">
        <v>174</v>
      </c>
      <c r="G635" s="265"/>
      <c r="H635" s="268">
        <v>10.889</v>
      </c>
      <c r="I635" s="269"/>
      <c r="J635" s="265"/>
      <c r="K635" s="265"/>
      <c r="L635" s="270"/>
      <c r="M635" s="271"/>
      <c r="N635" s="272"/>
      <c r="O635" s="272"/>
      <c r="P635" s="272"/>
      <c r="Q635" s="272"/>
      <c r="R635" s="272"/>
      <c r="S635" s="272"/>
      <c r="T635" s="27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4" t="s">
        <v>138</v>
      </c>
      <c r="AU635" s="274" t="s">
        <v>87</v>
      </c>
      <c r="AV635" s="14" t="s">
        <v>134</v>
      </c>
      <c r="AW635" s="14" t="s">
        <v>33</v>
      </c>
      <c r="AX635" s="14" t="s">
        <v>83</v>
      </c>
      <c r="AY635" s="274" t="s">
        <v>127</v>
      </c>
    </row>
    <row r="636" spans="1:65" s="2" customFormat="1" ht="19.8" customHeight="1">
      <c r="A636" s="39"/>
      <c r="B636" s="40"/>
      <c r="C636" s="236" t="s">
        <v>874</v>
      </c>
      <c r="D636" s="236" t="s">
        <v>129</v>
      </c>
      <c r="E636" s="237" t="s">
        <v>875</v>
      </c>
      <c r="F636" s="238" t="s">
        <v>876</v>
      </c>
      <c r="G636" s="239" t="s">
        <v>350</v>
      </c>
      <c r="H636" s="240">
        <v>261.336</v>
      </c>
      <c r="I636" s="241"/>
      <c r="J636" s="242">
        <f>ROUND(I636*H636,2)</f>
        <v>0</v>
      </c>
      <c r="K636" s="238" t="s">
        <v>133</v>
      </c>
      <c r="L636" s="45"/>
      <c r="M636" s="243" t="s">
        <v>1</v>
      </c>
      <c r="N636" s="244" t="s">
        <v>43</v>
      </c>
      <c r="O636" s="92"/>
      <c r="P636" s="245">
        <f>O636*H636</f>
        <v>0</v>
      </c>
      <c r="Q636" s="245">
        <v>0</v>
      </c>
      <c r="R636" s="245">
        <f>Q636*H636</f>
        <v>0</v>
      </c>
      <c r="S636" s="245">
        <v>0</v>
      </c>
      <c r="T636" s="246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7" t="s">
        <v>134</v>
      </c>
      <c r="AT636" s="247" t="s">
        <v>129</v>
      </c>
      <c r="AU636" s="247" t="s">
        <v>87</v>
      </c>
      <c r="AY636" s="18" t="s">
        <v>127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18" t="s">
        <v>83</v>
      </c>
      <c r="BK636" s="248">
        <f>ROUND(I636*H636,2)</f>
        <v>0</v>
      </c>
      <c r="BL636" s="18" t="s">
        <v>134</v>
      </c>
      <c r="BM636" s="247" t="s">
        <v>877</v>
      </c>
    </row>
    <row r="637" spans="1:47" s="2" customFormat="1" ht="12">
      <c r="A637" s="39"/>
      <c r="B637" s="40"/>
      <c r="C637" s="41"/>
      <c r="D637" s="249" t="s">
        <v>136</v>
      </c>
      <c r="E637" s="41"/>
      <c r="F637" s="250" t="s">
        <v>878</v>
      </c>
      <c r="G637" s="41"/>
      <c r="H637" s="41"/>
      <c r="I637" s="145"/>
      <c r="J637" s="41"/>
      <c r="K637" s="41"/>
      <c r="L637" s="45"/>
      <c r="M637" s="251"/>
      <c r="N637" s="252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136</v>
      </c>
      <c r="AU637" s="18" t="s">
        <v>87</v>
      </c>
    </row>
    <row r="638" spans="1:51" s="13" customFormat="1" ht="12">
      <c r="A638" s="13"/>
      <c r="B638" s="253"/>
      <c r="C638" s="254"/>
      <c r="D638" s="249" t="s">
        <v>138</v>
      </c>
      <c r="E638" s="255" t="s">
        <v>1</v>
      </c>
      <c r="F638" s="256" t="s">
        <v>879</v>
      </c>
      <c r="G638" s="254"/>
      <c r="H638" s="257">
        <v>261.336</v>
      </c>
      <c r="I638" s="258"/>
      <c r="J638" s="254"/>
      <c r="K638" s="254"/>
      <c r="L638" s="259"/>
      <c r="M638" s="260"/>
      <c r="N638" s="261"/>
      <c r="O638" s="261"/>
      <c r="P638" s="261"/>
      <c r="Q638" s="261"/>
      <c r="R638" s="261"/>
      <c r="S638" s="261"/>
      <c r="T638" s="26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3" t="s">
        <v>138</v>
      </c>
      <c r="AU638" s="263" t="s">
        <v>87</v>
      </c>
      <c r="AV638" s="13" t="s">
        <v>87</v>
      </c>
      <c r="AW638" s="13" t="s">
        <v>33</v>
      </c>
      <c r="AX638" s="13" t="s">
        <v>78</v>
      </c>
      <c r="AY638" s="263" t="s">
        <v>127</v>
      </c>
    </row>
    <row r="639" spans="1:51" s="14" customFormat="1" ht="12">
      <c r="A639" s="14"/>
      <c r="B639" s="264"/>
      <c r="C639" s="265"/>
      <c r="D639" s="249" t="s">
        <v>138</v>
      </c>
      <c r="E639" s="266" t="s">
        <v>1</v>
      </c>
      <c r="F639" s="267" t="s">
        <v>174</v>
      </c>
      <c r="G639" s="265"/>
      <c r="H639" s="268">
        <v>261.336</v>
      </c>
      <c r="I639" s="269"/>
      <c r="J639" s="265"/>
      <c r="K639" s="265"/>
      <c r="L639" s="270"/>
      <c r="M639" s="271"/>
      <c r="N639" s="272"/>
      <c r="O639" s="272"/>
      <c r="P639" s="272"/>
      <c r="Q639" s="272"/>
      <c r="R639" s="272"/>
      <c r="S639" s="272"/>
      <c r="T639" s="27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4" t="s">
        <v>138</v>
      </c>
      <c r="AU639" s="274" t="s">
        <v>87</v>
      </c>
      <c r="AV639" s="14" t="s">
        <v>134</v>
      </c>
      <c r="AW639" s="14" t="s">
        <v>33</v>
      </c>
      <c r="AX639" s="14" t="s">
        <v>83</v>
      </c>
      <c r="AY639" s="274" t="s">
        <v>127</v>
      </c>
    </row>
    <row r="640" spans="1:65" s="2" customFormat="1" ht="19.8" customHeight="1">
      <c r="A640" s="39"/>
      <c r="B640" s="40"/>
      <c r="C640" s="236" t="s">
        <v>880</v>
      </c>
      <c r="D640" s="236" t="s">
        <v>129</v>
      </c>
      <c r="E640" s="237" t="s">
        <v>881</v>
      </c>
      <c r="F640" s="238" t="s">
        <v>882</v>
      </c>
      <c r="G640" s="239" t="s">
        <v>350</v>
      </c>
      <c r="H640" s="240">
        <v>10.552</v>
      </c>
      <c r="I640" s="241"/>
      <c r="J640" s="242">
        <f>ROUND(I640*H640,2)</f>
        <v>0</v>
      </c>
      <c r="K640" s="238" t="s">
        <v>1</v>
      </c>
      <c r="L640" s="45"/>
      <c r="M640" s="243" t="s">
        <v>1</v>
      </c>
      <c r="N640" s="244" t="s">
        <v>43</v>
      </c>
      <c r="O640" s="92"/>
      <c r="P640" s="245">
        <f>O640*H640</f>
        <v>0</v>
      </c>
      <c r="Q640" s="245">
        <v>0</v>
      </c>
      <c r="R640" s="245">
        <f>Q640*H640</f>
        <v>0</v>
      </c>
      <c r="S640" s="245">
        <v>0</v>
      </c>
      <c r="T640" s="246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7" t="s">
        <v>134</v>
      </c>
      <c r="AT640" s="247" t="s">
        <v>129</v>
      </c>
      <c r="AU640" s="247" t="s">
        <v>87</v>
      </c>
      <c r="AY640" s="18" t="s">
        <v>127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18" t="s">
        <v>83</v>
      </c>
      <c r="BK640" s="248">
        <f>ROUND(I640*H640,2)</f>
        <v>0</v>
      </c>
      <c r="BL640" s="18" t="s">
        <v>134</v>
      </c>
      <c r="BM640" s="247" t="s">
        <v>883</v>
      </c>
    </row>
    <row r="641" spans="1:47" s="2" customFormat="1" ht="12">
      <c r="A641" s="39"/>
      <c r="B641" s="40"/>
      <c r="C641" s="41"/>
      <c r="D641" s="249" t="s">
        <v>136</v>
      </c>
      <c r="E641" s="41"/>
      <c r="F641" s="250" t="s">
        <v>884</v>
      </c>
      <c r="G641" s="41"/>
      <c r="H641" s="41"/>
      <c r="I641" s="145"/>
      <c r="J641" s="41"/>
      <c r="K641" s="41"/>
      <c r="L641" s="45"/>
      <c r="M641" s="251"/>
      <c r="N641" s="252"/>
      <c r="O641" s="92"/>
      <c r="P641" s="92"/>
      <c r="Q641" s="92"/>
      <c r="R641" s="92"/>
      <c r="S641" s="92"/>
      <c r="T641" s="93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136</v>
      </c>
      <c r="AU641" s="18" t="s">
        <v>87</v>
      </c>
    </row>
    <row r="642" spans="1:51" s="13" customFormat="1" ht="12">
      <c r="A642" s="13"/>
      <c r="B642" s="253"/>
      <c r="C642" s="254"/>
      <c r="D642" s="249" t="s">
        <v>138</v>
      </c>
      <c r="E642" s="255" t="s">
        <v>1</v>
      </c>
      <c r="F642" s="256" t="s">
        <v>885</v>
      </c>
      <c r="G642" s="254"/>
      <c r="H642" s="257">
        <v>10.552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3" t="s">
        <v>138</v>
      </c>
      <c r="AU642" s="263" t="s">
        <v>87</v>
      </c>
      <c r="AV642" s="13" t="s">
        <v>87</v>
      </c>
      <c r="AW642" s="13" t="s">
        <v>33</v>
      </c>
      <c r="AX642" s="13" t="s">
        <v>83</v>
      </c>
      <c r="AY642" s="263" t="s">
        <v>127</v>
      </c>
    </row>
    <row r="643" spans="1:65" s="2" customFormat="1" ht="30" customHeight="1">
      <c r="A643" s="39"/>
      <c r="B643" s="40"/>
      <c r="C643" s="236" t="s">
        <v>886</v>
      </c>
      <c r="D643" s="236" t="s">
        <v>129</v>
      </c>
      <c r="E643" s="237" t="s">
        <v>887</v>
      </c>
      <c r="F643" s="238" t="s">
        <v>888</v>
      </c>
      <c r="G643" s="239" t="s">
        <v>350</v>
      </c>
      <c r="H643" s="240">
        <v>785.89</v>
      </c>
      <c r="I643" s="241"/>
      <c r="J643" s="242">
        <f>ROUND(I643*H643,2)</f>
        <v>0</v>
      </c>
      <c r="K643" s="238" t="s">
        <v>1</v>
      </c>
      <c r="L643" s="45"/>
      <c r="M643" s="243" t="s">
        <v>1</v>
      </c>
      <c r="N643" s="244" t="s">
        <v>43</v>
      </c>
      <c r="O643" s="92"/>
      <c r="P643" s="245">
        <f>O643*H643</f>
        <v>0</v>
      </c>
      <c r="Q643" s="245">
        <v>0</v>
      </c>
      <c r="R643" s="245">
        <f>Q643*H643</f>
        <v>0</v>
      </c>
      <c r="S643" s="245">
        <v>0</v>
      </c>
      <c r="T643" s="246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47" t="s">
        <v>134</v>
      </c>
      <c r="AT643" s="247" t="s">
        <v>129</v>
      </c>
      <c r="AU643" s="247" t="s">
        <v>87</v>
      </c>
      <c r="AY643" s="18" t="s">
        <v>127</v>
      </c>
      <c r="BE643" s="248">
        <f>IF(N643="základní",J643,0)</f>
        <v>0</v>
      </c>
      <c r="BF643" s="248">
        <f>IF(N643="snížená",J643,0)</f>
        <v>0</v>
      </c>
      <c r="BG643" s="248">
        <f>IF(N643="zákl. přenesená",J643,0)</f>
        <v>0</v>
      </c>
      <c r="BH643" s="248">
        <f>IF(N643="sníž. přenesená",J643,0)</f>
        <v>0</v>
      </c>
      <c r="BI643" s="248">
        <f>IF(N643="nulová",J643,0)</f>
        <v>0</v>
      </c>
      <c r="BJ643" s="18" t="s">
        <v>83</v>
      </c>
      <c r="BK643" s="248">
        <f>ROUND(I643*H643,2)</f>
        <v>0</v>
      </c>
      <c r="BL643" s="18" t="s">
        <v>134</v>
      </c>
      <c r="BM643" s="247" t="s">
        <v>889</v>
      </c>
    </row>
    <row r="644" spans="1:47" s="2" customFormat="1" ht="12">
      <c r="A644" s="39"/>
      <c r="B644" s="40"/>
      <c r="C644" s="41"/>
      <c r="D644" s="249" t="s">
        <v>136</v>
      </c>
      <c r="E644" s="41"/>
      <c r="F644" s="250" t="s">
        <v>888</v>
      </c>
      <c r="G644" s="41"/>
      <c r="H644" s="41"/>
      <c r="I644" s="145"/>
      <c r="J644" s="41"/>
      <c r="K644" s="41"/>
      <c r="L644" s="45"/>
      <c r="M644" s="251"/>
      <c r="N644" s="252"/>
      <c r="O644" s="92"/>
      <c r="P644" s="92"/>
      <c r="Q644" s="92"/>
      <c r="R644" s="92"/>
      <c r="S644" s="92"/>
      <c r="T644" s="93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136</v>
      </c>
      <c r="AU644" s="18" t="s">
        <v>87</v>
      </c>
    </row>
    <row r="645" spans="1:51" s="13" customFormat="1" ht="12">
      <c r="A645" s="13"/>
      <c r="B645" s="253"/>
      <c r="C645" s="254"/>
      <c r="D645" s="249" t="s">
        <v>138</v>
      </c>
      <c r="E645" s="255" t="s">
        <v>1</v>
      </c>
      <c r="F645" s="256" t="s">
        <v>890</v>
      </c>
      <c r="G645" s="254"/>
      <c r="H645" s="257">
        <v>785.89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3" t="s">
        <v>138</v>
      </c>
      <c r="AU645" s="263" t="s">
        <v>87</v>
      </c>
      <c r="AV645" s="13" t="s">
        <v>87</v>
      </c>
      <c r="AW645" s="13" t="s">
        <v>33</v>
      </c>
      <c r="AX645" s="13" t="s">
        <v>78</v>
      </c>
      <c r="AY645" s="263" t="s">
        <v>127</v>
      </c>
    </row>
    <row r="646" spans="1:51" s="14" customFormat="1" ht="12">
      <c r="A646" s="14"/>
      <c r="B646" s="264"/>
      <c r="C646" s="265"/>
      <c r="D646" s="249" t="s">
        <v>138</v>
      </c>
      <c r="E646" s="266" t="s">
        <v>1</v>
      </c>
      <c r="F646" s="267" t="s">
        <v>174</v>
      </c>
      <c r="G646" s="265"/>
      <c r="H646" s="268">
        <v>785.89</v>
      </c>
      <c r="I646" s="269"/>
      <c r="J646" s="265"/>
      <c r="K646" s="265"/>
      <c r="L646" s="270"/>
      <c r="M646" s="271"/>
      <c r="N646" s="272"/>
      <c r="O646" s="272"/>
      <c r="P646" s="272"/>
      <c r="Q646" s="272"/>
      <c r="R646" s="272"/>
      <c r="S646" s="272"/>
      <c r="T646" s="27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4" t="s">
        <v>138</v>
      </c>
      <c r="AU646" s="274" t="s">
        <v>87</v>
      </c>
      <c r="AV646" s="14" t="s">
        <v>134</v>
      </c>
      <c r="AW646" s="14" t="s">
        <v>33</v>
      </c>
      <c r="AX646" s="14" t="s">
        <v>83</v>
      </c>
      <c r="AY646" s="274" t="s">
        <v>127</v>
      </c>
    </row>
    <row r="647" spans="1:63" s="12" customFormat="1" ht="22.8" customHeight="1">
      <c r="A647" s="12"/>
      <c r="B647" s="220"/>
      <c r="C647" s="221"/>
      <c r="D647" s="222" t="s">
        <v>77</v>
      </c>
      <c r="E647" s="234" t="s">
        <v>891</v>
      </c>
      <c r="F647" s="234" t="s">
        <v>892</v>
      </c>
      <c r="G647" s="221"/>
      <c r="H647" s="221"/>
      <c r="I647" s="224"/>
      <c r="J647" s="235">
        <f>BK647</f>
        <v>0</v>
      </c>
      <c r="K647" s="221"/>
      <c r="L647" s="226"/>
      <c r="M647" s="227"/>
      <c r="N647" s="228"/>
      <c r="O647" s="228"/>
      <c r="P647" s="229">
        <f>SUM(P648:P651)</f>
        <v>0</v>
      </c>
      <c r="Q647" s="228"/>
      <c r="R647" s="229">
        <f>SUM(R648:R651)</f>
        <v>0</v>
      </c>
      <c r="S647" s="228"/>
      <c r="T647" s="230">
        <f>SUM(T648:T651)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31" t="s">
        <v>83</v>
      </c>
      <c r="AT647" s="232" t="s">
        <v>77</v>
      </c>
      <c r="AU647" s="232" t="s">
        <v>83</v>
      </c>
      <c r="AY647" s="231" t="s">
        <v>127</v>
      </c>
      <c r="BK647" s="233">
        <f>SUM(BK648:BK651)</f>
        <v>0</v>
      </c>
    </row>
    <row r="648" spans="1:65" s="2" customFormat="1" ht="30" customHeight="1">
      <c r="A648" s="39"/>
      <c r="B648" s="40"/>
      <c r="C648" s="236" t="s">
        <v>893</v>
      </c>
      <c r="D648" s="236" t="s">
        <v>129</v>
      </c>
      <c r="E648" s="237" t="s">
        <v>894</v>
      </c>
      <c r="F648" s="238" t="s">
        <v>895</v>
      </c>
      <c r="G648" s="239" t="s">
        <v>350</v>
      </c>
      <c r="H648" s="240">
        <v>1899.053</v>
      </c>
      <c r="I648" s="241"/>
      <c r="J648" s="242">
        <f>ROUND(I648*H648,2)</f>
        <v>0</v>
      </c>
      <c r="K648" s="238" t="s">
        <v>133</v>
      </c>
      <c r="L648" s="45"/>
      <c r="M648" s="243" t="s">
        <v>1</v>
      </c>
      <c r="N648" s="244" t="s">
        <v>43</v>
      </c>
      <c r="O648" s="92"/>
      <c r="P648" s="245">
        <f>O648*H648</f>
        <v>0</v>
      </c>
      <c r="Q648" s="245">
        <v>0</v>
      </c>
      <c r="R648" s="245">
        <f>Q648*H648</f>
        <v>0</v>
      </c>
      <c r="S648" s="245">
        <v>0</v>
      </c>
      <c r="T648" s="246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7" t="s">
        <v>134</v>
      </c>
      <c r="AT648" s="247" t="s">
        <v>129</v>
      </c>
      <c r="AU648" s="247" t="s">
        <v>87</v>
      </c>
      <c r="AY648" s="18" t="s">
        <v>127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18" t="s">
        <v>83</v>
      </c>
      <c r="BK648" s="248">
        <f>ROUND(I648*H648,2)</f>
        <v>0</v>
      </c>
      <c r="BL648" s="18" t="s">
        <v>134</v>
      </c>
      <c r="BM648" s="247" t="s">
        <v>896</v>
      </c>
    </row>
    <row r="649" spans="1:47" s="2" customFormat="1" ht="12">
      <c r="A649" s="39"/>
      <c r="B649" s="40"/>
      <c r="C649" s="41"/>
      <c r="D649" s="249" t="s">
        <v>136</v>
      </c>
      <c r="E649" s="41"/>
      <c r="F649" s="250" t="s">
        <v>897</v>
      </c>
      <c r="G649" s="41"/>
      <c r="H649" s="41"/>
      <c r="I649" s="145"/>
      <c r="J649" s="41"/>
      <c r="K649" s="41"/>
      <c r="L649" s="45"/>
      <c r="M649" s="251"/>
      <c r="N649" s="252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136</v>
      </c>
      <c r="AU649" s="18" t="s">
        <v>87</v>
      </c>
    </row>
    <row r="650" spans="1:65" s="2" customFormat="1" ht="30" customHeight="1">
      <c r="A650" s="39"/>
      <c r="B650" s="40"/>
      <c r="C650" s="236" t="s">
        <v>898</v>
      </c>
      <c r="D650" s="236" t="s">
        <v>129</v>
      </c>
      <c r="E650" s="237" t="s">
        <v>899</v>
      </c>
      <c r="F650" s="238" t="s">
        <v>900</v>
      </c>
      <c r="G650" s="239" t="s">
        <v>350</v>
      </c>
      <c r="H650" s="240">
        <v>1899.053</v>
      </c>
      <c r="I650" s="241"/>
      <c r="J650" s="242">
        <f>ROUND(I650*H650,2)</f>
        <v>0</v>
      </c>
      <c r="K650" s="238" t="s">
        <v>133</v>
      </c>
      <c r="L650" s="45"/>
      <c r="M650" s="243" t="s">
        <v>1</v>
      </c>
      <c r="N650" s="244" t="s">
        <v>43</v>
      </c>
      <c r="O650" s="92"/>
      <c r="P650" s="245">
        <f>O650*H650</f>
        <v>0</v>
      </c>
      <c r="Q650" s="245">
        <v>0</v>
      </c>
      <c r="R650" s="245">
        <f>Q650*H650</f>
        <v>0</v>
      </c>
      <c r="S650" s="245">
        <v>0</v>
      </c>
      <c r="T650" s="246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7" t="s">
        <v>134</v>
      </c>
      <c r="AT650" s="247" t="s">
        <v>129</v>
      </c>
      <c r="AU650" s="247" t="s">
        <v>87</v>
      </c>
      <c r="AY650" s="18" t="s">
        <v>127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18" t="s">
        <v>83</v>
      </c>
      <c r="BK650" s="248">
        <f>ROUND(I650*H650,2)</f>
        <v>0</v>
      </c>
      <c r="BL650" s="18" t="s">
        <v>134</v>
      </c>
      <c r="BM650" s="247" t="s">
        <v>901</v>
      </c>
    </row>
    <row r="651" spans="1:47" s="2" customFormat="1" ht="12">
      <c r="A651" s="39"/>
      <c r="B651" s="40"/>
      <c r="C651" s="41"/>
      <c r="D651" s="249" t="s">
        <v>136</v>
      </c>
      <c r="E651" s="41"/>
      <c r="F651" s="250" t="s">
        <v>902</v>
      </c>
      <c r="G651" s="41"/>
      <c r="H651" s="41"/>
      <c r="I651" s="145"/>
      <c r="J651" s="41"/>
      <c r="K651" s="41"/>
      <c r="L651" s="45"/>
      <c r="M651" s="251"/>
      <c r="N651" s="252"/>
      <c r="O651" s="92"/>
      <c r="P651" s="92"/>
      <c r="Q651" s="92"/>
      <c r="R651" s="92"/>
      <c r="S651" s="92"/>
      <c r="T651" s="93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136</v>
      </c>
      <c r="AU651" s="18" t="s">
        <v>87</v>
      </c>
    </row>
    <row r="652" spans="1:63" s="12" customFormat="1" ht="25.9" customHeight="1">
      <c r="A652" s="12"/>
      <c r="B652" s="220"/>
      <c r="C652" s="221"/>
      <c r="D652" s="222" t="s">
        <v>77</v>
      </c>
      <c r="E652" s="223" t="s">
        <v>903</v>
      </c>
      <c r="F652" s="223" t="s">
        <v>904</v>
      </c>
      <c r="G652" s="221"/>
      <c r="H652" s="221"/>
      <c r="I652" s="224"/>
      <c r="J652" s="225">
        <f>BK652</f>
        <v>0</v>
      </c>
      <c r="K652" s="221"/>
      <c r="L652" s="226"/>
      <c r="M652" s="227"/>
      <c r="N652" s="228"/>
      <c r="O652" s="228"/>
      <c r="P652" s="229">
        <f>P653</f>
        <v>0</v>
      </c>
      <c r="Q652" s="228"/>
      <c r="R652" s="229">
        <f>R653</f>
        <v>0.0025404</v>
      </c>
      <c r="S652" s="228"/>
      <c r="T652" s="230">
        <f>T653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31" t="s">
        <v>87</v>
      </c>
      <c r="AT652" s="232" t="s">
        <v>77</v>
      </c>
      <c r="AU652" s="232" t="s">
        <v>78</v>
      </c>
      <c r="AY652" s="231" t="s">
        <v>127</v>
      </c>
      <c r="BK652" s="233">
        <f>BK653</f>
        <v>0</v>
      </c>
    </row>
    <row r="653" spans="1:63" s="12" customFormat="1" ht="22.8" customHeight="1">
      <c r="A653" s="12"/>
      <c r="B653" s="220"/>
      <c r="C653" s="221"/>
      <c r="D653" s="222" t="s">
        <v>77</v>
      </c>
      <c r="E653" s="234" t="s">
        <v>905</v>
      </c>
      <c r="F653" s="234" t="s">
        <v>906</v>
      </c>
      <c r="G653" s="221"/>
      <c r="H653" s="221"/>
      <c r="I653" s="224"/>
      <c r="J653" s="235">
        <f>BK653</f>
        <v>0</v>
      </c>
      <c r="K653" s="221"/>
      <c r="L653" s="226"/>
      <c r="M653" s="227"/>
      <c r="N653" s="228"/>
      <c r="O653" s="228"/>
      <c r="P653" s="229">
        <f>SUM(P654:P665)</f>
        <v>0</v>
      </c>
      <c r="Q653" s="228"/>
      <c r="R653" s="229">
        <f>SUM(R654:R665)</f>
        <v>0.0025404</v>
      </c>
      <c r="S653" s="228"/>
      <c r="T653" s="230">
        <f>SUM(T654:T665)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31" t="s">
        <v>87</v>
      </c>
      <c r="AT653" s="232" t="s">
        <v>77</v>
      </c>
      <c r="AU653" s="232" t="s">
        <v>83</v>
      </c>
      <c r="AY653" s="231" t="s">
        <v>127</v>
      </c>
      <c r="BK653" s="233">
        <f>SUM(BK654:BK665)</f>
        <v>0</v>
      </c>
    </row>
    <row r="654" spans="1:65" s="2" customFormat="1" ht="19.8" customHeight="1">
      <c r="A654" s="39"/>
      <c r="B654" s="40"/>
      <c r="C654" s="236" t="s">
        <v>907</v>
      </c>
      <c r="D654" s="236" t="s">
        <v>129</v>
      </c>
      <c r="E654" s="237" t="s">
        <v>908</v>
      </c>
      <c r="F654" s="238" t="s">
        <v>909</v>
      </c>
      <c r="G654" s="239" t="s">
        <v>132</v>
      </c>
      <c r="H654" s="240">
        <v>5.64</v>
      </c>
      <c r="I654" s="241"/>
      <c r="J654" s="242">
        <f>ROUND(I654*H654,2)</f>
        <v>0</v>
      </c>
      <c r="K654" s="238" t="s">
        <v>133</v>
      </c>
      <c r="L654" s="45"/>
      <c r="M654" s="243" t="s">
        <v>1</v>
      </c>
      <c r="N654" s="244" t="s">
        <v>43</v>
      </c>
      <c r="O654" s="92"/>
      <c r="P654" s="245">
        <f>O654*H654</f>
        <v>0</v>
      </c>
      <c r="Q654" s="245">
        <v>7E-05</v>
      </c>
      <c r="R654" s="245">
        <f>Q654*H654</f>
        <v>0.00039479999999999995</v>
      </c>
      <c r="S654" s="245">
        <v>0</v>
      </c>
      <c r="T654" s="246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47" t="s">
        <v>225</v>
      </c>
      <c r="AT654" s="247" t="s">
        <v>129</v>
      </c>
      <c r="AU654" s="247" t="s">
        <v>87</v>
      </c>
      <c r="AY654" s="18" t="s">
        <v>127</v>
      </c>
      <c r="BE654" s="248">
        <f>IF(N654="základní",J654,0)</f>
        <v>0</v>
      </c>
      <c r="BF654" s="248">
        <f>IF(N654="snížená",J654,0)</f>
        <v>0</v>
      </c>
      <c r="BG654" s="248">
        <f>IF(N654="zákl. přenesená",J654,0)</f>
        <v>0</v>
      </c>
      <c r="BH654" s="248">
        <f>IF(N654="sníž. přenesená",J654,0)</f>
        <v>0</v>
      </c>
      <c r="BI654" s="248">
        <f>IF(N654="nulová",J654,0)</f>
        <v>0</v>
      </c>
      <c r="BJ654" s="18" t="s">
        <v>83</v>
      </c>
      <c r="BK654" s="248">
        <f>ROUND(I654*H654,2)</f>
        <v>0</v>
      </c>
      <c r="BL654" s="18" t="s">
        <v>225</v>
      </c>
      <c r="BM654" s="247" t="s">
        <v>910</v>
      </c>
    </row>
    <row r="655" spans="1:47" s="2" customFormat="1" ht="12">
      <c r="A655" s="39"/>
      <c r="B655" s="40"/>
      <c r="C655" s="41"/>
      <c r="D655" s="249" t="s">
        <v>136</v>
      </c>
      <c r="E655" s="41"/>
      <c r="F655" s="250" t="s">
        <v>911</v>
      </c>
      <c r="G655" s="41"/>
      <c r="H655" s="41"/>
      <c r="I655" s="145"/>
      <c r="J655" s="41"/>
      <c r="K655" s="41"/>
      <c r="L655" s="45"/>
      <c r="M655" s="251"/>
      <c r="N655" s="252"/>
      <c r="O655" s="92"/>
      <c r="P655" s="92"/>
      <c r="Q655" s="92"/>
      <c r="R655" s="92"/>
      <c r="S655" s="92"/>
      <c r="T655" s="93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136</v>
      </c>
      <c r="AU655" s="18" t="s">
        <v>87</v>
      </c>
    </row>
    <row r="656" spans="1:51" s="13" customFormat="1" ht="12">
      <c r="A656" s="13"/>
      <c r="B656" s="253"/>
      <c r="C656" s="254"/>
      <c r="D656" s="249" t="s">
        <v>138</v>
      </c>
      <c r="E656" s="255" t="s">
        <v>1</v>
      </c>
      <c r="F656" s="256" t="s">
        <v>912</v>
      </c>
      <c r="G656" s="254"/>
      <c r="H656" s="257">
        <v>5.64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3" t="s">
        <v>138</v>
      </c>
      <c r="AU656" s="263" t="s">
        <v>87</v>
      </c>
      <c r="AV656" s="13" t="s">
        <v>87</v>
      </c>
      <c r="AW656" s="13" t="s">
        <v>33</v>
      </c>
      <c r="AX656" s="13" t="s">
        <v>78</v>
      </c>
      <c r="AY656" s="263" t="s">
        <v>127</v>
      </c>
    </row>
    <row r="657" spans="1:51" s="14" customFormat="1" ht="12">
      <c r="A657" s="14"/>
      <c r="B657" s="264"/>
      <c r="C657" s="265"/>
      <c r="D657" s="249" t="s">
        <v>138</v>
      </c>
      <c r="E657" s="266" t="s">
        <v>1</v>
      </c>
      <c r="F657" s="267" t="s">
        <v>174</v>
      </c>
      <c r="G657" s="265"/>
      <c r="H657" s="268">
        <v>5.64</v>
      </c>
      <c r="I657" s="269"/>
      <c r="J657" s="265"/>
      <c r="K657" s="265"/>
      <c r="L657" s="270"/>
      <c r="M657" s="271"/>
      <c r="N657" s="272"/>
      <c r="O657" s="272"/>
      <c r="P657" s="272"/>
      <c r="Q657" s="272"/>
      <c r="R657" s="272"/>
      <c r="S657" s="272"/>
      <c r="T657" s="27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4" t="s">
        <v>138</v>
      </c>
      <c r="AU657" s="274" t="s">
        <v>87</v>
      </c>
      <c r="AV657" s="14" t="s">
        <v>134</v>
      </c>
      <c r="AW657" s="14" t="s">
        <v>33</v>
      </c>
      <c r="AX657" s="14" t="s">
        <v>83</v>
      </c>
      <c r="AY657" s="274" t="s">
        <v>127</v>
      </c>
    </row>
    <row r="658" spans="1:65" s="2" customFormat="1" ht="19.8" customHeight="1">
      <c r="A658" s="39"/>
      <c r="B658" s="40"/>
      <c r="C658" s="236" t="s">
        <v>913</v>
      </c>
      <c r="D658" s="236" t="s">
        <v>129</v>
      </c>
      <c r="E658" s="237" t="s">
        <v>914</v>
      </c>
      <c r="F658" s="238" t="s">
        <v>915</v>
      </c>
      <c r="G658" s="239" t="s">
        <v>132</v>
      </c>
      <c r="H658" s="240">
        <v>5.64</v>
      </c>
      <c r="I658" s="241"/>
      <c r="J658" s="242">
        <f>ROUND(I658*H658,2)</f>
        <v>0</v>
      </c>
      <c r="K658" s="238" t="s">
        <v>133</v>
      </c>
      <c r="L658" s="45"/>
      <c r="M658" s="243" t="s">
        <v>1</v>
      </c>
      <c r="N658" s="244" t="s">
        <v>43</v>
      </c>
      <c r="O658" s="92"/>
      <c r="P658" s="245">
        <f>O658*H658</f>
        <v>0</v>
      </c>
      <c r="Q658" s="245">
        <v>0.00014</v>
      </c>
      <c r="R658" s="245">
        <f>Q658*H658</f>
        <v>0.0007895999999999999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225</v>
      </c>
      <c r="AT658" s="247" t="s">
        <v>129</v>
      </c>
      <c r="AU658" s="247" t="s">
        <v>87</v>
      </c>
      <c r="AY658" s="18" t="s">
        <v>127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83</v>
      </c>
      <c r="BK658" s="248">
        <f>ROUND(I658*H658,2)</f>
        <v>0</v>
      </c>
      <c r="BL658" s="18" t="s">
        <v>225</v>
      </c>
      <c r="BM658" s="247" t="s">
        <v>916</v>
      </c>
    </row>
    <row r="659" spans="1:47" s="2" customFormat="1" ht="12">
      <c r="A659" s="39"/>
      <c r="B659" s="40"/>
      <c r="C659" s="41"/>
      <c r="D659" s="249" t="s">
        <v>136</v>
      </c>
      <c r="E659" s="41"/>
      <c r="F659" s="250" t="s">
        <v>917</v>
      </c>
      <c r="G659" s="41"/>
      <c r="H659" s="41"/>
      <c r="I659" s="145"/>
      <c r="J659" s="41"/>
      <c r="K659" s="41"/>
      <c r="L659" s="45"/>
      <c r="M659" s="251"/>
      <c r="N659" s="252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136</v>
      </c>
      <c r="AU659" s="18" t="s">
        <v>87</v>
      </c>
    </row>
    <row r="660" spans="1:51" s="13" customFormat="1" ht="12">
      <c r="A660" s="13"/>
      <c r="B660" s="253"/>
      <c r="C660" s="254"/>
      <c r="D660" s="249" t="s">
        <v>138</v>
      </c>
      <c r="E660" s="255" t="s">
        <v>1</v>
      </c>
      <c r="F660" s="256" t="s">
        <v>912</v>
      </c>
      <c r="G660" s="254"/>
      <c r="H660" s="257">
        <v>5.64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3" t="s">
        <v>138</v>
      </c>
      <c r="AU660" s="263" t="s">
        <v>87</v>
      </c>
      <c r="AV660" s="13" t="s">
        <v>87</v>
      </c>
      <c r="AW660" s="13" t="s">
        <v>33</v>
      </c>
      <c r="AX660" s="13" t="s">
        <v>83</v>
      </c>
      <c r="AY660" s="263" t="s">
        <v>127</v>
      </c>
    </row>
    <row r="661" spans="1:65" s="2" customFormat="1" ht="19.8" customHeight="1">
      <c r="A661" s="39"/>
      <c r="B661" s="40"/>
      <c r="C661" s="236" t="s">
        <v>918</v>
      </c>
      <c r="D661" s="236" t="s">
        <v>129</v>
      </c>
      <c r="E661" s="237" t="s">
        <v>919</v>
      </c>
      <c r="F661" s="238" t="s">
        <v>920</v>
      </c>
      <c r="G661" s="239" t="s">
        <v>132</v>
      </c>
      <c r="H661" s="240">
        <v>11.3</v>
      </c>
      <c r="I661" s="241"/>
      <c r="J661" s="242">
        <f>ROUND(I661*H661,2)</f>
        <v>0</v>
      </c>
      <c r="K661" s="238" t="s">
        <v>1</v>
      </c>
      <c r="L661" s="45"/>
      <c r="M661" s="243" t="s">
        <v>1</v>
      </c>
      <c r="N661" s="244" t="s">
        <v>43</v>
      </c>
      <c r="O661" s="92"/>
      <c r="P661" s="245">
        <f>O661*H661</f>
        <v>0</v>
      </c>
      <c r="Q661" s="245">
        <v>0.00012</v>
      </c>
      <c r="R661" s="245">
        <f>Q661*H661</f>
        <v>0.0013560000000000002</v>
      </c>
      <c r="S661" s="245">
        <v>0</v>
      </c>
      <c r="T661" s="246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47" t="s">
        <v>225</v>
      </c>
      <c r="AT661" s="247" t="s">
        <v>129</v>
      </c>
      <c r="AU661" s="247" t="s">
        <v>87</v>
      </c>
      <c r="AY661" s="18" t="s">
        <v>127</v>
      </c>
      <c r="BE661" s="248">
        <f>IF(N661="základní",J661,0)</f>
        <v>0</v>
      </c>
      <c r="BF661" s="248">
        <f>IF(N661="snížená",J661,0)</f>
        <v>0</v>
      </c>
      <c r="BG661" s="248">
        <f>IF(N661="zákl. přenesená",J661,0)</f>
        <v>0</v>
      </c>
      <c r="BH661" s="248">
        <f>IF(N661="sníž. přenesená",J661,0)</f>
        <v>0</v>
      </c>
      <c r="BI661" s="248">
        <f>IF(N661="nulová",J661,0)</f>
        <v>0</v>
      </c>
      <c r="BJ661" s="18" t="s">
        <v>83</v>
      </c>
      <c r="BK661" s="248">
        <f>ROUND(I661*H661,2)</f>
        <v>0</v>
      </c>
      <c r="BL661" s="18" t="s">
        <v>225</v>
      </c>
      <c r="BM661" s="247" t="s">
        <v>921</v>
      </c>
    </row>
    <row r="662" spans="1:47" s="2" customFormat="1" ht="12">
      <c r="A662" s="39"/>
      <c r="B662" s="40"/>
      <c r="C662" s="41"/>
      <c r="D662" s="249" t="s">
        <v>136</v>
      </c>
      <c r="E662" s="41"/>
      <c r="F662" s="250" t="s">
        <v>922</v>
      </c>
      <c r="G662" s="41"/>
      <c r="H662" s="41"/>
      <c r="I662" s="145"/>
      <c r="J662" s="41"/>
      <c r="K662" s="41"/>
      <c r="L662" s="45"/>
      <c r="M662" s="251"/>
      <c r="N662" s="252"/>
      <c r="O662" s="92"/>
      <c r="P662" s="92"/>
      <c r="Q662" s="92"/>
      <c r="R662" s="92"/>
      <c r="S662" s="92"/>
      <c r="T662" s="93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136</v>
      </c>
      <c r="AU662" s="18" t="s">
        <v>87</v>
      </c>
    </row>
    <row r="663" spans="1:51" s="13" customFormat="1" ht="12">
      <c r="A663" s="13"/>
      <c r="B663" s="253"/>
      <c r="C663" s="254"/>
      <c r="D663" s="249" t="s">
        <v>138</v>
      </c>
      <c r="E663" s="255" t="s">
        <v>1</v>
      </c>
      <c r="F663" s="256" t="s">
        <v>923</v>
      </c>
      <c r="G663" s="254"/>
      <c r="H663" s="257">
        <v>11.28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3" t="s">
        <v>138</v>
      </c>
      <c r="AU663" s="263" t="s">
        <v>87</v>
      </c>
      <c r="AV663" s="13" t="s">
        <v>87</v>
      </c>
      <c r="AW663" s="13" t="s">
        <v>33</v>
      </c>
      <c r="AX663" s="13" t="s">
        <v>78</v>
      </c>
      <c r="AY663" s="263" t="s">
        <v>127</v>
      </c>
    </row>
    <row r="664" spans="1:51" s="14" customFormat="1" ht="12">
      <c r="A664" s="14"/>
      <c r="B664" s="264"/>
      <c r="C664" s="265"/>
      <c r="D664" s="249" t="s">
        <v>138</v>
      </c>
      <c r="E664" s="266" t="s">
        <v>1</v>
      </c>
      <c r="F664" s="267" t="s">
        <v>174</v>
      </c>
      <c r="G664" s="265"/>
      <c r="H664" s="268">
        <v>11.28</v>
      </c>
      <c r="I664" s="269"/>
      <c r="J664" s="265"/>
      <c r="K664" s="265"/>
      <c r="L664" s="270"/>
      <c r="M664" s="271"/>
      <c r="N664" s="272"/>
      <c r="O664" s="272"/>
      <c r="P664" s="272"/>
      <c r="Q664" s="272"/>
      <c r="R664" s="272"/>
      <c r="S664" s="272"/>
      <c r="T664" s="273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4" t="s">
        <v>138</v>
      </c>
      <c r="AU664" s="274" t="s">
        <v>87</v>
      </c>
      <c r="AV664" s="14" t="s">
        <v>134</v>
      </c>
      <c r="AW664" s="14" t="s">
        <v>33</v>
      </c>
      <c r="AX664" s="14" t="s">
        <v>78</v>
      </c>
      <c r="AY664" s="274" t="s">
        <v>127</v>
      </c>
    </row>
    <row r="665" spans="1:51" s="13" customFormat="1" ht="12">
      <c r="A665" s="13"/>
      <c r="B665" s="253"/>
      <c r="C665" s="254"/>
      <c r="D665" s="249" t="s">
        <v>138</v>
      </c>
      <c r="E665" s="255" t="s">
        <v>1</v>
      </c>
      <c r="F665" s="256" t="s">
        <v>924</v>
      </c>
      <c r="G665" s="254"/>
      <c r="H665" s="257">
        <v>11.3</v>
      </c>
      <c r="I665" s="258"/>
      <c r="J665" s="254"/>
      <c r="K665" s="254"/>
      <c r="L665" s="259"/>
      <c r="M665" s="307"/>
      <c r="N665" s="308"/>
      <c r="O665" s="308"/>
      <c r="P665" s="308"/>
      <c r="Q665" s="308"/>
      <c r="R665" s="308"/>
      <c r="S665" s="308"/>
      <c r="T665" s="30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3" t="s">
        <v>138</v>
      </c>
      <c r="AU665" s="263" t="s">
        <v>87</v>
      </c>
      <c r="AV665" s="13" t="s">
        <v>87</v>
      </c>
      <c r="AW665" s="13" t="s">
        <v>33</v>
      </c>
      <c r="AX665" s="13" t="s">
        <v>83</v>
      </c>
      <c r="AY665" s="263" t="s">
        <v>127</v>
      </c>
    </row>
    <row r="666" spans="1:31" s="2" customFormat="1" ht="6.95" customHeight="1">
      <c r="A666" s="39"/>
      <c r="B666" s="67"/>
      <c r="C666" s="68"/>
      <c r="D666" s="68"/>
      <c r="E666" s="68"/>
      <c r="F666" s="68"/>
      <c r="G666" s="68"/>
      <c r="H666" s="68"/>
      <c r="I666" s="184"/>
      <c r="J666" s="68"/>
      <c r="K666" s="68"/>
      <c r="L666" s="45"/>
      <c r="M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</row>
  </sheetData>
  <sheetProtection password="CC35" sheet="1" objects="1" scenarios="1" formatColumns="0" formatRows="0" autoFilter="0"/>
  <autoFilter ref="C126:K66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3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87</v>
      </c>
    </row>
    <row r="4" spans="2:46" s="1" customFormat="1" ht="24.95" customHeight="1">
      <c r="B4" s="21"/>
      <c r="D4" s="141" t="s">
        <v>92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24" customHeight="1">
      <c r="B7" s="21"/>
      <c r="E7" s="144" t="str">
        <f>'Rekapitulace stavby'!K6</f>
        <v>III/19511 a III/195 9 v úseku sil. II/195 dobývací prostor Mutěnín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93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46" t="s">
        <v>925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95</v>
      </c>
      <c r="G12" s="39"/>
      <c r="H12" s="39"/>
      <c r="I12" s="148" t="s">
        <v>23</v>
      </c>
      <c r="J12" s="149" t="str">
        <f>'Rekapitulace stavby'!AN8</f>
        <v>3. 2. 2020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42</v>
      </c>
      <c r="E33" s="143" t="s">
        <v>43</v>
      </c>
      <c r="F33" s="162">
        <f>ROUND((SUM(BE117:BE148)),2)</f>
        <v>0</v>
      </c>
      <c r="G33" s="39"/>
      <c r="H33" s="39"/>
      <c r="I33" s="163">
        <v>0.21</v>
      </c>
      <c r="J33" s="162">
        <f>ROUND(((SUM(BE117:BE148))*I33),2)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62">
        <f>ROUND((SUM(BF117:BF148)),2)</f>
        <v>0</v>
      </c>
      <c r="G34" s="39"/>
      <c r="H34" s="39"/>
      <c r="I34" s="163">
        <v>0.15</v>
      </c>
      <c r="J34" s="162">
        <f>ROUND(((SUM(BF117:BF148))*I34),2)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ROUND((SUM(BG117:BG148)),2)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ROUND((SUM(BH117:BH148)),2)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ROUND((SUM(BI117:BI148)),2)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88" t="str">
        <f>E7</f>
        <v>III/19511 a III/195 9 v úseku sil. II/195 dobývací prostor Mutěnín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93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sil III/195 9 a sil.III/195 11 v.k.ú. Mutenín</v>
      </c>
      <c r="G89" s="41"/>
      <c r="H89" s="41"/>
      <c r="I89" s="148" t="s">
        <v>23</v>
      </c>
      <c r="J89" s="80" t="str">
        <f>IF(J12="","",J12)</f>
        <v>3. 2. 2020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25</v>
      </c>
      <c r="D91" s="41"/>
      <c r="E91" s="41"/>
      <c r="F91" s="28" t="str">
        <f>E15</f>
        <v>SÚS PK. Domažlice</v>
      </c>
      <c r="G91" s="41"/>
      <c r="H91" s="41"/>
      <c r="I91" s="148" t="s">
        <v>31</v>
      </c>
      <c r="J91" s="37" t="str">
        <f>E21</f>
        <v>J.Miška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Richtrová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926</v>
      </c>
      <c r="E97" s="197"/>
      <c r="F97" s="197"/>
      <c r="G97" s="197"/>
      <c r="H97" s="197"/>
      <c r="I97" s="198"/>
      <c r="J97" s="199">
        <f>J118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145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184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187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112</v>
      </c>
      <c r="D104" s="41"/>
      <c r="E104" s="41"/>
      <c r="F104" s="41"/>
      <c r="G104" s="41"/>
      <c r="H104" s="41"/>
      <c r="I104" s="14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14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14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" customHeight="1">
      <c r="A107" s="39"/>
      <c r="B107" s="40"/>
      <c r="C107" s="41"/>
      <c r="D107" s="41"/>
      <c r="E107" s="188" t="str">
        <f>E7</f>
        <v>III/19511 a III/195 9 v úseku sil. II/195 dobývací prostor Mutěnín</v>
      </c>
      <c r="F107" s="33"/>
      <c r="G107" s="33"/>
      <c r="H107" s="33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93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4.4" customHeight="1">
      <c r="A109" s="39"/>
      <c r="B109" s="40"/>
      <c r="C109" s="41"/>
      <c r="D109" s="41"/>
      <c r="E109" s="77" t="str">
        <f>E9</f>
        <v>von - vedlejší a ostatní náklady</v>
      </c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sil III/195 9 a sil.III/195 11 v.k.ú. Mutenín</v>
      </c>
      <c r="G111" s="41"/>
      <c r="H111" s="41"/>
      <c r="I111" s="148" t="s">
        <v>23</v>
      </c>
      <c r="J111" s="80" t="str">
        <f>IF(J12="","",J12)</f>
        <v>3. 2. 2020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6" customHeight="1">
      <c r="A113" s="39"/>
      <c r="B113" s="40"/>
      <c r="C113" s="33" t="s">
        <v>25</v>
      </c>
      <c r="D113" s="41"/>
      <c r="E113" s="41"/>
      <c r="F113" s="28" t="str">
        <f>E15</f>
        <v>SÚS PK. Domažlice</v>
      </c>
      <c r="G113" s="41"/>
      <c r="H113" s="41"/>
      <c r="I113" s="148" t="s">
        <v>31</v>
      </c>
      <c r="J113" s="37" t="str">
        <f>E21</f>
        <v>J.Miška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6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148" t="s">
        <v>34</v>
      </c>
      <c r="J114" s="37" t="str">
        <f>E24</f>
        <v>Richtrová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8"/>
      <c r="B116" s="209"/>
      <c r="C116" s="210" t="s">
        <v>113</v>
      </c>
      <c r="D116" s="211" t="s">
        <v>63</v>
      </c>
      <c r="E116" s="211" t="s">
        <v>59</v>
      </c>
      <c r="F116" s="211" t="s">
        <v>60</v>
      </c>
      <c r="G116" s="211" t="s">
        <v>114</v>
      </c>
      <c r="H116" s="211" t="s">
        <v>115</v>
      </c>
      <c r="I116" s="212" t="s">
        <v>116</v>
      </c>
      <c r="J116" s="211" t="s">
        <v>98</v>
      </c>
      <c r="K116" s="213" t="s">
        <v>117</v>
      </c>
      <c r="L116" s="214"/>
      <c r="M116" s="101" t="s">
        <v>1</v>
      </c>
      <c r="N116" s="102" t="s">
        <v>42</v>
      </c>
      <c r="O116" s="102" t="s">
        <v>118</v>
      </c>
      <c r="P116" s="102" t="s">
        <v>119</v>
      </c>
      <c r="Q116" s="102" t="s">
        <v>120</v>
      </c>
      <c r="R116" s="102" t="s">
        <v>121</v>
      </c>
      <c r="S116" s="102" t="s">
        <v>122</v>
      </c>
      <c r="T116" s="103" t="s">
        <v>123</v>
      </c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</row>
    <row r="117" spans="1:63" s="2" customFormat="1" ht="22.8" customHeight="1">
      <c r="A117" s="39"/>
      <c r="B117" s="40"/>
      <c r="C117" s="108" t="s">
        <v>124</v>
      </c>
      <c r="D117" s="41"/>
      <c r="E117" s="41"/>
      <c r="F117" s="41"/>
      <c r="G117" s="41"/>
      <c r="H117" s="41"/>
      <c r="I117" s="145"/>
      <c r="J117" s="215">
        <f>BK117</f>
        <v>0</v>
      </c>
      <c r="K117" s="41"/>
      <c r="L117" s="45"/>
      <c r="M117" s="104"/>
      <c r="N117" s="216"/>
      <c r="O117" s="105"/>
      <c r="P117" s="217">
        <f>P118</f>
        <v>0</v>
      </c>
      <c r="Q117" s="105"/>
      <c r="R117" s="217">
        <f>R118</f>
        <v>0</v>
      </c>
      <c r="S117" s="105"/>
      <c r="T117" s="218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77</v>
      </c>
      <c r="E118" s="223" t="s">
        <v>927</v>
      </c>
      <c r="F118" s="223" t="s">
        <v>928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SUM(P119:P148)</f>
        <v>0</v>
      </c>
      <c r="Q118" s="228"/>
      <c r="R118" s="229">
        <f>SUM(R119:R148)</f>
        <v>0</v>
      </c>
      <c r="S118" s="228"/>
      <c r="T118" s="230">
        <f>SUM(T119:T148)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157</v>
      </c>
      <c r="AT118" s="232" t="s">
        <v>77</v>
      </c>
      <c r="AU118" s="232" t="s">
        <v>78</v>
      </c>
      <c r="AY118" s="231" t="s">
        <v>127</v>
      </c>
      <c r="BK118" s="233">
        <f>SUM(BK119:BK148)</f>
        <v>0</v>
      </c>
    </row>
    <row r="119" spans="1:65" s="2" customFormat="1" ht="14.4" customHeight="1">
      <c r="A119" s="39"/>
      <c r="B119" s="40"/>
      <c r="C119" s="236" t="s">
        <v>83</v>
      </c>
      <c r="D119" s="236" t="s">
        <v>129</v>
      </c>
      <c r="E119" s="237" t="s">
        <v>929</v>
      </c>
      <c r="F119" s="238" t="s">
        <v>930</v>
      </c>
      <c r="G119" s="239" t="s">
        <v>931</v>
      </c>
      <c r="H119" s="240">
        <v>1</v>
      </c>
      <c r="I119" s="241"/>
      <c r="J119" s="242">
        <f>ROUND(I119*H119,2)</f>
        <v>0</v>
      </c>
      <c r="K119" s="238" t="s">
        <v>133</v>
      </c>
      <c r="L119" s="45"/>
      <c r="M119" s="243" t="s">
        <v>1</v>
      </c>
      <c r="N119" s="244" t="s">
        <v>43</v>
      </c>
      <c r="O119" s="92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7" t="s">
        <v>932</v>
      </c>
      <c r="AT119" s="247" t="s">
        <v>129</v>
      </c>
      <c r="AU119" s="247" t="s">
        <v>83</v>
      </c>
      <c r="AY119" s="18" t="s">
        <v>127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18" t="s">
        <v>83</v>
      </c>
      <c r="BK119" s="248">
        <f>ROUND(I119*H119,2)</f>
        <v>0</v>
      </c>
      <c r="BL119" s="18" t="s">
        <v>932</v>
      </c>
      <c r="BM119" s="247" t="s">
        <v>933</v>
      </c>
    </row>
    <row r="120" spans="1:47" s="2" customFormat="1" ht="12">
      <c r="A120" s="39"/>
      <c r="B120" s="40"/>
      <c r="C120" s="41"/>
      <c r="D120" s="249" t="s">
        <v>136</v>
      </c>
      <c r="E120" s="41"/>
      <c r="F120" s="250" t="s">
        <v>934</v>
      </c>
      <c r="G120" s="41"/>
      <c r="H120" s="41"/>
      <c r="I120" s="145"/>
      <c r="J120" s="41"/>
      <c r="K120" s="41"/>
      <c r="L120" s="45"/>
      <c r="M120" s="251"/>
      <c r="N120" s="252"/>
      <c r="O120" s="92"/>
      <c r="P120" s="92"/>
      <c r="Q120" s="92"/>
      <c r="R120" s="92"/>
      <c r="S120" s="92"/>
      <c r="T120" s="9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136</v>
      </c>
      <c r="AU120" s="18" t="s">
        <v>83</v>
      </c>
    </row>
    <row r="121" spans="1:65" s="2" customFormat="1" ht="19.8" customHeight="1">
      <c r="A121" s="39"/>
      <c r="B121" s="40"/>
      <c r="C121" s="236" t="s">
        <v>87</v>
      </c>
      <c r="D121" s="236" t="s">
        <v>129</v>
      </c>
      <c r="E121" s="237" t="s">
        <v>935</v>
      </c>
      <c r="F121" s="238" t="s">
        <v>936</v>
      </c>
      <c r="G121" s="239" t="s">
        <v>197</v>
      </c>
      <c r="H121" s="240">
        <v>2</v>
      </c>
      <c r="I121" s="241"/>
      <c r="J121" s="242">
        <f>ROUND(I121*H121,2)</f>
        <v>0</v>
      </c>
      <c r="K121" s="238" t="s">
        <v>1</v>
      </c>
      <c r="L121" s="45"/>
      <c r="M121" s="243" t="s">
        <v>1</v>
      </c>
      <c r="N121" s="244" t="s">
        <v>43</v>
      </c>
      <c r="O121" s="92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7" t="s">
        <v>932</v>
      </c>
      <c r="AT121" s="247" t="s">
        <v>129</v>
      </c>
      <c r="AU121" s="247" t="s">
        <v>83</v>
      </c>
      <c r="AY121" s="18" t="s">
        <v>127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18" t="s">
        <v>83</v>
      </c>
      <c r="BK121" s="248">
        <f>ROUND(I121*H121,2)</f>
        <v>0</v>
      </c>
      <c r="BL121" s="18" t="s">
        <v>932</v>
      </c>
      <c r="BM121" s="247" t="s">
        <v>937</v>
      </c>
    </row>
    <row r="122" spans="1:47" s="2" customFormat="1" ht="12">
      <c r="A122" s="39"/>
      <c r="B122" s="40"/>
      <c r="C122" s="41"/>
      <c r="D122" s="249" t="s">
        <v>136</v>
      </c>
      <c r="E122" s="41"/>
      <c r="F122" s="250" t="s">
        <v>938</v>
      </c>
      <c r="G122" s="41"/>
      <c r="H122" s="41"/>
      <c r="I122" s="145"/>
      <c r="J122" s="41"/>
      <c r="K122" s="41"/>
      <c r="L122" s="45"/>
      <c r="M122" s="251"/>
      <c r="N122" s="252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136</v>
      </c>
      <c r="AU122" s="18" t="s">
        <v>83</v>
      </c>
    </row>
    <row r="123" spans="1:51" s="13" customFormat="1" ht="12">
      <c r="A123" s="13"/>
      <c r="B123" s="253"/>
      <c r="C123" s="254"/>
      <c r="D123" s="249" t="s">
        <v>138</v>
      </c>
      <c r="E123" s="255" t="s">
        <v>1</v>
      </c>
      <c r="F123" s="256" t="s">
        <v>87</v>
      </c>
      <c r="G123" s="254"/>
      <c r="H123" s="257">
        <v>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3" t="s">
        <v>138</v>
      </c>
      <c r="AU123" s="263" t="s">
        <v>83</v>
      </c>
      <c r="AV123" s="13" t="s">
        <v>87</v>
      </c>
      <c r="AW123" s="13" t="s">
        <v>33</v>
      </c>
      <c r="AX123" s="13" t="s">
        <v>83</v>
      </c>
      <c r="AY123" s="263" t="s">
        <v>127</v>
      </c>
    </row>
    <row r="124" spans="1:65" s="2" customFormat="1" ht="14.4" customHeight="1">
      <c r="A124" s="39"/>
      <c r="B124" s="40"/>
      <c r="C124" s="236" t="s">
        <v>146</v>
      </c>
      <c r="D124" s="236" t="s">
        <v>129</v>
      </c>
      <c r="E124" s="237" t="s">
        <v>939</v>
      </c>
      <c r="F124" s="238" t="s">
        <v>940</v>
      </c>
      <c r="G124" s="239" t="s">
        <v>931</v>
      </c>
      <c r="H124" s="240">
        <v>1</v>
      </c>
      <c r="I124" s="241"/>
      <c r="J124" s="242">
        <f>ROUND(I124*H124,2)</f>
        <v>0</v>
      </c>
      <c r="K124" s="238" t="s">
        <v>133</v>
      </c>
      <c r="L124" s="45"/>
      <c r="M124" s="243" t="s">
        <v>1</v>
      </c>
      <c r="N124" s="244" t="s">
        <v>43</v>
      </c>
      <c r="O124" s="92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7" t="s">
        <v>932</v>
      </c>
      <c r="AT124" s="247" t="s">
        <v>129</v>
      </c>
      <c r="AU124" s="247" t="s">
        <v>83</v>
      </c>
      <c r="AY124" s="18" t="s">
        <v>127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8" t="s">
        <v>83</v>
      </c>
      <c r="BK124" s="248">
        <f>ROUND(I124*H124,2)</f>
        <v>0</v>
      </c>
      <c r="BL124" s="18" t="s">
        <v>932</v>
      </c>
      <c r="BM124" s="247" t="s">
        <v>941</v>
      </c>
    </row>
    <row r="125" spans="1:47" s="2" customFormat="1" ht="12">
      <c r="A125" s="39"/>
      <c r="B125" s="40"/>
      <c r="C125" s="41"/>
      <c r="D125" s="249" t="s">
        <v>136</v>
      </c>
      <c r="E125" s="41"/>
      <c r="F125" s="250" t="s">
        <v>942</v>
      </c>
      <c r="G125" s="41"/>
      <c r="H125" s="41"/>
      <c r="I125" s="145"/>
      <c r="J125" s="41"/>
      <c r="K125" s="41"/>
      <c r="L125" s="45"/>
      <c r="M125" s="251"/>
      <c r="N125" s="252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136</v>
      </c>
      <c r="AU125" s="18" t="s">
        <v>83</v>
      </c>
    </row>
    <row r="126" spans="1:65" s="2" customFormat="1" ht="19.8" customHeight="1">
      <c r="A126" s="39"/>
      <c r="B126" s="40"/>
      <c r="C126" s="236" t="s">
        <v>134</v>
      </c>
      <c r="D126" s="236" t="s">
        <v>129</v>
      </c>
      <c r="E126" s="237" t="s">
        <v>943</v>
      </c>
      <c r="F126" s="238" t="s">
        <v>944</v>
      </c>
      <c r="G126" s="239" t="s">
        <v>931</v>
      </c>
      <c r="H126" s="240">
        <v>1</v>
      </c>
      <c r="I126" s="241"/>
      <c r="J126" s="242">
        <f>ROUND(I126*H126,2)</f>
        <v>0</v>
      </c>
      <c r="K126" s="238" t="s">
        <v>133</v>
      </c>
      <c r="L126" s="45"/>
      <c r="M126" s="243" t="s">
        <v>1</v>
      </c>
      <c r="N126" s="244" t="s">
        <v>43</v>
      </c>
      <c r="O126" s="92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7" t="s">
        <v>932</v>
      </c>
      <c r="AT126" s="247" t="s">
        <v>129</v>
      </c>
      <c r="AU126" s="247" t="s">
        <v>83</v>
      </c>
      <c r="AY126" s="18" t="s">
        <v>127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8" t="s">
        <v>83</v>
      </c>
      <c r="BK126" s="248">
        <f>ROUND(I126*H126,2)</f>
        <v>0</v>
      </c>
      <c r="BL126" s="18" t="s">
        <v>932</v>
      </c>
      <c r="BM126" s="247" t="s">
        <v>945</v>
      </c>
    </row>
    <row r="127" spans="1:47" s="2" customFormat="1" ht="12">
      <c r="A127" s="39"/>
      <c r="B127" s="40"/>
      <c r="C127" s="41"/>
      <c r="D127" s="249" t="s">
        <v>136</v>
      </c>
      <c r="E127" s="41"/>
      <c r="F127" s="250" t="s">
        <v>946</v>
      </c>
      <c r="G127" s="41"/>
      <c r="H127" s="41"/>
      <c r="I127" s="145"/>
      <c r="J127" s="41"/>
      <c r="K127" s="41"/>
      <c r="L127" s="45"/>
      <c r="M127" s="251"/>
      <c r="N127" s="252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136</v>
      </c>
      <c r="AU127" s="18" t="s">
        <v>83</v>
      </c>
    </row>
    <row r="128" spans="1:65" s="2" customFormat="1" ht="14.4" customHeight="1">
      <c r="A128" s="39"/>
      <c r="B128" s="40"/>
      <c r="C128" s="236" t="s">
        <v>157</v>
      </c>
      <c r="D128" s="236" t="s">
        <v>129</v>
      </c>
      <c r="E128" s="237" t="s">
        <v>947</v>
      </c>
      <c r="F128" s="238" t="s">
        <v>948</v>
      </c>
      <c r="G128" s="239" t="s">
        <v>931</v>
      </c>
      <c r="H128" s="240">
        <v>1</v>
      </c>
      <c r="I128" s="241"/>
      <c r="J128" s="242">
        <f>ROUND(I128*H128,2)</f>
        <v>0</v>
      </c>
      <c r="K128" s="238" t="s">
        <v>133</v>
      </c>
      <c r="L128" s="45"/>
      <c r="M128" s="243" t="s">
        <v>1</v>
      </c>
      <c r="N128" s="244" t="s">
        <v>43</v>
      </c>
      <c r="O128" s="92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7" t="s">
        <v>932</v>
      </c>
      <c r="AT128" s="247" t="s">
        <v>129</v>
      </c>
      <c r="AU128" s="247" t="s">
        <v>83</v>
      </c>
      <c r="AY128" s="18" t="s">
        <v>127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8" t="s">
        <v>83</v>
      </c>
      <c r="BK128" s="248">
        <f>ROUND(I128*H128,2)</f>
        <v>0</v>
      </c>
      <c r="BL128" s="18" t="s">
        <v>932</v>
      </c>
      <c r="BM128" s="247" t="s">
        <v>949</v>
      </c>
    </row>
    <row r="129" spans="1:47" s="2" customFormat="1" ht="12">
      <c r="A129" s="39"/>
      <c r="B129" s="40"/>
      <c r="C129" s="41"/>
      <c r="D129" s="249" t="s">
        <v>136</v>
      </c>
      <c r="E129" s="41"/>
      <c r="F129" s="250" t="s">
        <v>948</v>
      </c>
      <c r="G129" s="41"/>
      <c r="H129" s="41"/>
      <c r="I129" s="145"/>
      <c r="J129" s="41"/>
      <c r="K129" s="41"/>
      <c r="L129" s="45"/>
      <c r="M129" s="251"/>
      <c r="N129" s="252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136</v>
      </c>
      <c r="AU129" s="18" t="s">
        <v>83</v>
      </c>
    </row>
    <row r="130" spans="1:65" s="2" customFormat="1" ht="14.4" customHeight="1">
      <c r="A130" s="39"/>
      <c r="B130" s="40"/>
      <c r="C130" s="236" t="s">
        <v>162</v>
      </c>
      <c r="D130" s="236" t="s">
        <v>129</v>
      </c>
      <c r="E130" s="237" t="s">
        <v>950</v>
      </c>
      <c r="F130" s="238" t="s">
        <v>951</v>
      </c>
      <c r="G130" s="239" t="s">
        <v>931</v>
      </c>
      <c r="H130" s="240">
        <v>1</v>
      </c>
      <c r="I130" s="241"/>
      <c r="J130" s="242">
        <f>ROUND(I130*H130,2)</f>
        <v>0</v>
      </c>
      <c r="K130" s="238" t="s">
        <v>133</v>
      </c>
      <c r="L130" s="45"/>
      <c r="M130" s="243" t="s">
        <v>1</v>
      </c>
      <c r="N130" s="244" t="s">
        <v>43</v>
      </c>
      <c r="O130" s="92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7" t="s">
        <v>932</v>
      </c>
      <c r="AT130" s="247" t="s">
        <v>129</v>
      </c>
      <c r="AU130" s="247" t="s">
        <v>83</v>
      </c>
      <c r="AY130" s="18" t="s">
        <v>127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8" t="s">
        <v>83</v>
      </c>
      <c r="BK130" s="248">
        <f>ROUND(I130*H130,2)</f>
        <v>0</v>
      </c>
      <c r="BL130" s="18" t="s">
        <v>932</v>
      </c>
      <c r="BM130" s="247" t="s">
        <v>952</v>
      </c>
    </row>
    <row r="131" spans="1:47" s="2" customFormat="1" ht="12">
      <c r="A131" s="39"/>
      <c r="B131" s="40"/>
      <c r="C131" s="41"/>
      <c r="D131" s="249" t="s">
        <v>136</v>
      </c>
      <c r="E131" s="41"/>
      <c r="F131" s="250" t="s">
        <v>953</v>
      </c>
      <c r="G131" s="41"/>
      <c r="H131" s="41"/>
      <c r="I131" s="145"/>
      <c r="J131" s="41"/>
      <c r="K131" s="41"/>
      <c r="L131" s="45"/>
      <c r="M131" s="251"/>
      <c r="N131" s="252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136</v>
      </c>
      <c r="AU131" s="18" t="s">
        <v>83</v>
      </c>
    </row>
    <row r="132" spans="1:65" s="2" customFormat="1" ht="14.4" customHeight="1">
      <c r="A132" s="39"/>
      <c r="B132" s="40"/>
      <c r="C132" s="236" t="s">
        <v>167</v>
      </c>
      <c r="D132" s="236" t="s">
        <v>129</v>
      </c>
      <c r="E132" s="237" t="s">
        <v>954</v>
      </c>
      <c r="F132" s="238" t="s">
        <v>955</v>
      </c>
      <c r="G132" s="239" t="s">
        <v>149</v>
      </c>
      <c r="H132" s="240">
        <v>1</v>
      </c>
      <c r="I132" s="241"/>
      <c r="J132" s="242">
        <f>ROUND(I132*H132,2)</f>
        <v>0</v>
      </c>
      <c r="K132" s="238" t="s">
        <v>133</v>
      </c>
      <c r="L132" s="45"/>
      <c r="M132" s="243" t="s">
        <v>1</v>
      </c>
      <c r="N132" s="244" t="s">
        <v>43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932</v>
      </c>
      <c r="AT132" s="247" t="s">
        <v>129</v>
      </c>
      <c r="AU132" s="247" t="s">
        <v>83</v>
      </c>
      <c r="AY132" s="18" t="s">
        <v>127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83</v>
      </c>
      <c r="BK132" s="248">
        <f>ROUND(I132*H132,2)</f>
        <v>0</v>
      </c>
      <c r="BL132" s="18" t="s">
        <v>932</v>
      </c>
      <c r="BM132" s="247" t="s">
        <v>956</v>
      </c>
    </row>
    <row r="133" spans="1:47" s="2" customFormat="1" ht="12">
      <c r="A133" s="39"/>
      <c r="B133" s="40"/>
      <c r="C133" s="41"/>
      <c r="D133" s="249" t="s">
        <v>136</v>
      </c>
      <c r="E133" s="41"/>
      <c r="F133" s="250" t="s">
        <v>955</v>
      </c>
      <c r="G133" s="41"/>
      <c r="H133" s="41"/>
      <c r="I133" s="145"/>
      <c r="J133" s="41"/>
      <c r="K133" s="41"/>
      <c r="L133" s="45"/>
      <c r="M133" s="251"/>
      <c r="N133" s="252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136</v>
      </c>
      <c r="AU133" s="18" t="s">
        <v>83</v>
      </c>
    </row>
    <row r="134" spans="1:65" s="2" customFormat="1" ht="19.8" customHeight="1">
      <c r="A134" s="39"/>
      <c r="B134" s="40"/>
      <c r="C134" s="236" t="s">
        <v>175</v>
      </c>
      <c r="D134" s="236" t="s">
        <v>129</v>
      </c>
      <c r="E134" s="237" t="s">
        <v>957</v>
      </c>
      <c r="F134" s="238" t="s">
        <v>958</v>
      </c>
      <c r="G134" s="239" t="s">
        <v>149</v>
      </c>
      <c r="H134" s="240">
        <v>4</v>
      </c>
      <c r="I134" s="241"/>
      <c r="J134" s="242">
        <f>ROUND(I134*H134,2)</f>
        <v>0</v>
      </c>
      <c r="K134" s="238" t="s">
        <v>1</v>
      </c>
      <c r="L134" s="45"/>
      <c r="M134" s="243" t="s">
        <v>1</v>
      </c>
      <c r="N134" s="244" t="s">
        <v>43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932</v>
      </c>
      <c r="AT134" s="247" t="s">
        <v>129</v>
      </c>
      <c r="AU134" s="247" t="s">
        <v>83</v>
      </c>
      <c r="AY134" s="18" t="s">
        <v>127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83</v>
      </c>
      <c r="BK134" s="248">
        <f>ROUND(I134*H134,2)</f>
        <v>0</v>
      </c>
      <c r="BL134" s="18" t="s">
        <v>932</v>
      </c>
      <c r="BM134" s="247" t="s">
        <v>959</v>
      </c>
    </row>
    <row r="135" spans="1:47" s="2" customFormat="1" ht="12">
      <c r="A135" s="39"/>
      <c r="B135" s="40"/>
      <c r="C135" s="41"/>
      <c r="D135" s="249" t="s">
        <v>136</v>
      </c>
      <c r="E135" s="41"/>
      <c r="F135" s="250" t="s">
        <v>960</v>
      </c>
      <c r="G135" s="41"/>
      <c r="H135" s="41"/>
      <c r="I135" s="145"/>
      <c r="J135" s="41"/>
      <c r="K135" s="41"/>
      <c r="L135" s="45"/>
      <c r="M135" s="251"/>
      <c r="N135" s="252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136</v>
      </c>
      <c r="AU135" s="18" t="s">
        <v>83</v>
      </c>
    </row>
    <row r="136" spans="1:51" s="13" customFormat="1" ht="12">
      <c r="A136" s="13"/>
      <c r="B136" s="253"/>
      <c r="C136" s="254"/>
      <c r="D136" s="249" t="s">
        <v>138</v>
      </c>
      <c r="E136" s="255" t="s">
        <v>1</v>
      </c>
      <c r="F136" s="256" t="s">
        <v>134</v>
      </c>
      <c r="G136" s="254"/>
      <c r="H136" s="257">
        <v>4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138</v>
      </c>
      <c r="AU136" s="263" t="s">
        <v>83</v>
      </c>
      <c r="AV136" s="13" t="s">
        <v>87</v>
      </c>
      <c r="AW136" s="13" t="s">
        <v>33</v>
      </c>
      <c r="AX136" s="13" t="s">
        <v>83</v>
      </c>
      <c r="AY136" s="263" t="s">
        <v>127</v>
      </c>
    </row>
    <row r="137" spans="1:65" s="2" customFormat="1" ht="14.4" customHeight="1">
      <c r="A137" s="39"/>
      <c r="B137" s="40"/>
      <c r="C137" s="236" t="s">
        <v>187</v>
      </c>
      <c r="D137" s="236" t="s">
        <v>129</v>
      </c>
      <c r="E137" s="237" t="s">
        <v>961</v>
      </c>
      <c r="F137" s="238" t="s">
        <v>962</v>
      </c>
      <c r="G137" s="239" t="s">
        <v>149</v>
      </c>
      <c r="H137" s="240">
        <v>1</v>
      </c>
      <c r="I137" s="241"/>
      <c r="J137" s="242">
        <f>ROUND(I137*H137,2)</f>
        <v>0</v>
      </c>
      <c r="K137" s="238" t="s">
        <v>133</v>
      </c>
      <c r="L137" s="45"/>
      <c r="M137" s="243" t="s">
        <v>1</v>
      </c>
      <c r="N137" s="244" t="s">
        <v>43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932</v>
      </c>
      <c r="AT137" s="247" t="s">
        <v>129</v>
      </c>
      <c r="AU137" s="247" t="s">
        <v>83</v>
      </c>
      <c r="AY137" s="18" t="s">
        <v>127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83</v>
      </c>
      <c r="BK137" s="248">
        <f>ROUND(I137*H137,2)</f>
        <v>0</v>
      </c>
      <c r="BL137" s="18" t="s">
        <v>932</v>
      </c>
      <c r="BM137" s="247" t="s">
        <v>963</v>
      </c>
    </row>
    <row r="138" spans="1:47" s="2" customFormat="1" ht="12">
      <c r="A138" s="39"/>
      <c r="B138" s="40"/>
      <c r="C138" s="41"/>
      <c r="D138" s="249" t="s">
        <v>136</v>
      </c>
      <c r="E138" s="41"/>
      <c r="F138" s="250" t="s">
        <v>962</v>
      </c>
      <c r="G138" s="41"/>
      <c r="H138" s="41"/>
      <c r="I138" s="145"/>
      <c r="J138" s="41"/>
      <c r="K138" s="41"/>
      <c r="L138" s="45"/>
      <c r="M138" s="251"/>
      <c r="N138" s="252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136</v>
      </c>
      <c r="AU138" s="18" t="s">
        <v>83</v>
      </c>
    </row>
    <row r="139" spans="1:65" s="2" customFormat="1" ht="14.4" customHeight="1">
      <c r="A139" s="39"/>
      <c r="B139" s="40"/>
      <c r="C139" s="236" t="s">
        <v>194</v>
      </c>
      <c r="D139" s="236" t="s">
        <v>129</v>
      </c>
      <c r="E139" s="237" t="s">
        <v>964</v>
      </c>
      <c r="F139" s="238" t="s">
        <v>965</v>
      </c>
      <c r="G139" s="239" t="s">
        <v>931</v>
      </c>
      <c r="H139" s="240">
        <v>1</v>
      </c>
      <c r="I139" s="241"/>
      <c r="J139" s="242">
        <f>ROUND(I139*H139,2)</f>
        <v>0</v>
      </c>
      <c r="K139" s="238" t="s">
        <v>133</v>
      </c>
      <c r="L139" s="45"/>
      <c r="M139" s="243" t="s">
        <v>1</v>
      </c>
      <c r="N139" s="244" t="s">
        <v>43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932</v>
      </c>
      <c r="AT139" s="247" t="s">
        <v>129</v>
      </c>
      <c r="AU139" s="247" t="s">
        <v>83</v>
      </c>
      <c r="AY139" s="18" t="s">
        <v>127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83</v>
      </c>
      <c r="BK139" s="248">
        <f>ROUND(I139*H139,2)</f>
        <v>0</v>
      </c>
      <c r="BL139" s="18" t="s">
        <v>932</v>
      </c>
      <c r="BM139" s="247" t="s">
        <v>966</v>
      </c>
    </row>
    <row r="140" spans="1:47" s="2" customFormat="1" ht="12">
      <c r="A140" s="39"/>
      <c r="B140" s="40"/>
      <c r="C140" s="41"/>
      <c r="D140" s="249" t="s">
        <v>136</v>
      </c>
      <c r="E140" s="41"/>
      <c r="F140" s="250" t="s">
        <v>965</v>
      </c>
      <c r="G140" s="41"/>
      <c r="H140" s="41"/>
      <c r="I140" s="145"/>
      <c r="J140" s="41"/>
      <c r="K140" s="41"/>
      <c r="L140" s="45"/>
      <c r="M140" s="251"/>
      <c r="N140" s="252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136</v>
      </c>
      <c r="AU140" s="18" t="s">
        <v>83</v>
      </c>
    </row>
    <row r="141" spans="1:65" s="2" customFormat="1" ht="14.4" customHeight="1">
      <c r="A141" s="39"/>
      <c r="B141" s="40"/>
      <c r="C141" s="236" t="s">
        <v>201</v>
      </c>
      <c r="D141" s="236" t="s">
        <v>129</v>
      </c>
      <c r="E141" s="237" t="s">
        <v>967</v>
      </c>
      <c r="F141" s="238" t="s">
        <v>968</v>
      </c>
      <c r="G141" s="239" t="s">
        <v>931</v>
      </c>
      <c r="H141" s="240">
        <v>1</v>
      </c>
      <c r="I141" s="241"/>
      <c r="J141" s="242">
        <f>ROUND(I141*H141,2)</f>
        <v>0</v>
      </c>
      <c r="K141" s="238" t="s">
        <v>133</v>
      </c>
      <c r="L141" s="45"/>
      <c r="M141" s="243" t="s">
        <v>1</v>
      </c>
      <c r="N141" s="244" t="s">
        <v>43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932</v>
      </c>
      <c r="AT141" s="247" t="s">
        <v>129</v>
      </c>
      <c r="AU141" s="247" t="s">
        <v>83</v>
      </c>
      <c r="AY141" s="18" t="s">
        <v>127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83</v>
      </c>
      <c r="BK141" s="248">
        <f>ROUND(I141*H141,2)</f>
        <v>0</v>
      </c>
      <c r="BL141" s="18" t="s">
        <v>932</v>
      </c>
      <c r="BM141" s="247" t="s">
        <v>969</v>
      </c>
    </row>
    <row r="142" spans="1:47" s="2" customFormat="1" ht="12">
      <c r="A142" s="39"/>
      <c r="B142" s="40"/>
      <c r="C142" s="41"/>
      <c r="D142" s="249" t="s">
        <v>136</v>
      </c>
      <c r="E142" s="41"/>
      <c r="F142" s="250" t="s">
        <v>970</v>
      </c>
      <c r="G142" s="41"/>
      <c r="H142" s="41"/>
      <c r="I142" s="145"/>
      <c r="J142" s="41"/>
      <c r="K142" s="41"/>
      <c r="L142" s="45"/>
      <c r="M142" s="251"/>
      <c r="N142" s="252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136</v>
      </c>
      <c r="AU142" s="18" t="s">
        <v>83</v>
      </c>
    </row>
    <row r="143" spans="1:47" s="2" customFormat="1" ht="12">
      <c r="A143" s="39"/>
      <c r="B143" s="40"/>
      <c r="C143" s="41"/>
      <c r="D143" s="249" t="s">
        <v>252</v>
      </c>
      <c r="E143" s="41"/>
      <c r="F143" s="275" t="s">
        <v>971</v>
      </c>
      <c r="G143" s="41"/>
      <c r="H143" s="41"/>
      <c r="I143" s="145"/>
      <c r="J143" s="41"/>
      <c r="K143" s="41"/>
      <c r="L143" s="45"/>
      <c r="M143" s="251"/>
      <c r="N143" s="252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252</v>
      </c>
      <c r="AU143" s="18" t="s">
        <v>83</v>
      </c>
    </row>
    <row r="144" spans="1:65" s="2" customFormat="1" ht="30" customHeight="1">
      <c r="A144" s="39"/>
      <c r="B144" s="40"/>
      <c r="C144" s="236" t="s">
        <v>213</v>
      </c>
      <c r="D144" s="236" t="s">
        <v>129</v>
      </c>
      <c r="E144" s="237" t="s">
        <v>972</v>
      </c>
      <c r="F144" s="238" t="s">
        <v>973</v>
      </c>
      <c r="G144" s="239" t="s">
        <v>931</v>
      </c>
      <c r="H144" s="240">
        <v>1</v>
      </c>
      <c r="I144" s="241"/>
      <c r="J144" s="242">
        <f>ROUND(I144*H144,2)</f>
        <v>0</v>
      </c>
      <c r="K144" s="238" t="s">
        <v>1</v>
      </c>
      <c r="L144" s="45"/>
      <c r="M144" s="243" t="s">
        <v>1</v>
      </c>
      <c r="N144" s="244" t="s">
        <v>43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932</v>
      </c>
      <c r="AT144" s="247" t="s">
        <v>129</v>
      </c>
      <c r="AU144" s="247" t="s">
        <v>83</v>
      </c>
      <c r="AY144" s="18" t="s">
        <v>127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83</v>
      </c>
      <c r="BK144" s="248">
        <f>ROUND(I144*H144,2)</f>
        <v>0</v>
      </c>
      <c r="BL144" s="18" t="s">
        <v>932</v>
      </c>
      <c r="BM144" s="247" t="s">
        <v>974</v>
      </c>
    </row>
    <row r="145" spans="1:47" s="2" customFormat="1" ht="12">
      <c r="A145" s="39"/>
      <c r="B145" s="40"/>
      <c r="C145" s="41"/>
      <c r="D145" s="249" t="s">
        <v>136</v>
      </c>
      <c r="E145" s="41"/>
      <c r="F145" s="250" t="s">
        <v>973</v>
      </c>
      <c r="G145" s="41"/>
      <c r="H145" s="41"/>
      <c r="I145" s="145"/>
      <c r="J145" s="41"/>
      <c r="K145" s="41"/>
      <c r="L145" s="45"/>
      <c r="M145" s="251"/>
      <c r="N145" s="252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136</v>
      </c>
      <c r="AU145" s="18" t="s">
        <v>83</v>
      </c>
    </row>
    <row r="146" spans="1:65" s="2" customFormat="1" ht="14.4" customHeight="1">
      <c r="A146" s="39"/>
      <c r="B146" s="40"/>
      <c r="C146" s="236" t="s">
        <v>8</v>
      </c>
      <c r="D146" s="236" t="s">
        <v>129</v>
      </c>
      <c r="E146" s="237" t="s">
        <v>975</v>
      </c>
      <c r="F146" s="238" t="s">
        <v>976</v>
      </c>
      <c r="G146" s="239" t="s">
        <v>977</v>
      </c>
      <c r="H146" s="240">
        <v>1</v>
      </c>
      <c r="I146" s="241"/>
      <c r="J146" s="242">
        <f>ROUND(I146*H146,2)</f>
        <v>0</v>
      </c>
      <c r="K146" s="238" t="s">
        <v>133</v>
      </c>
      <c r="L146" s="45"/>
      <c r="M146" s="243" t="s">
        <v>1</v>
      </c>
      <c r="N146" s="244" t="s">
        <v>43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932</v>
      </c>
      <c r="AT146" s="247" t="s">
        <v>129</v>
      </c>
      <c r="AU146" s="247" t="s">
        <v>83</v>
      </c>
      <c r="AY146" s="18" t="s">
        <v>127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83</v>
      </c>
      <c r="BK146" s="248">
        <f>ROUND(I146*H146,2)</f>
        <v>0</v>
      </c>
      <c r="BL146" s="18" t="s">
        <v>932</v>
      </c>
      <c r="BM146" s="247" t="s">
        <v>978</v>
      </c>
    </row>
    <row r="147" spans="1:47" s="2" customFormat="1" ht="12">
      <c r="A147" s="39"/>
      <c r="B147" s="40"/>
      <c r="C147" s="41"/>
      <c r="D147" s="249" t="s">
        <v>136</v>
      </c>
      <c r="E147" s="41"/>
      <c r="F147" s="250" t="s">
        <v>976</v>
      </c>
      <c r="G147" s="41"/>
      <c r="H147" s="41"/>
      <c r="I147" s="145"/>
      <c r="J147" s="41"/>
      <c r="K147" s="41"/>
      <c r="L147" s="45"/>
      <c r="M147" s="251"/>
      <c r="N147" s="252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83</v>
      </c>
    </row>
    <row r="148" spans="1:47" s="2" customFormat="1" ht="12">
      <c r="A148" s="39"/>
      <c r="B148" s="40"/>
      <c r="C148" s="41"/>
      <c r="D148" s="249" t="s">
        <v>252</v>
      </c>
      <c r="E148" s="41"/>
      <c r="F148" s="275" t="s">
        <v>979</v>
      </c>
      <c r="G148" s="41"/>
      <c r="H148" s="41"/>
      <c r="I148" s="145"/>
      <c r="J148" s="41"/>
      <c r="K148" s="41"/>
      <c r="L148" s="45"/>
      <c r="M148" s="310"/>
      <c r="N148" s="311"/>
      <c r="O148" s="312"/>
      <c r="P148" s="312"/>
      <c r="Q148" s="312"/>
      <c r="R148" s="312"/>
      <c r="S148" s="312"/>
      <c r="T148" s="31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252</v>
      </c>
      <c r="AU148" s="18" t="s">
        <v>83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184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16:K14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2020-09-30T06:39:09Z</dcterms:created>
  <dcterms:modified xsi:type="dcterms:W3CDTF">2020-09-30T06:39:17Z</dcterms:modified>
  <cp:category/>
  <cp:version/>
  <cp:contentType/>
  <cp:contentStatus/>
</cp:coreProperties>
</file>