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101" sheetId="3" r:id="rId3"/>
    <sheet name="251" sheetId="4" r:id="rId4"/>
    <sheet name="901" sheetId="5" r:id="rId5"/>
    <sheet name="901.1" sheetId="6" r:id="rId6"/>
  </sheets>
  <definedNames/>
  <calcPr calcId="162913"/>
</workbook>
</file>

<file path=xl/sharedStrings.xml><?xml version="1.0" encoding="utf-8"?>
<sst xmlns="http://schemas.openxmlformats.org/spreadsheetml/2006/main" count="1209" uniqueCount="503">
  <si>
    <t>Soupis objektů s DPH</t>
  </si>
  <si>
    <t>Stavba:20-316-9 - II/232 STABILIZACE SVAHU - HRANICE OKRESŮ PS/RO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</si>
  <si>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</si>
  <si>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</si>
  <si>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</si>
  <si>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</si>
  <si>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</si>
  <si>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</si>
  <si>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</si>
  <si>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</si>
  <si>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</si>
  <si>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</si>
  <si>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</si>
  <si>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</si>
  <si>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</si>
  <si>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</si>
  <si>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</si>
  <si>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</si>
  <si>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20-316-9</t>
  </si>
  <si>
    <t>II/232 STABILIZACE SVAHU - HRANICE OKRESŮ PS/RO</t>
  </si>
  <si>
    <t>000</t>
  </si>
  <si>
    <t>Vedlejší a ostatní náklady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</si>
  <si>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</si>
  <si>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</si>
  <si>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</si>
  <si>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</si>
  <si>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</si>
  <si>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</si>
  <si>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</si>
  <si>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</si>
  <si>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</si>
  <si>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</si>
  <si>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</si>
  <si>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</si>
  <si>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</si>
  <si>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</si>
  <si>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</si>
  <si>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</si>
  <si>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</si>
  <si>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</si>
  <si>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</si>
  <si>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</si>
  <si>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</si>
  <si>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</si>
  <si>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2021_OTSKP</t>
  </si>
  <si>
    <t>02910</t>
  </si>
  <si>
    <t/>
  </si>
  <si>
    <t>OSTATNÍ POŽADAVKY - ZEMĚMĚŘIČSKÁ MĚŘENÍ
Vytýčení stavby a zaměření skutečného provedení stavby
Vytýčení stavby v rozsahu projektové dokumentace s napojením na souřadnice S - JTSK, výšky Balt  p.v., vytýčení obvodu staveniště, vytýčení sítí, zaměření skutečného provedení stavby v jednotlivých etapách výstavby a konečné zaměření pro zpracování dokumentace skutečného provedení.</t>
  </si>
  <si>
    <t xml:space="preserve">KPL       </t>
  </si>
  <si>
    <t>zahrnuje veškeré náklady spojené s objednatelem požadovanými pracemi</t>
  </si>
  <si>
    <t>02940</t>
  </si>
  <si>
    <t>OSTATNÍ POŽADAVKY - VYPRACOVÁNÍ DOKUMENTACE
Dokumentace skutečního provedení stavby  ( v počtu 6 paré)</t>
  </si>
  <si>
    <t>02943</t>
  </si>
  <si>
    <t>OSTATNÍ POŽADAVKY - VYPRACOVÁNÍ RDS
v počtu 6 paré</t>
  </si>
  <si>
    <t>02945</t>
  </si>
  <si>
    <t>a</t>
  </si>
  <si>
    <t>OSTAT POŽADAVKY - GEOMETRICKÝ PLÁN
Vypracování geometrického plánu ( v počtu 8 paré)</t>
  </si>
  <si>
    <t xml:space="preserve">KUS       </t>
  </si>
  <si>
    <t>položka zahrnuje:
- přípravu podkladů, podání žádosti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</si>
  <si>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02991</t>
  </si>
  <si>
    <t>OSTATNÍ POŽADAVKY - INFORMAČNÍ TABULE
Dodání tabule 250 x 150 včetně podstavce, osazení v místě stavby.
Demontáž s odvozem po ukončení stavby.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</si>
  <si>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</si>
  <si>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02991A</t>
  </si>
  <si>
    <t>OSTATNÍ POŽADAVKY - PAMĚTNÍ DESKA STAVBY
Dodání a instalace pamětní desky min. rozměrů 40 x 30 cm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</si>
  <si>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</si>
  <si>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</si>
  <si>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</si>
  <si>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</si>
  <si>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</si>
  <si>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</si>
  <si>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</si>
  <si>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101</t>
  </si>
  <si>
    <t>Rekonstrukce silnice II/232</t>
  </si>
  <si>
    <t>014101</t>
  </si>
  <si>
    <t>zem</t>
  </si>
  <si>
    <t>POPLATKY ZA SKLÁDKU
zemina</t>
  </si>
  <si>
    <t xml:space="preserve">M3        </t>
  </si>
  <si>
    <t>m3 z pol. 17120:   793,85=793,850 [A]</t>
  </si>
  <si>
    <t>zahrnuje veškeré poplatky provozovateli skládky související s uložením odpadu na skládce.</t>
  </si>
  <si>
    <t>014102</t>
  </si>
  <si>
    <t>ka1</t>
  </si>
  <si>
    <t>POPLATKY ZA SKLÁDKU
kamenné zdivo - přepočtový koeficient 2,6 t/m3</t>
  </si>
  <si>
    <t xml:space="preserve">T         </t>
  </si>
  <si>
    <t>m3 z pol. 96613:   6,787*2,6=17,646 [A]</t>
  </si>
  <si>
    <t>ka2</t>
  </si>
  <si>
    <t>POPLATKY ZA SKLÁDKU
kamenivo nestmelené - přepočtový koeficient 2,0 t/m3</t>
  </si>
  <si>
    <t>m3 z pol. 11332:   531,03*2,0=1 062,060 [A]</t>
  </si>
  <si>
    <t>žb</t>
  </si>
  <si>
    <t>POPLATKY ZA SKLÁDKU
Železobeton - přepočtový koeficient 2,5 t/m3 dle OTSKP</t>
  </si>
  <si>
    <t>m3 z pol. 96616:   4,883m3*2,5=12,208 [A]
ubouraný propust z pol. 966371:   3m*3,06t/m=9,180 [B]
Celkem: A+B=21,388 [C]</t>
  </si>
  <si>
    <t>014211</t>
  </si>
  <si>
    <t>POPLATKY ZA ZEMNÍK - ORNICE
vč. dovozu</t>
  </si>
  <si>
    <t>potřeba ornice pro ohumusování:   258,73*0,15=38,810 [A]
odpočet sejmuté ornice:   -12,0=-12,000 [B]
Celkem: A+B=26,810 [C]</t>
  </si>
  <si>
    <t>zahrnuje veškeré poplatky majiteli zemníku související s nákupem zeminy (nikoliv s otvírkou zemníku)</t>
  </si>
  <si>
    <t>Zemní práce</t>
  </si>
  <si>
    <t>11332</t>
  </si>
  <si>
    <t xml:space="preserve">ODSTRANĚNÍ PODKLADŮ VOZOVEK A CHODNÍKŮ Z KAMENIVA NESTMELENÉHO
včetně odvozu a uložení na skládku </t>
  </si>
  <si>
    <t xml:space="preserve">nestmelené vrstvy stáv. voz.:   1770,1*0,3=531,030 [A]
  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</si>
  <si>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</si>
  <si>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</t>
  </si>
  <si>
    <t>FRÉZOVÁNÍ VOZOVEK ASFALTOVÝCH
- odvoz a uložení na mezideponii
- odkup zhotovitelem</t>
  </si>
  <si>
    <t>stáv. vozovka:   1770,1*0,3=531,030 [A]
na ZÚ a KÚ:   (340,5+34,9)*0,13=48,802 [B]
Celkem: A+B=579,832 [C]</t>
  </si>
  <si>
    <t>Položka obsahuje veškerou manipulaci s vybouranou sutí a s vybouranými hmotami vč. uložení na skládku a poplatku za skládku (pokud zadávací dokumentace nestanoví jinak).</t>
  </si>
  <si>
    <t>12110</t>
  </si>
  <si>
    <t>SEJMUTÍ ORNICE NEBO LESNÍ PŮDY
s ponecháním na místě pro zpětné ohumusování</t>
  </si>
  <si>
    <t>dle tab.kub.:    120*0,1=12,000 [A]</t>
  </si>
  <si>
    <t>položka zahrnuje sejmutí ornice bez ohledu na tloušťku vrstvy a její vodorovnou dopravu
nezahrnuje uložení na trvalou skládku</t>
  </si>
  <si>
    <t>12373</t>
  </si>
  <si>
    <t>ODKOP PRO SPOD STAVBU SILNIC A ŽELEZNIC TŘ. I
s ponecháním na místě pro násyp, dosypávky a zásyp</t>
  </si>
  <si>
    <t>potřeba pro N + Nd + Z:   12,71+16,68+50,53=79,920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</si>
  <si>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</si>
  <si>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01</t>
  </si>
  <si>
    <t xml:space="preserve">ODKOP PRO SPOD STAVBU SILNIC A ŽELEZNIC TŘ. I
včetně odvozu na skládku </t>
  </si>
  <si>
    <t xml:space="preserve">celkový odkop dle tab.kub.:   146,89=146,890 [A]
odkop pro AZ výměnou dle tab.kub.:   591,88=591,880 [B]
odpočet m3 z pol. 12373:   -79,92=-79,920 [C]
Celkem: A+B+C=658,850 [D] </t>
  </si>
  <si>
    <t>13173</t>
  </si>
  <si>
    <t>HLOUBENÍ JAM ZAPAŽ I NEPAŽ TŘ. I
včetně odvozu na skládku</t>
  </si>
  <si>
    <t>výkop montáž. jam u propustku č.1 a č.2, m2 x m:   1,2*2,0+1,31*2,0=5,020 [A]
výkop pro nový propust č.4:   (4,85m2*7,35)+(2,8+7)/2*2,1*2,8-1,4*1,8*1,5=60,680 [B]
výkop pro kamenný zához u propustků č.1 až č.4:  17,3+16,8+19,6+15,6=69,300 [C]
Celkem: A+B+C=135,000 [D]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</si>
  <si>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</si>
  <si>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171102</t>
  </si>
  <si>
    <t>ULOŽENÍ SYPANINY DO NÁSYPŮ SE ZHUTNĚNÍM NA 96% PS</t>
  </si>
  <si>
    <t xml:space="preserve">násyp dle tab.kub.:   12,71=12,710 [A]
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</si>
  <si>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</si>
  <si>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17120</t>
  </si>
  <si>
    <t>ULOŽENÍ SYPANINY DO NÁSYPŮ A NA SKLÁDKY BEZ ZHUTNĚNÍ</t>
  </si>
  <si>
    <t>uložení na skládku
m3 z pol. 12373.01 + 13173.01:   658,85+135,0=793,850 [A]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</si>
  <si>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</si>
  <si>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17180</t>
  </si>
  <si>
    <t>ULOŽENÍ SYPANINY DO NÁSYPŮ Z NAKUPOVANÝCH MATERIÁLŮ
materiál pro aktivní zónu ( AZ )</t>
  </si>
  <si>
    <t>AZ dle tab.kub.:  591,88=591,880 [A]</t>
  </si>
  <si>
    <t>položka zahrnuje:
- kompletní provedení zemní konstrukce (násypového tělesa včetně aktivní zóny)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</si>
  <si>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17310</t>
  </si>
  <si>
    <t>ZEMNÍ KRAJNICE A DOSYPÁVKY SE ZHUTNĚNÍM</t>
  </si>
  <si>
    <t>dle tab.kub.:   16,68=16,680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</si>
  <si>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</si>
  <si>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17411</t>
  </si>
  <si>
    <t>ZÁSYP JAM A RÝH ZEMINOU SE ZHUTNĚNÍM</t>
  </si>
  <si>
    <t xml:space="preserve">zásyp = 75% kub. výkopu propustku č.4:   60,68*0,75=45,510 [A]
zpětný zásyp montáž. jam u propustku č.1 a č.2:   2,4+2,62=5,020 [B]
Celkem: A+B=50,530 [C]
   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</si>
  <si>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</si>
  <si>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</si>
  <si>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
Požadavky a výsledné parametry dle ČSN 73 6133.</t>
  </si>
  <si>
    <t xml:space="preserve">M2        </t>
  </si>
  <si>
    <t>ÚP:   2368,5=2 368,500 [A]</t>
  </si>
  <si>
    <t>položka zahrnuje úpravu pláně včetně vyrovnání výškových rozdílů. Míru zhutnění určuje projekt.</t>
  </si>
  <si>
    <t>18222</t>
  </si>
  <si>
    <t>ROZPROSTŘENÍ ORNICE VE SVAHU V TL DO 0,15M</t>
  </si>
  <si>
    <t>plocha ohumusování:   258,73=258,730 [A]</t>
  </si>
  <si>
    <t>položka zahrnuje:
nutné přemístění ornice z dočasných skládek vzdálených do 50m
rozprostření ornice v předepsané tloušťce ve svahu přes 1:5</t>
  </si>
  <si>
    <t>18241</t>
  </si>
  <si>
    <t>ZALOŽENÍ TRÁVNÍKU RUČNÍM VÝSEVEM</t>
  </si>
  <si>
    <t>ohumusování, dle tab.kub.:  258,73=258,730 [A]</t>
  </si>
  <si>
    <t>Zahrnuje dodání předepsané travní směsi, její výsev na ornici, zalévání, první pokosení, to vše bez ohledu na sklon terénu</t>
  </si>
  <si>
    <t>18247</t>
  </si>
  <si>
    <t>OŠETŘOVÁNÍ TRÁVNÍKU
3 x pokosení se shrabáním a odvozem shrabků</t>
  </si>
  <si>
    <t>plocha osetí:  258,73*3=776,190 [A]</t>
  </si>
  <si>
    <t>Zahrnuje pokosení se shrabáním, naložení shrabků na dopravní prostředek, s odvozem a se složením, to vše bez ohledu na sklon terénu</t>
  </si>
  <si>
    <t>18351</t>
  </si>
  <si>
    <t>CHEMICKÉ ODPLEVELENÍ</t>
  </si>
  <si>
    <t>plocha osetí:  258,73=258,730 [A]</t>
  </si>
  <si>
    <t>položka zahrnuje celoplošný postřik a chemickou likvidace nežádoucích rostlin nebo jejích částí a zabránění jejich dalšímu růstu na urovnaném volném terénu</t>
  </si>
  <si>
    <t>18600</t>
  </si>
  <si>
    <t>ZALÉVÁNÍ VODOU
3*0,003 m3/m2</t>
  </si>
  <si>
    <t>plocha osetí:  3*0,003*258,73=2,329 [A]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</si>
  <si>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</si>
  <si>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</si>
  <si>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21263</t>
  </si>
  <si>
    <t>TRATIVODY KOMPLET Z TRUB Z PLAST HMOT DN DO 150MM</t>
  </si>
  <si>
    <t xml:space="preserve">M         </t>
  </si>
  <si>
    <t>drenáž:   110=110,000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</si>
  <si>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materiálem, případně vložení separační nebo drenážní vložky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</si>
  <si>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261513</t>
  </si>
  <si>
    <t>VRTY PRO KOTVENÍ A INJEKTÁŽ TŘ V NA POVRCHU D DO 25MM</t>
  </si>
  <si>
    <t>kotvení nových říms na stáv. čelo propustku č.1, č.2, č.3:   (24+26+26)*0,25=19,000 [A]</t>
  </si>
  <si>
    <t>položka zahrnuje:
přemístění, montáž a demontáž vrtných souprav
svislou dopravu zeminy z vrtu
vodorovnou dopravu zeminy bez uložení na skládku
případně nutné pažení dočasné (včetně odpažení) i trvalé</t>
  </si>
  <si>
    <t>281451</t>
  </si>
  <si>
    <t>INJEKTOVÁNÍ NÍZKOTLAKÉ Z CEMENTOPOPÍLKOVÉ SUSPENZE NA POVRCHU
s drobným kamenivem fr. 0/4 min. tř. C</t>
  </si>
  <si>
    <t xml:space="preserve">u propustku č.1 a č.2, m2 x m:  
1,91*9,4+0,85*10,55=26,922 [A]
</t>
  </si>
  <si>
    <t>Položka injektážních prací obsahuje kompletní práce, mimo zřízení vrtů (vykazují se položkami 261, 262), které jsou nutné pro předepsanou funkci injektáže (statickou, těsnící a pod.). 
Položka zahrnuje veškerý materiál, výrobky a polotovary, včetně mimostaveništní a vnitrostaveništní dopravy (rovněž přesuny), včetně naložení a složení, případně s uložením.</t>
  </si>
  <si>
    <t>Svislé konstrukce</t>
  </si>
  <si>
    <t>317325</t>
  </si>
  <si>
    <t>ŘÍMSY ZE ŽELEZOBETONU DO C30/37 (B37)
C30/37 - XF4</t>
  </si>
  <si>
    <t>u propustku:
č.1:   6,16*0,8*0,4-6,16*0,6*0,1=1,602 [A]
č.2:   6,6*0,8*0,4-6,6*0,6*0,1=1,716 [B]
č.3:   6,37*0,8*0,4-6,37*0,6*0,1=1,656 [C]
č.4:   1,8*0,8*0,4-1,8*0,6*0,1=0,468 [D]
Celkem: A+B+C+D=5,442 [E]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</si>
  <si>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</si>
  <si>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</si>
  <si>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>VÝZTUŽ ŘÍMS Z OCELI 10505
odhad 130 kg/m3, včetně kotevních trnů a vlepení</t>
  </si>
  <si>
    <t>římsy, m3 z pol. 317325:   5,442*130*0,001=0,707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</si>
  <si>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</si>
  <si>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333314</t>
  </si>
  <si>
    <t>MOSTNÍ OPĚRY A KŘÍDLA Z PROSTÉHO BETONU DO C25/30 (B30)
beton C25/30 - XF3</t>
  </si>
  <si>
    <t>dobetonování stáv. čela u propustku:
č.1:   1,8*2,4*(0,85+0,4)+0,3*0,6*2,4=5,832 [A]
č.2:   0,9*1,45*1,9+0,9*0,3*1,9=2,993 [B]
Celkem: A+B=8,825 [C]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</si>
  <si>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</si>
  <si>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Vodorovné konstrukce</t>
  </si>
  <si>
    <t>451312</t>
  </si>
  <si>
    <t>PODKLADNÍ A VÝPLŇOVÉ VRSTVY Z PROSTÉHO BETONU C12/15
C12/15 - X0</t>
  </si>
  <si>
    <t>podklad trouby a jímky u propustku č.4:   (7,35*1,5+2,5*2,6)*0,1=1,753 [A]</t>
  </si>
  <si>
    <t>45131A</t>
  </si>
  <si>
    <t>PODKLADNÍ A VÝPLŇOVÉ VRSTVY Z PROSTÉHO BETONU C20/25
beton C20/25n - XF3</t>
  </si>
  <si>
    <t xml:space="preserve">podklad dlažby u propustků, m2 x m:   
č.1:   16,8*0,1=1,680 [A]
č.2:   12,15*0,1=1,215 [B]
č.3:    9,8*0,1=0,980 [C]
č.4:    4,9*0,1=0,490 [D]
Celkem: A+B+C+D=4,365 [E]
</t>
  </si>
  <si>
    <t>45157</t>
  </si>
  <si>
    <t>PODKLADNÍ A VÝPLŇOVÉ VRSTVY Z KAMENIVA TĚŽENÉHO</t>
  </si>
  <si>
    <t xml:space="preserve">podsyp u propustků:
č.1:   11,8*1,8*0,2=4,248 [A]
č.2:   10,8*1,9*0,2=4,104 [B]
mezisoučet: A+B=8,352 [C]
podklad příkop. tvárnic:   282*0,7*0,1=19,740 [D]
Celkem:  C+D=28,092 [E]
</t>
  </si>
  <si>
    <t>Položka zahrnuje veškerý materiál, výrobky a polotovary, včetně mimostaveništní a vnitrostaveništní dopravy (rovněž přesuny), včetně naložení a složení, případně s uložením.</t>
  </si>
  <si>
    <t>46251</t>
  </si>
  <si>
    <t>ZÁHOZ Z LOMOVÉHO KAMENE</t>
  </si>
  <si>
    <t>kamenný zához u propustku č.1 + č.2 + č.3 + č.4:
17,3+16,8+19,6+15,6=69,300 [A]</t>
  </si>
  <si>
    <t>položka zahrnuje:
- dodávku a zához lomového kamene předepsané frakce včetně mimostaveništní a vnitrostaveništní dopravy</t>
  </si>
  <si>
    <t>465512</t>
  </si>
  <si>
    <t>DLAŽBY Z LOMOVÉHO KAMENE NA MC</t>
  </si>
  <si>
    <t xml:space="preserve">dlažba u propustku, m2 x m:     
č.1:   16,8*0,2=3,360 [A]
č.2:   12,15*0,2=2,430 [B]
č.3:   9,8*0,2=1,960 [C]
č.4:   4,9*0,2=0,980 [D]
Celkem: A+B+C+D=8,730 [E]
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</si>
  <si>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</si>
  <si>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467314</t>
  </si>
  <si>
    <t>STUPNĚ A PRAHY VODNÍCH KORYT Z PROSTÉHO BETONU C25/30
beton C25/30 - XF3</t>
  </si>
  <si>
    <t xml:space="preserve">prahy propustu č.1 + č.2  
na vtoku:   
0,85*0,45*1,8+0,9*0,4*1,9=1,373 [A]
vně stáv. propustku č.1 + č.2, pod podsyp, m2 x m:
1,0*1,8+0,86*1,9=3,434 [B]
Celkem: A+B=4,807 [C]
   </t>
  </si>
  <si>
    <t>položka zahrnuje:
- nutné zemní práce (hloubení rýh apod.)
- dodání  čerstvého  betonu  (betonové  směsi)  požadované  kvality,  jeho  uložení 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</t>
  </si>
  <si>
    <t>Komunikace</t>
  </si>
  <si>
    <t>56313</t>
  </si>
  <si>
    <t>VOZOVKOVÉ VRSTVY Z MECHANICKY ZPEVNĚNÉHO KAMENIVA TL. DO 150MM
MZK</t>
  </si>
  <si>
    <t>z tab. kub. + dopočet podél SO 251 + dopočet podél říms propustů:
2124,2+49,6+3,5=2 177,300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</si>
  <si>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</si>
  <si>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56330</t>
  </si>
  <si>
    <t>VOZOVKOVÉ VRSTVY ZE ŠTĚRKODRTI
ŠD 0/32 Ge</t>
  </si>
  <si>
    <t>ŠD dle tab. kub.:   473,7=473,700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</si>
  <si>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</si>
  <si>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56932</t>
  </si>
  <si>
    <t>ZPEVNĚNÍ KRAJNIC ZE ŠTĚRKODRTI TL DO 100MM
ŠD fr. 0-32, tř. B</t>
  </si>
  <si>
    <t>dle tab.kub.:   106,16=106,160 [A]</t>
  </si>
  <si>
    <t>- dodání směsi, postřiku, nátěru, dlažeb nebo dílců v požadované kvalitě
- očištění podkladu případně zřízení spojovací vrstvy
- uložení směsi, dlažby nebo dílců a provedení nátěrů a postřiků dle předepsaného technologického předpisu
- zřízení vrstvy bez rozlišení šířky, pokládání vrstvy po etapách, včetně pracovních spar a spojů
- úpravu napojení, ukončení a těsnění podél obrubníků, dilatačních zařízení, odvodňovacích proužků, odvodňovačů, vpustí, šachet a pod., nestanoví-li zadávací dokumentace jinak
- těsnění, tmelení a výplň spar a otvorů
- úpravu dilatačních spar a povrchu vrstvy</t>
  </si>
  <si>
    <t>572213</t>
  </si>
  <si>
    <t>SPOJOVACÍ POSTŘIK Z EMULZE DO 0,5KG/M2
PS-E,  0,3 kg/m2</t>
  </si>
  <si>
    <t>na ACP:   1953,1+129,6+9,0=2 091,700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</si>
  <si>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</si>
  <si>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572223</t>
  </si>
  <si>
    <t>SPOJOVACÍ POSTŘIK Z EMULZE DO 1,0KG/M2
PS-E,  0,6 kg/m2</t>
  </si>
  <si>
    <t>na MZK:    1997,3+107,5+7,5=2 112,300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</si>
  <si>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</si>
  <si>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574A43</t>
  </si>
  <si>
    <t>ASFALTOVÝ BETON PRO OBRUSNÉ VRSTVY ACO 11 TL. 50MM</t>
  </si>
  <si>
    <t>z tab.kub. + dopočet podél SO251 + dopočet podél říms propustů:
1953,1+137,9+9,6=2 100,600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</si>
  <si>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</si>
  <si>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574E46</t>
  </si>
  <si>
    <t>ASFALTOVÝ BETON PRO PODKLADNÍ VRSTVY ACP 16+, 16S TL. 50MM
ACP 16+</t>
  </si>
  <si>
    <t>z tab. kub. + dopočet podél SO251 + dopočet podél říms propustů:
1997,3+118,6+8,3=2 124,200 [A]</t>
  </si>
  <si>
    <t>Úpravy povrchů, podlahy, výplně otvorů</t>
  </si>
  <si>
    <t>626112</t>
  </si>
  <si>
    <t>REPROFILACE PODHLEDŮ, SVISLÝCH PLOCH SANAČNÍ MALTOU JEDNOVRST TL 20MM</t>
  </si>
  <si>
    <t xml:space="preserve">sanace jímky a vtok.čela u propustku
č.1:  2,8*2,8+1,8*2,8*2=17,920 [A]
č.2:  2*2,8+(0,6*2,2)*2=8,240 [B]
č.3:  2,6*3,1+1,6*3,1+1,85*2,5+2,3*2,0=22,245 [C]
Celkem: A+B+C=48,405 [D]
</t>
  </si>
  <si>
    <t>položka zahrnuje:
dodávku veškerého materiálu potřebného pro předepsanou úpravu v předepsané kvalitě
nutné vyspravení podkladu, případně zatření spar zdiva
položení vrstvy v předepsané tloušťce
potřebná lešení a podpěrné konstrukce</t>
  </si>
  <si>
    <t>62631</t>
  </si>
  <si>
    <t>SPOJOVACÍ MŮSTEK MEZI STARÝM A NOVÝM BETONEM</t>
  </si>
  <si>
    <t>výměra z pol. 626112:   48,405=48,405 [A]</t>
  </si>
  <si>
    <t>62641</t>
  </si>
  <si>
    <t>SJEDNOCUJÍCÍ STĚRKA JEMNOU MALTOU TL CCA 2MM</t>
  </si>
  <si>
    <t>výměra dle pol. 626112:   48,405=48,405 [A]</t>
  </si>
  <si>
    <t>Přidružená stavební výroba</t>
  </si>
  <si>
    <t>78312</t>
  </si>
  <si>
    <t>PROTIKOROZ OCHRANA OCEL KONSTR NÁTĚREM VÍCEVRST</t>
  </si>
  <si>
    <t>stávající mříže jímek u propustků:   0,75*1,0*3=2,250 [A]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</si>
  <si>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</si>
  <si>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Potrubí</t>
  </si>
  <si>
    <t>86372</t>
  </si>
  <si>
    <t>POTRUBÍ Z TRUB OCELOVÝCH STRUKTUROVANÝCH DN DO 1200MM
kompletní dodávka a montáž ocel. trub max. délky 4 m, včetně spojovacího materiálu, povrchové úpravy trub, seříznutí trub do požadovaného sklonu a povrchovou úpravou řezu</t>
  </si>
  <si>
    <t>propustek č.1 + č.2:  12,35+11,82=24,170 [A]</t>
  </si>
  <si>
    <t>položky pro zhotovení potrubí platí bez ohledu na sklon.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- opláštění dle dokumentace a nutné opravy opláštění při jeho poškození
nezahrnuje tlakovou zkoušku ani proplacha dezinfekci</t>
  </si>
  <si>
    <t>Ostatní konstrukce a práce</t>
  </si>
  <si>
    <t>9112B3</t>
  </si>
  <si>
    <t>ZÁBRADLÍ MOSTNÍ SE SVISLOU VÝPLNÍ - DEMONTÁŽ S PŘESUNEM
- odkup zhotovitelem</t>
  </si>
  <si>
    <t>odstranění stávajícího zábradlí u propustků:   6,0*3=18,000 [A]</t>
  </si>
  <si>
    <t>položka zahrnuje:
- demontáž a odstranění zařízení
- jeho odvoz na předepsané místo</t>
  </si>
  <si>
    <t>9113C1</t>
  </si>
  <si>
    <t>SVODIDLO OCEL SILNIČ JEDNOSTR, ÚROVEŇ ZADRŽ H2 - DODÁVKA A MONTÁŽ
úroveň zadržení H2
položka zahrnuje kompletní dodávku všech dílů ocelového svodidla s předepsanou povrchovou úpravou včetně spojovacích prvků
- montáž a osazení svodidla, osazení sloupků zaberaněním nebo osazením do betonových bloků
(včetně betonových bloků a nutných zemních prací)
- ukončení zapuštěním do betonových bloků (včetně betonového bloku a nutných zemních prací) nebo
koncovkou
- přechod na jiný typ svodidla nebo přes mostní závěr
- ochranu proti bludným proudům a vývody pro jejich měření
nezahrnuje odrazky nebo retroreflexní fólie</t>
  </si>
  <si>
    <t>vlevo, u propustků:   30*4=120,000 [A]</t>
  </si>
  <si>
    <t>položka zahrnuje:
- kompletní dodávku všech dílů ocelového svodidla s předepsanou povrchovou úpravou včetně spojovacích prvků
- montáž a osazení svodidla, osazení sloupků zaberaněním nebo osazením do betonových bloků (včetně betonových bloků a nutných zemních prací
- ukončení zapuštěním do betonových bloků (včetně betonového bloku a nutných zemních prací) nebo koncovkou
- přechod na jiný typ svodidla nebo přes mostní závěr
- ochranu proti bludným proudům a vývody pro jejich měření
nezahrnuje odrazky nebo retroreflexní fólie</t>
  </si>
  <si>
    <t>9113C3</t>
  </si>
  <si>
    <t>SVODIDLO OCEL SILNIČ JEDNOSTR, ÚROVEŇ ZADRŽ H2 - DEMONTÁŽ S PŘESUNEM
- odkup zhotovitelem</t>
  </si>
  <si>
    <t>odstranění stáv. svodidel:   319,1=319,100 [A]</t>
  </si>
  <si>
    <t>91228</t>
  </si>
  <si>
    <t>SMĚROVÉ SLOUPKY Z PLAST HMOT VČET ODRAZ PÁSKU</t>
  </si>
  <si>
    <t>vlevo:  18=18,000 [A]</t>
  </si>
  <si>
    <t>- dodání a osazení sloupku včetně nutných zemních prací
- vnitrostaveništní a mimostaveništní doprava
- zahrnuje i odrazky nebo retroreflexní fólie.</t>
  </si>
  <si>
    <t>915111</t>
  </si>
  <si>
    <t>VODOROVNÉ DOPRAVNÍ ZNAČENÍ BARVOU HLADKÉ - DODÁVKA A POKLÁDKA</t>
  </si>
  <si>
    <t>V4/0,125:   655*0,125=81,875 [A]
V1a/0,125:   321*0,125=40,125 [B]
V2b 1,5/1,5/0,25:  43/2*0,25=5,375 [C]
Celkem: A+B+C=127,375 [D]</t>
  </si>
  <si>
    <t>položka zahrnuje:
- dodání a pokládku nátěrového materiálu (měří se pouze natíraná plocha)
- předznačení a reflexní úpravu</t>
  </si>
  <si>
    <t>915212</t>
  </si>
  <si>
    <t>VODOROVNÉ DOPRAVNÍ ZNAČENÍ PLASTEM HLADKÉ - DODÁVKA A POKLÁDKA</t>
  </si>
  <si>
    <t>9182E</t>
  </si>
  <si>
    <t>VTOKOVÉ JÍMKY BETONOVÉ VČETNĚ DLAŽBY PROPUSTU Z TRUB DN DO 800MM
včetně ocelové mříže s povrchovou úpravou</t>
  </si>
  <si>
    <t>vtoková jímka vč. krátkého čela u propustku č.4:   1=1,000 [A]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</si>
  <si>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dodání a osazení výztuže,
- dlažbu dna z lomového kamene, případně dokumentací předepsaný kamenný obklad stěn,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proudů.
Nezahrnuje mříž a zábradlí.</t>
  </si>
  <si>
    <t>91836</t>
  </si>
  <si>
    <t>PROPUSTY Z TRUB DN 800MM</t>
  </si>
  <si>
    <t>propustek č.4:   9,55=9,550 [A]</t>
  </si>
  <si>
    <t>Položka zahrnuje:
- dodání a položení potrubí z trub z dokumentací předepsaného materiálu a předepsaného průměru
- případné úpravy trub (zkrácení, šikmé seříznutí)
Nezahrnuje podkladní vrstvy a obetonování.</t>
  </si>
  <si>
    <t>919111</t>
  </si>
  <si>
    <t>ŘEZÁNÍ ASFALTOVÉHO KRYTU VOZOVEK TL DO 50MM</t>
  </si>
  <si>
    <t xml:space="preserve">na ZÚ + KÚ:   (6+10,5+6,8)+(1+6,3+5,8)=36,400 [A]
  </t>
  </si>
  <si>
    <t>položka zahrnuje řezání vozovkové vrstvy v předepsané tloušťce, včetně spotřeby vody</t>
  </si>
  <si>
    <t>931325</t>
  </si>
  <si>
    <t>TĚSNĚNÍ DILATAČ SPAR ASF ZÁLIVKOU MODIFIK PRŮŘ DO 600MM2</t>
  </si>
  <si>
    <t>dle pol. 919111:   36,4=36,400 [A]</t>
  </si>
  <si>
    <t>položka zahrnuje dodávku a osazení předepsaného materiálu, očištění ploch spáry před úpravou, očištění okolí spáry po úpravě
nezahrnuje těsnící profil</t>
  </si>
  <si>
    <t>935212</t>
  </si>
  <si>
    <t>PŘÍKOPOVÉ ŽLABY Z BETON TVÁRNIC ŠÍŘ DO 600MM DO BETONU TL 100MM
vč. vyspárování MC
vč. dilatačních spar po 12 m těsněných zálivkou</t>
  </si>
  <si>
    <t xml:space="preserve">46+51,9+80+95,3+8,8=282,000 [C]  </t>
  </si>
  <si>
    <t>položka zahrnuje:
- dodávku a uložení příkopových tvárnic předepsaného rozměru a kvality
- dodání a rozprostření lože z předepsaného materiálu v předepsané kvalitěa v předepsané tloušťce
- veškerou manipulaci s materiálem, vnitrostaveništní i mimostaveništní dopravu
- ukončení, patky, spárování
- měří se v metrech běžných délky osy žlabu</t>
  </si>
  <si>
    <t>93650</t>
  </si>
  <si>
    <t>DROBNÉ DOPLŇK KONSTR KOVOVÉ
včetně montáže a spojovacího materiáli</t>
  </si>
  <si>
    <t xml:space="preserve">KG        </t>
  </si>
  <si>
    <t>stabilizace trouby v otvoru z U100 po 2m u propustku č.1 a č.2:  
(0,5*4+0,8)*10,6*6*2=356,160 [A]
lyžiny pro posun trouby z 2 x U160 u propustku č.1 a č.2:
(12,35-0,85+11,82-0,9)*2*18,8=842,992 [B]
odvzdušňovací trubka u propustku č.1 a č.2:
1,4*2*10,26=28,728 [C]
Celkem: A+B+C=1 227,880 [D]</t>
  </si>
  <si>
    <t>- dílenská dokumentace, včetně technologického předpisu spojování,
- dodání  materiálu  v požadované kvalitě a výroba konstrukce i dílenská (včetně  pomůcek,  přípravků a prostředků pro výrobu) bez ohledu na náročnost a její hmotnost, dílenská montáž,
- dodání spojovacího materiálu,
- zřízení  montážních  a  dilatačních  spojů,  spar, včetně potřebných úprav, vložek, opracování, očištění a ošetření,
- podpěr. konstr. a lešení všech druhů pro montáž konstrukcí i doplňkových, včetně požadovaných otvorů, ochranných a bezpečnostních opatření a základů pro tyto konstrukce a lešení,
- jakákoliv doprava a manipulace dílců  a  montážních  sestav,  včetně  dopravy konstrukce z výrobny na stavbu,
- montáž konstrukce na staveništi, včetně montážních prostředků a pomůcek a zednických výpomocí,
- montážní dokumentace včetně technologického předpisu montáže,
- výplň, těsnění a tmelení spar a spojů,
- čištění konstrukce a odstranění všech vrubů (vrypy, otlačeniny a pod.),
- veškeré druhy opracování povrchů, včetně úprav pod nátěry a pod izolaci,
- veškeré druhy dílenských základů a základních nátěrů a povlaků,
- všechny druhy ocelového kotvení,
- dílenskou přejímku a montážní prohlídku, včetně požadovaných dokladů,
- zřízení kotevních otvorů nebo jam, nejsou-li částí jiné konstrukce, jejich úpravy, očištění a ošetření,
- osazení kotvení nebo přímo částí konstrukce do podpůrné konstrukce nebo do zeminy,
- výplň kotevních otvorů  (příp.  podlití  patních  desek)  maltou,  betonem  nebo  jinou speciální hmotou, vyplnění jam zeminou,
- ošetření kotevní oblasti proti vzniku trhlin, vlivu povětrnosti a pod.,
- osazení nivelačních značek, včetně jejich zaměření, označení znakem výrobce a vyznačení letopočtu.
Dokumentace pro zadání stavby může dále předepsat že cena položky ještě obsahuje například:
- veškeré druhy protikorozní ochrany a nátěry konstrukcí,
- žárové zinkování ponorem nebo žárové stříkání (metalizace) kovem,
- zvláštní spojovací prostředky, rozebíratelnost konstrukce,
- osazení měřících zařízení a úpravy pro ně
- ochranná opatření před účinky bludných proudů
- ochranu před přepětím.</t>
  </si>
  <si>
    <t>938541</t>
  </si>
  <si>
    <t>OČIŠTĚNÍ ZDIVA OTRYSKÁNÍM TLAKOVOU VODOU DO 200 BARŮ</t>
  </si>
  <si>
    <t>výměra dle pol. 626112:  48,405=48,405 [A]</t>
  </si>
  <si>
    <t>položka zahrnuje očištění předepsaným způsobem včetně odklizení vzniklého odpadu</t>
  </si>
  <si>
    <t>94390</t>
  </si>
  <si>
    <t>PROSTOROVÉ PRACOVNÍ LEŠENÍ PŘES 3 KPA
montážní lešení pro nasouvání ocel. roury včetně jeho založení ve svahu, včetně následného odstranění</t>
  </si>
  <si>
    <t xml:space="preserve">M3OP      </t>
  </si>
  <si>
    <t>montážní lešení pro propust č.1 + č.2:   10+10=20,000 [A]</t>
  </si>
  <si>
    <t>Položka zahrnuje dovoz, montáž, údržbu, opotřebení (nájemné), demontáž, konzervaci, odvoz.</t>
  </si>
  <si>
    <t>94818</t>
  </si>
  <si>
    <t>DOČASNÉ KONSTRUKCE DŘEVĚNÉ VČET ODSTRAN</t>
  </si>
  <si>
    <t>rozepření v troubě propustku č.1 a č.2, (á 2m)  před injektáží cementopopílkovou suspenzí: 
(3,14*0,6*0,6*0,05)*6*2=0,678 [A] 
bednění pro cementopopílkovou stabilizaci u propustku č.1 a č.2:
5,0*1,7*0,05*2+4,6*1,7*0,05*2=1,632 [B]
Celkem: A+B=2,310 [C]</t>
  </si>
  <si>
    <t>96613</t>
  </si>
  <si>
    <t>BOURÁNÍ KONSTRUKCÍ Z KAMENE NA MC
včetně odvozu a uložení na skládku</t>
  </si>
  <si>
    <t xml:space="preserve">stáv. kamen. dlažba propustku č.1:  5,85*1,8*0,2=2,106 [A]
stáv. kamen. propustek č.4:  (0,2*0,8*2+0,15*1,2+0,1*1,2)*7,55=4,681 [B]
Celkem: A+B=6,787 [C]  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</si>
  <si>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</si>
  <si>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96616</t>
  </si>
  <si>
    <t xml:space="preserve">BOURÁNÍ KONSTRUKCÍ ZE ŽELEZOBETONU
včetně odvozu a uložení na skládku </t>
  </si>
  <si>
    <t xml:space="preserve">stáv. římsa propustku č.3:   6,3*0,65*0,1=0,410 [A]
stáv. vtok. jímka propustku č. 4:   (0,4*1,87*1,5)*2+(0,25*1,65*0,6)*2+(0,6*0,25*1)=2,889 [B]
stáv. římsa propustku č.2:  0,6*0,4*6,6=1,584 [C]
Celkem: A+B+C=4,883 [D]
  </t>
  </si>
  <si>
    <t>966371</t>
  </si>
  <si>
    <t xml:space="preserve">BOURÁNÍ PROPUSTŮ Z TRUB DN DO 1000MM
včetně odvozu a uložení na skládku </t>
  </si>
  <si>
    <t>ubourání stáv. propustku č.3:    3=3,000 [A]</t>
  </si>
  <si>
    <t>položka zahrnuje:
- odstranění trub včetně případného obetonování a lože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
- nezahrnuje bourání čel, vtokových a výtokových jímek, odstranění zábradlí</t>
  </si>
  <si>
    <t>251</t>
  </si>
  <si>
    <t>Opěrná zeď silnice II/232</t>
  </si>
  <si>
    <t>výkop z pol. 13283:   997,65=997,650 [A]</t>
  </si>
  <si>
    <t>bet</t>
  </si>
  <si>
    <t>POPLATKY ZA SKLÁDKU
prostý beton - přepočtový koeficient 2,3 t/m3 dle OTSKP</t>
  </si>
  <si>
    <t>m3 z pol. 96615:   1,05*2,3=2,415 [A]</t>
  </si>
  <si>
    <t>kam</t>
  </si>
  <si>
    <t>m3 z pol. 96613:   14,85*2,6=38,610 [A]</t>
  </si>
  <si>
    <t>ornice pro ohumusování:   559*0,15=83,850 [A]</t>
  </si>
  <si>
    <t>02971</t>
  </si>
  <si>
    <t>OSTAT POŽADAVKY - GEOTECHNICKÝ MONITORING NA POVRCHU
- Zajištění a provádění Geotechnického monitoringu v souladu s požadavky projektové dokumentace - viz odd 6 Geotechnický monitoring.
- "Technická zpráva SO 251 Opěrná zeď silnice II/232" včetně požadovaného vyhodnocování statikem formou závěrečné zprávy po dokončení výstavby (stavebních prací předmětného SO)</t>
  </si>
  <si>
    <t>02972a</t>
  </si>
  <si>
    <t>ZKOUŠKA KOTEV
dle ČSN  1537</t>
  </si>
  <si>
    <t>13283</t>
  </si>
  <si>
    <t>HLOUBENÍ RÝH ŠÍŘ DO 2M PAŽ I NEPAŽ TŘ. II
včetně odvozu na skládku</t>
  </si>
  <si>
    <t>VÝKOP PRO OPĚRNOU ZEĎ_dle tabulky výpočty_kubatury zdi
997,65=997,650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</si>
  <si>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</si>
  <si>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uložení na skládku
výkop z pol. 13283:   997,65=997,650 [A]</t>
  </si>
  <si>
    <t>17250</t>
  </si>
  <si>
    <t>ZŘÍZENÍ TĚSNĚNÍ ZE ZEMIN NEPROPUSTNÝCH
vč. dodávky vhodného materiálu</t>
  </si>
  <si>
    <t>105,298=105,298 [A]</t>
  </si>
  <si>
    <t>17581</t>
  </si>
  <si>
    <t>OBSYP POTRUBÍ A OBJEKTŮ Z NAKUPOVANÝCH MATERIÁLŮ
ZÁSYP ZEMINOU VHODNOU/PODMINEČNĚ VHODNOU DO ZÁSYPU</t>
  </si>
  <si>
    <t>zásyp před zdí  
62,51=62,510 [A]
zásyp za zdí nenamrzavý materiál  
221,48=221,480 [B]
Celkem: A+B=283,990 [C]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</si>
  <si>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</si>
  <si>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18232</t>
  </si>
  <si>
    <t>ROZPROSTŘENÍ ORNICE V ROVINĚ V TL DO 0,15M</t>
  </si>
  <si>
    <t>559=559,000 [A]</t>
  </si>
  <si>
    <t>položka zahrnuje:
nutné přemístění ornice z dočasných skládek vzdálených do 50m
rozprostření ornice v předepsané tloušťce v rovině a ve svahu do 1:5</t>
  </si>
  <si>
    <t>212636</t>
  </si>
  <si>
    <t>TRATIVODY KOMPL Z TRUB Z PLAST HM DN DO 150MM, RÝHA TŘ II
DRENÁŽ - PERFOROVANÁ HDPE DN 150  SN 4</t>
  </si>
  <si>
    <t>275=275,000 [A]</t>
  </si>
  <si>
    <t>21331</t>
  </si>
  <si>
    <t>DRENÁŽNÍ VRSTVY Z BETONU MEZEROVITÉHO (DRENÁŽNÍHO)
Obetonování drenáže propustným mezerovitým betonem MCB 8</t>
  </si>
  <si>
    <t>298,2*0,075=22,365 [A]</t>
  </si>
  <si>
    <t>Položka zahrnuje:
- dodávku předepsaného materiálu pro drenážní vrstvu, včetně mimostaveništní a vnitrostaveništní dopravy
- provedení drenážní vrstvy předepsaných rozměrů a předepsaného tvaru</t>
  </si>
  <si>
    <t>227831</t>
  </si>
  <si>
    <t>MIKROPILOTY KOMPLET D DO 150MM NA POVRCHU
MIKROPILOTY V ZÁKLADU OPĚRNÉ ZDI (TR. 108/10)</t>
  </si>
  <si>
    <t>mikropiloty:7*367=2 569,000 [A]</t>
  </si>
  <si>
    <t>Položka mikropiloty obsahuje kompletní práce, které jsou nutné pro předepsanou funkci mikropilot, t.j. dodání trubek a injekčních hmot, osazení a zainjektování trubek, včetně pomocných konstrukcí (lešení, montážní plošiny a pod.). Neobsahuje vrty (uvedou se v položce 261 nebo 266).</t>
  </si>
  <si>
    <t>26175</t>
  </si>
  <si>
    <t>VRTY PRO KOTV, INJEKT, MIKROPIL NA POVR TŘ I A II D DO 300MM
VRTÁNÍ MIKROPILOT vrt prům. 240 mm
vč. odvozu suti na skládku, vč. uložení a poplatku</t>
  </si>
  <si>
    <t>(7-0,7)*367*0,2=462,420 [A]</t>
  </si>
  <si>
    <t>26185</t>
  </si>
  <si>
    <t>VRT PRO KOTV, INJEK, MIKROPIL NA POVR TŘ III A IV D DO 300MM
VRTÁNÍ MIKROPILOT vrt prům. 240 mm
vč. odvozu suti na skládku, vč. uložení a poplatku</t>
  </si>
  <si>
    <t>(7-0,7)*367*0,6=1 387,260 [A]</t>
  </si>
  <si>
    <t>26195</t>
  </si>
  <si>
    <t>VRTY PRO KOTV, INJEKT, MIKROPIL NA POVR TŘ V A VI D DO 300MM
VRTÁNÍ MIKROPILOT vrt prům. 240 mm
vč. odvozu suti na skládku, vč. uložení a poplatku</t>
  </si>
  <si>
    <t>263716</t>
  </si>
  <si>
    <t>VRTY PRO SVORNÍKY A KOTVY V PODZEMÍ DO 12M TŘ I-II D DO 80MM
vč. odvozu suti na skládku, vč. uložení a poplatku</t>
  </si>
  <si>
    <t>94*10*0,2=188,000 [A]</t>
  </si>
  <si>
    <t>Položky vrty v podzemí délky do 12m pro injektáže (s výjimkou tryskové), pro monitoring, pro odvodnění horninového masivu, pro zajištění výrubu svorníky, kotvami (mimo kotev samozávrtných) a  mikropilotami zahrnují kromě vlastního vrtu všechny potřebné pomocné práce a konstrukce (spotřeba vody při vrtání s vodním výplachem, vyčištění vrtu stlačeným vzduchem, lešení a pracovní plošiny a pod.). U vrtů pro odvodnění je zahrnuto podle geotechnického posouzení event. osazení perforované výpažnice. Polohu vrtů, jejich průměr, délku, případné vrtání s výpažnicí a její specifikaci určuje zadávací dokumentace. To platí i pro event. provádění jádrových vrtů.</t>
  </si>
  <si>
    <t>263816</t>
  </si>
  <si>
    <t>VRTY PRO SVORN A KOTVY V PODZEMÍ DO 12M TŘ III-IV D DO 80MM
vč. odvozu suti na skládku, vč. uložení a poplatku</t>
  </si>
  <si>
    <t>94*10*0,4=376,000 [A]</t>
  </si>
  <si>
    <t>263916</t>
  </si>
  <si>
    <t>VRTY PRO SVORNÍKY A KOTVY V PODZEMÍ DO 12M TŘ V-VI D DO 80MM
vč. odvozu suti na skládku, vč. uložení a poplatku</t>
  </si>
  <si>
    <t>272325</t>
  </si>
  <si>
    <t>ZÁKLADY ZE ŽELEZOBETONU DO C30/37 (B37)
OPĚRNÁ ZEĎ - ŽB PRÁH (C 30/37 - XF4, XD3)</t>
  </si>
  <si>
    <t>dle tab výpočty_kubatury zdi
338,284=338,284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</si>
  <si>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</si>
  <si>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272365</t>
  </si>
  <si>
    <t>VÝZTUŽ ZÁKLADŮ Z OCELI 10505</t>
  </si>
  <si>
    <t>VÝZTUŽ OPĚRNÉ ZDI - B500B
práh: 0,085*338,28=28,754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</si>
  <si>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74 - pol.č.74432).
- povrchovou antikorozní úpravu výztuže,
- separaci výztuže,
- osazení měřících zařízení a úpravy pro ně,
- osazení měřících skříní nebo míst pro měření bludných proudů.</t>
  </si>
  <si>
    <t>INJEKTOVÁNÍ NÍZKOTLAKÉ Z CEMENTOVÉ MALTY NA POVRCHU
CEMENTOVÁ ZÁLIVKA</t>
  </si>
  <si>
    <t>(7-0,7)*367*0,12*0,12*3,1415=104,594 [A]</t>
  </si>
  <si>
    <t>286585</t>
  </si>
  <si>
    <t>KOTVY OCEL INJEKTOVANÉ V PODZEMÍ DL DO 10M ÚNOS PŘES 200KN
Kotva 2 pramence 15,7 mm / 1770 MPa dl. 10,0 m, kořen 3,0 m, alfa = 35 st., Fk = 250 kN  
kompletní dodávka vč zainjektování a přesahu o 0,75 m na odstřižení</t>
  </si>
  <si>
    <t>94=94,000 [A]</t>
  </si>
  <si>
    <t>Zahrnuje kompletní dodávku kotev délky od 9,01m do 10,00m a únosnosti přes 200kN včetně příslušenství (podložky, matice,  injektážního nástavce, injekční a odvzdušňovací hadice a pod.), podle požadavků a popisu uvedených v dokumentci pro zadání stavby;
- součástí je kompletní osazení kotvy v podzemí, které zahrnuje všechny operace podle technologického předpisu výrobce nutné pro řádné osazení a aktivaci včetně všech pomocných mechanizmů, přípravků a hmot (např. injektážní hmoty, injektážního čerpadla a pod.) ;
- průkazné a kontrolní zkoušky kotev;
- druh, délku, rozmístění a rozsah zkoušek určuje zadávací dokumentace;
- vrty pro kotvy nejsou součástí této položky uvedou se v položce 263 - vrty pro svorníky a kotvy v podzemí dl. do 12m.</t>
  </si>
  <si>
    <t>28997</t>
  </si>
  <si>
    <t>OPLÁŠTĚNÍ (ZPEVNĚNÍ) Z GEOTEXTILIE A GEOMŘÍŽOVIN
OCHRANA IZOLACE DLE TP97, Ochranná geotextilie 500 g/m2</t>
  </si>
  <si>
    <t>873,622=873,622 [A]</t>
  </si>
  <si>
    <t>Položka zahrnuje:
- dodávku předepsané geotextilie nebo geomřížoviny
- úpravu, očištění a ochranu podkladu
- přichycení k podkladu, případně zatížení
- úpravy spojů a zajištění okrajů
- úpravy pro odvodnění
- nutné přesahy
- mimostaveništní a vnitrostaveništní dopravu</t>
  </si>
  <si>
    <t>327325</t>
  </si>
  <si>
    <t>ZDI OPĚRNÉ, ZÁRUBNÍ, NÁBŘEŽNÍ ZE ŽELEZOVÉHO BETONU DO C30/37 (B37)
OPĚRNÁ ZEĎ - ŘÍMSA (C30/37 - XF4, XD3)</t>
  </si>
  <si>
    <t>dle tab výpočty_kubatury zdi
66,065=66,065 [A]</t>
  </si>
  <si>
    <t>32736</t>
  </si>
  <si>
    <t>VÝZTUŽ ZDÍ OPĚR, ZÁRUB, NÁBŘEŽ Z OCELI</t>
  </si>
  <si>
    <t>VÝZTUŽ OPĚRNÉ ZDI - B500B
římsa: 0,09*66,06=5,945 [B]</t>
  </si>
  <si>
    <t>451382</t>
  </si>
  <si>
    <t>PODKL VRSTVY ZE ŽELEZOBET DO C12/15 (B15) VČET VÝZTUŽE
PODKLADNÍ BETON POD ŽB PRÁH (C12/15 - X0)</t>
  </si>
  <si>
    <t>Ocelová síť do podkladního betonu 6x150/6x150
3,033*0,001*469,3
46,932=46,932 [A]</t>
  </si>
  <si>
    <t>- dodání  čerstvého  betonu  (betonové  směsi)  požadované  kvality,  jeho  uložení  do požadovaného tvaru při jakékoliv hustotě výztuže, konzistenci čerstvého betonu a způsobu hutnění, ošetření a ochranu betonu
- zhotovení nepropustného, mrazuvzdorného betonu a betonu požadované trvanlivosti a vlastností
- užití potřebných přísad a technologií výroby betonu
- zřízení pracovních a dilatačních spar, včetně potřebných úprav, výplně, vložek, opracování, očištění a ošetření
- bednění  požadovaných  konstr. (i ztracené) s úpravou  dle požadované  kvality povrchu betonu
- vytvoření kotevních čel, kapes, nálitků, a sedel
- zřízení  všech  požadovaných  otvorů, kapes, výklenků, prostupů, dutin, drážek a pod., vč. ztížení práce a úprav  kolem nich
- úpravy pro osazení výztuže, doplňkových konstrukcí a vybavení
- úpravy povrchu pro položení požadované izolace, povlaků a nátěrů, případně vyspravení
- nátěry zabraňující soudržnost betonu a bednění
- výplň, těsnění  a tmelení spar a spojů
- opatření  povrchů  betonu  izolací  proti zemní vlhkosti v částech, kde přijdou do styku se zeminou nebo kamenivem
- dodání betonářské výztuže v požadované kvalitě, stříhání, řezání, ohýbání a spojování do všech požadovaných tvarů (vč. armakošů) a uložení s požadovaným zajištěním polohy a krytí výztuže betonem
- veškeré svary nebo jiné spoje výztuže
- pomocné konstrukce a práce pro osazení a upevnění výztuže
- úpravy výztuže pro osazení doplňkových konstrukcí
- veškerá opatření pro zajištění soudržnosti výztuže a betonu
- povrchovou antikorozní úpravu výztuže
- separaci výztuže</t>
  </si>
  <si>
    <t>45152</t>
  </si>
  <si>
    <t>PODKLADNÍ A VÝPLŇOVÉ VRSTVY Z KAMENIVA DRCENÉHO</t>
  </si>
  <si>
    <t>Štěrkodrť fr. 0-32
NAD DRENÁŽNÍM POTRUBÍM
(0,45*0,56+0,3*0,15)*275,3=81,764 [A]</t>
  </si>
  <si>
    <t>457312</t>
  </si>
  <si>
    <t>VYROVNÁVACÍ A SPÁDOVÝ PROSTÝ BETON C12/15
PODKLADNÍ SPÁDOVÝ BETON POD DRENÁŽ (C12/15 - X0)</t>
  </si>
  <si>
    <t>0,35*0,45*275=43,313 [A]</t>
  </si>
  <si>
    <t>76299</t>
  </si>
  <si>
    <t>OSTATNÍ ATYPICKÉ TESAŘSKÉ KONSTRUKCE</t>
  </si>
  <si>
    <t>dřevěnná bezpečnostní a ohranná zábrana (dodávka, montáž a demontáž)
dřevěné fošny  
0,05*0,1*3*280*1,1=4,620 [A]
dřevěné fošny  
0,022*0,2*2*280*1,1=2,710 [B]
Celkem: A+B=7,330 [C]</t>
  </si>
  <si>
    <t>- položky tesařských konstrukcí zahrnují kompletní konstrukci, včetně úprav řeziva (i impregnaci, povrchové úpravy a pod.), spojovací a ochranné prostředky, upevňovací prvky, lemování, lištování, spárování, není-li zahrnut v jiných položkách, i nátěr konstrukcí, včetně úpravy povrchu před nátěrem.</t>
  </si>
  <si>
    <t>76799</t>
  </si>
  <si>
    <t>OSTATNÍ KOVOVÉ DOPLŇK KONSTRUKCE</t>
  </si>
  <si>
    <t xml:space="preserve">roznášecí hlava: 367*(0,25*0,25*0,02+0,1*0,075*0,01*4)*7850*0,001+367*0,1*14,9*0,001=5,012 [A]
PRŮCHODKY PRO OSAZENÍ KOTEV VČ. ROZNAŠECÍ DESKY
OCEL PRŮCHODKA 178/5
0,89*94*21,30*0,001=1,782 [B]
DESKA
0,3*0,3*0,03*7850*94*0,001=1,992 [C]
dřevěnná bezpečnostní a ohranná zábrana (dodávka, montáž a demontáž)
sloupky prut prům. 32 mm, dl 2,30 , 99 ks
99*2,3*6,31*0,001=1,437 [D]
plech 50/250/3 mm
0,05*0,25*0,003*3*99*7850*0,001=0,087 [E]
Celkem: A+B+C+D+E=10,310 [F]
</t>
  </si>
  <si>
    <t>- položky doplňkových konstrukcí zahrnují vedle vlastních zámečnických výrobků i rámy, rošty, lišty, kování, podpěrné, závěsné, upevňovací prvky, spojovací a těsnící materiál, pomocný materiál, kompletní povrchovou úpravu, u doplňkových stavebních konstrukcí je zahrnuto drobné zasklení nebo jiná předepsaná výplň.</t>
  </si>
  <si>
    <t>87133</t>
  </si>
  <si>
    <t>POTRUBÍ Z TRUB PLASTOVÝCH TLAKOVÝCH HRDLOVÝCH DN DO 150MM</t>
  </si>
  <si>
    <t xml:space="preserve">odvodňovací trubka
1,1*21=23,100 [A] 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</si>
  <si>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tlakové zkoušky ani proplach a dezinfekci</t>
  </si>
  <si>
    <t>9115C1</t>
  </si>
  <si>
    <t>SVODIDLO OCEL MOSTNÍ JEDNOSTR, ÚROVEŇ ZADRŽ H2 - DODÁVKA A MONTÁŽ
Ocelové jednostranné svodidlo s nástavcem vč. sloupků (ÚROVEŇ ZADRŽENÍ H2)</t>
  </si>
  <si>
    <t>včetně kotvení pomocí ocel. patek a lepených kotev do římsy:
-kotevní plechy pro osazení svodidla na ŽB římsu
0,42*0,28*0,014*138*0,001*7850
-Kotvy M16, dl. 150mm
2*138= 276ks
-Kotvy M24, dl. 200mm
2*138=276ks
275,300=275,300 [A]</t>
  </si>
  <si>
    <t>položka zahrnuje:
- kompletní dodávku všech dílů ocelového svodidla s předepsanou povrchovou úpravou včetně spojovacích a diltačních prvků
- montáž a osazení svodidla, kotvení, t.j. kotevní desky, šrouby z nerez oceli, vrty a zálivku, pokud zadávací dokumentace nestanoví jinak, případné nivelační hmoty pod kotevní desky
- přechod na jiný typ svodidla nebo přes mostní závěr
- ochranu proti bludným proudům a vývody pro jejich měření
nezahrnuje odrazky nebo retroreflexní fólie</t>
  </si>
  <si>
    <t>demolice kamenného zdiva u propustků 
0,5*2*3,6*2+0,5*4,5*1,7*2=14,850 [A]</t>
  </si>
  <si>
    <t>96615</t>
  </si>
  <si>
    <t>BOURÁNÍ KONSTRUKCÍ Z PROSTÉHO BETONU
včetně odvozu a uložení na skládku</t>
  </si>
  <si>
    <t>demolice stávajícího betonového potrubí prům 1,0 m
délka 3,0 m, 3,0*0,35=1,050 [A]</t>
  </si>
  <si>
    <t>901</t>
  </si>
  <si>
    <t>DIO</t>
  </si>
  <si>
    <t>02720</t>
  </si>
  <si>
    <t>POMOC PRÁCE ZŘÍZ NEBO ZAJIŠŤ REGULACI A OCHRANU DOPRAVY
Kompletní dopravně inženýrská opatření pro realizaci stavby dle zadávací dokumentace zahrnující:
- přenosné svislé a přechodné vodorovné dopravní značení, dopravní zařízení a světelné signály, jejich nájem, montáž, demontáž, kontrola, údržba, servis,  přemisťování, přeznačování a manipulace s nimi,
- Dočasnou úpravu stávajícího dopravního značení, zakrytí, demontáž či zneplatnění zakrývací páskou,
- Zajištění inženýrské činnosti pro projednání DIO.</t>
  </si>
  <si>
    <t>zahrnuje veškeré náklady spojené s objednatelem požadovanými zařízeními</t>
  </si>
  <si>
    <t>911EB1</t>
  </si>
  <si>
    <t>SVODIDLO BETON, ÚROVEŇ ZADRŽ H1 VÝŠ 1,1M - DODÁVKA A MONTÁŽ</t>
  </si>
  <si>
    <t>dočasné svodidlo po celou dobu stavby:   290=290,000 [A]</t>
  </si>
  <si>
    <t>položka zahrnuje:
- kompletní dodávku všech dílů betonového svodidla včetně spojovacích prvků
- osazení svodidla
- přechod na jiný typ svodidla nebo přes mostní závěr
nezahrnuje odrazky nebo retroreflexní fólie
nezahrnuje podkladní vrstvu</t>
  </si>
  <si>
    <t>911EB3</t>
  </si>
  <si>
    <t>SVODIDLO BETON, ÚROVEŇ ZADRŽ H1 VÝŠ 1,1M - DEMONTÁŽ S PŘESUNEM</t>
  </si>
  <si>
    <t>odstranění dočas. svodidla:   290=290,000 [A]</t>
  </si>
  <si>
    <t>položka zahrnuje:
- demontáž a odstranění zařízení
- jeho odvoz na předepsané místo</t>
  </si>
  <si>
    <t>901.1</t>
  </si>
  <si>
    <t>Objízdná provizorní komunikace Liblín - Kozojedy</t>
  </si>
  <si>
    <t>m3 z pol. 17120:   406,25=406,250 [A]
m3 z pol. 12920:   30=30,000 [B]
Celkem: A+B=436,250 [C]</t>
  </si>
  <si>
    <t>m3 z pol. 11332.01:   144*2,0=288,000 [A]</t>
  </si>
  <si>
    <t>112124</t>
  </si>
  <si>
    <t>KÁCENÍ STROMŮ D KMENE DO 0,9M, ODVOZ DO 5KM</t>
  </si>
  <si>
    <t>Kácení stromů se měří v [ks] poražených stromů (průměr stromů se měří ve výšce 1,3m nad terénem) a zahrnuje zejména:
- poražení stromu a osekání větví
- spálení větví na hromadách nebo štěpkování
- dopravu a uložení kmenů, případné další práce s nimi dle pokynů zadávací dokumentace</t>
  </si>
  <si>
    <t>112224</t>
  </si>
  <si>
    <t>ODSTRANĚNÍ PAŘEZŮ D DO 0,9M, ODVOZ DO 5KM</t>
  </si>
  <si>
    <t>Odstranění pařezů se měří v [ks] vytrhaných nebo vykopaných pařezů, průměr pařezu je uvažován dle stromu ve výšce 1,3m nad terénem, u stávajícího pařezu se stanoví jako změřený průměr vynásobený  koeficientem 1/1,38.
Položka zahrnuje zejména:
- vytrhání nebo vykopání pařezů
- veškeré zemní práce spojené s odstraněním pařezů
- dopravu a uložení pařezů, případně další práce s nimi dle pokynů zadávací dokumentace
- zásyp jam po pařezech.</t>
  </si>
  <si>
    <t>11232</t>
  </si>
  <si>
    <t>ŠTĚPKOVÁNÍ PAŘEZŮ D DO 0,9M</t>
  </si>
  <si>
    <t>Průměr pařezu je uvažován dle stromu ve výšce 1,3m nad terénem, u stávajícího pařezu se stanoví jako změřený průměr vynásobený  koeficientem 1/1,38.
Zahrnuje potřebný stroj a odvoz vyzískaného materiálu dle pokynů zadávací dokumentace,
položka je určena pro zpracování hmoty z odstraněných pařezů, které nebyly frézované.</t>
  </si>
  <si>
    <t>ODSTRANĚNÍ PODKLADŮ ZPEVNĚNÝCH PLOCH Z KAMENIVA NESTMELENÉHO
včetně odvozu na skládku</t>
  </si>
  <si>
    <t>180*4*0,2=144,000 [A]</t>
  </si>
  <si>
    <t>SEJMUTÍ ORNICE NEBO LESNÍ PŮDY</t>
  </si>
  <si>
    <t>420*4,5*0,2=378,000 [A]
85*3*0,5=127,500 [B]
Celkem: A+B=505,500 [C]</t>
  </si>
  <si>
    <t>ODKOP PRO SPOD STAVBU SILNIC A ŽELEZNIC TŘ. I
s ponecháním na místě pro násyp</t>
  </si>
  <si>
    <t>potřeba násypu:   420*4*0,25*0,5=210,000 [A]</t>
  </si>
  <si>
    <t>ODKOP PRO SPOD STAVBU SILNIC A ŽELEZNIC TŘ. I
včetně odvozu na skládku</t>
  </si>
  <si>
    <t>420*4,5*0,25=472,500 [A]
85*3*0,25=63,750 [B]
20*4*0,5*2=80,000 [C]
Celkem: A+B+C=616,250 [D]
odpočet potřeby násypu, z pol. 12378:   210=210,000 [E]
Přebytek výkopu:   D-E=406,250 [F]</t>
  </si>
  <si>
    <t>12920</t>
  </si>
  <si>
    <t>ČIŠTĚNÍ KRAJNIC OD NÁNOSU</t>
  </si>
  <si>
    <t>75*4*0,1=30,000 [A]</t>
  </si>
  <si>
    <t>Součástí položky je vodorovná a svislá doprava, přemístění, přeložení, manipulace s materiálem a uložení na skládku.
 Nezahrnuje poplatek za skládku, který se vykazuje v položce 0141** (s výjimkou malého množství  materiálu, kde je možné poplatek zahrnout do jednotkové ceny položky – tento fakt musí být uveden v doplňujícím textu k položce)</t>
  </si>
  <si>
    <t>171103</t>
  </si>
  <si>
    <t>ULOŽENÍ SYPANINY DO NÁSYPŮ SE ZHUTNĚNÍM DO 100% PS</t>
  </si>
  <si>
    <t>N:   210=210,000 [A]</t>
  </si>
  <si>
    <t>uložení přebytku výkopu na skládku:   406,25=406,250 [A]</t>
  </si>
  <si>
    <t>17481</t>
  </si>
  <si>
    <t>ZÁSYP JAM A RÝH Z NAKUPOVANÝCH MATERIÁLŮ</t>
  </si>
  <si>
    <t>85*(2,5+1)*1,2*0,5=178,500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</si>
  <si>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</si>
  <si>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ÚPRAVA PLÁNĚ SE ZHUTNĚNÍM V HORNINĚ TŘ. I</t>
  </si>
  <si>
    <t>(420+180+85)*4=2 740,000 [A]</t>
  </si>
  <si>
    <t>56334</t>
  </si>
  <si>
    <t>VOZOVKOVÉ VRSTVY ZE ŠTĚRKODRTI TL. DO 200MM</t>
  </si>
  <si>
    <t>(420+85)*3,7=1 868,500 [A]</t>
  </si>
  <si>
    <t>56363</t>
  </si>
  <si>
    <t>VOZOVKOVÉ VRSTVY Z RECYKLOVANÉHO MATERIÁLU TL DO 150MM
R - mat.</t>
  </si>
  <si>
    <t>(420+85+180)*3,5=2 397,500 [A]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</si>
  <si>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</si>
  <si>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56960</t>
  </si>
  <si>
    <t>ZPEVNĚNÍ KRAJNIC Z RECYKLOVANÉHO MATERIÁLU</t>
  </si>
  <si>
    <t>(420+85)*0,6*0,08=24,240 [A]</t>
  </si>
  <si>
    <t>ASFALTOVÝ BETON PRO OBRUSNÉ VRSTVY ACO 11 TL. 50MM
ACO 11</t>
  </si>
  <si>
    <t>(75+85+180/2)*3,5=875,000 [A]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</si>
</sst>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##\ ###\ ###\ ##0.00"/>
    <numFmt numFmtId="165" formatCode="###\ ###\ ###\ ##0.000"/>
  </numFmts>
  <fonts count="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/>
    </xf>
    <xf numFmtId="164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165" fontId="0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/>
      <protection/>
    </xf>
    <xf numFmtId="164" fontId="0" fillId="0" borderId="1" xfId="0" applyNumberFormat="1" applyFont="1" applyBorder="1" applyProtection="1">
      <protection locked="0"/>
    </xf>
    <xf numFmtId="0" fontId="0" fillId="0" borderId="0" xfId="0" applyNumberFormat="1" applyFont="1" applyFill="1" applyBorder="1" applyAlignment="1" applyProtection="1">
      <alignment wrapText="1" shrinkToFit="1"/>
      <protection/>
    </xf>
    <xf numFmtId="164" fontId="3" fillId="2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0" fillId="0" borderId="0" xfId="0" applyProtection="1">
      <protection locked="0"/>
    </xf>
    <xf numFmtId="164" fontId="0" fillId="0" borderId="1" xfId="0" applyNumberFormat="1" applyFon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workbookViewId="0" topLeftCell="A1">
      <pane ySplit="10" topLeftCell="A11" activePane="bottomLeft" state="frozen"/>
      <selection pane="bottomLeft" activeCell="C23" sqref="C23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 t="s">
        <v>13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SUM(C11:C15)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SUM(E11:E15)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20</v>
      </c>
      <c r="B11" s="6" t="s">
        <v>21</v>
      </c>
      <c r="C11" s="10">
        <f>'000'!I35</f>
        <v>0</v>
      </c>
      <c r="D11" s="10">
        <f>'000'!P35</f>
        <v>0</v>
      </c>
      <c r="E11" s="10">
        <f>C11+D11</f>
        <v>0</v>
      </c>
    </row>
    <row r="12" spans="1:5" ht="12.75" customHeight="1">
      <c r="A12" s="6" t="s">
        <v>71</v>
      </c>
      <c r="B12" s="6" t="s">
        <v>72</v>
      </c>
      <c r="C12" s="10">
        <f>'101'!I242</f>
        <v>0</v>
      </c>
      <c r="D12" s="10">
        <f>'101'!P242</f>
        <v>0</v>
      </c>
      <c r="E12" s="10">
        <f>C12+D12</f>
        <v>0</v>
      </c>
    </row>
    <row r="13" spans="1:5" ht="12.75" customHeight="1">
      <c r="A13" s="6" t="s">
        <v>332</v>
      </c>
      <c r="B13" s="6" t="s">
        <v>333</v>
      </c>
      <c r="C13" s="10">
        <f>'251'!I153</f>
        <v>0</v>
      </c>
      <c r="D13" s="10">
        <f>'251'!P153</f>
        <v>0</v>
      </c>
      <c r="E13" s="10">
        <f>C13+D13</f>
        <v>0</v>
      </c>
    </row>
    <row r="14" spans="1:5" ht="12.75" customHeight="1">
      <c r="A14" s="6" t="s">
        <v>443</v>
      </c>
      <c r="B14" s="6" t="s">
        <v>444</v>
      </c>
      <c r="C14" s="10">
        <f>'901'!I34</f>
        <v>0</v>
      </c>
      <c r="D14" s="10">
        <f>'901'!P34</f>
        <v>0</v>
      </c>
      <c r="E14" s="10">
        <f>C14+D14</f>
        <v>0</v>
      </c>
    </row>
    <row r="15" spans="1:5" ht="12.75" customHeight="1">
      <c r="A15" s="6" t="s">
        <v>456</v>
      </c>
      <c r="B15" s="6" t="s">
        <v>457</v>
      </c>
      <c r="C15" s="10">
        <f>'901.1'!I80</f>
        <v>0</v>
      </c>
      <c r="D15" s="10">
        <f>'901.1'!P80</f>
        <v>0</v>
      </c>
      <c r="E15" s="10">
        <f>C15+D15</f>
        <v>0</v>
      </c>
    </row>
  </sheetData>
  <sheetProtection password="CFC1" sheet="1" formatColumns="0"/>
  <hyperlinks>
    <hyperlink ref="A11" location="#'000'!A1" tooltip="Odkaz na stranku objektu [000]" display="000"/>
    <hyperlink ref="A12" location="#'101'!A1" tooltip="Odkaz na stranku objektu [101]" display="101"/>
    <hyperlink ref="A13" location="#'251'!A1" tooltip="Odkaz na stranku objektu [251]" display="251"/>
    <hyperlink ref="A14" location="#'901'!A1" tooltip="Odkaz na stranku objektu [901]" display="901"/>
    <hyperlink ref="A15" location="#'901.1'!A1" tooltip="Odkaz na stranku objektu [901.1]" display="901.1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workbookViewId="0" topLeftCell="A1">
      <pane ySplit="10" topLeftCell="A11" activePane="bottomLeft" state="frozen"/>
      <selection pane="bottomLeft" activeCell="H22" sqref="H22"/>
    </sheetView>
  </sheetViews>
  <sheetFormatPr defaultColWidth="9.140625" defaultRowHeight="12.75" customHeight="1"/>
  <cols>
    <col min="1" max="1" width="6.7109375" style="14" customWidth="1"/>
    <col min="2" max="2" width="20.7109375" style="14" customWidth="1"/>
    <col min="3" max="3" width="15.7109375" style="14" customWidth="1"/>
    <col min="4" max="4" width="12.7109375" style="14" customWidth="1"/>
    <col min="5" max="5" width="75.7109375" style="14" customWidth="1"/>
    <col min="6" max="6" width="9.7109375" style="14" customWidth="1"/>
    <col min="7" max="7" width="12.7109375" style="14" customWidth="1"/>
    <col min="8" max="9" width="14.7109375" style="14" customWidth="1"/>
    <col min="10" max="14" width="9.140625" style="14" customWidth="1"/>
    <col min="15" max="16" width="9.140625" style="14" hidden="1" customWidth="1"/>
    <col min="17" max="16384" width="9.140625" style="14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s="14" t="s">
        <v>15</v>
      </c>
      <c r="C4" s="5" t="s">
        <v>18</v>
      </c>
      <c r="D4" s="5"/>
      <c r="E4" s="5" t="s">
        <v>19</v>
      </c>
    </row>
    <row r="5" spans="1:5" ht="12.75" customHeight="1">
      <c r="A5" s="14" t="s">
        <v>16</v>
      </c>
      <c r="C5" s="5" t="s">
        <v>20</v>
      </c>
      <c r="D5" s="5"/>
      <c r="E5" s="5" t="s">
        <v>21</v>
      </c>
    </row>
    <row r="6" spans="1:5" ht="12.75" customHeight="1">
      <c r="A6" s="14" t="s">
        <v>17</v>
      </c>
      <c r="C6" s="5" t="s">
        <v>20</v>
      </c>
      <c r="D6" s="5"/>
      <c r="E6" s="5" t="s">
        <v>21</v>
      </c>
    </row>
    <row r="7" spans="3:5" ht="12.75" customHeight="1">
      <c r="C7" s="5"/>
      <c r="D7" s="5"/>
      <c r="E7" s="5"/>
    </row>
    <row r="8" spans="1:16" ht="12.75" customHeight="1">
      <c r="A8" s="16" t="s">
        <v>22</v>
      </c>
      <c r="B8" s="16" t="s">
        <v>24</v>
      </c>
      <c r="C8" s="16" t="s">
        <v>25</v>
      </c>
      <c r="D8" s="16" t="s">
        <v>26</v>
      </c>
      <c r="E8" s="16" t="s">
        <v>27</v>
      </c>
      <c r="F8" s="16" t="s">
        <v>28</v>
      </c>
      <c r="G8" s="16" t="s">
        <v>29</v>
      </c>
      <c r="H8" s="16" t="s">
        <v>30</v>
      </c>
      <c r="I8" s="16"/>
      <c r="O8" s="14" t="s">
        <v>33</v>
      </c>
      <c r="P8" s="14" t="s">
        <v>11</v>
      </c>
    </row>
    <row r="9" spans="1:15" ht="14.25">
      <c r="A9" s="16"/>
      <c r="B9" s="16"/>
      <c r="C9" s="16"/>
      <c r="D9" s="16"/>
      <c r="E9" s="16"/>
      <c r="F9" s="16"/>
      <c r="G9" s="16"/>
      <c r="H9" s="4" t="s">
        <v>31</v>
      </c>
      <c r="I9" s="4" t="s">
        <v>32</v>
      </c>
      <c r="O9" s="14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43</v>
      </c>
      <c r="D11" s="7"/>
      <c r="E11" s="7" t="s">
        <v>42</v>
      </c>
      <c r="F11" s="7"/>
      <c r="G11" s="9"/>
      <c r="H11" s="7"/>
      <c r="I11" s="9"/>
    </row>
    <row r="12" spans="1:16" ht="76.5">
      <c r="A12" s="6">
        <v>1</v>
      </c>
      <c r="B12" s="6" t="s">
        <v>44</v>
      </c>
      <c r="C12" s="6" t="s">
        <v>45</v>
      </c>
      <c r="D12" s="6" t="s">
        <v>46</v>
      </c>
      <c r="E12" s="6" t="s">
        <v>47</v>
      </c>
      <c r="F12" s="6" t="s">
        <v>48</v>
      </c>
      <c r="G12" s="8">
        <v>1</v>
      </c>
      <c r="H12" s="11"/>
      <c r="I12" s="10">
        <f>ROUND((H12*G12),2)</f>
        <v>0</v>
      </c>
      <c r="O12" s="14">
        <f>rekapitulace!H8</f>
        <v>21</v>
      </c>
      <c r="P12" s="14">
        <f>O12/100*I12</f>
        <v>0</v>
      </c>
    </row>
    <row r="13" ht="12.75">
      <c r="E13" s="12" t="s">
        <v>49</v>
      </c>
    </row>
    <row r="14" spans="1:16" ht="25.5">
      <c r="A14" s="6">
        <v>2</v>
      </c>
      <c r="B14" s="6" t="s">
        <v>44</v>
      </c>
      <c r="C14" s="6" t="s">
        <v>50</v>
      </c>
      <c r="D14" s="6" t="s">
        <v>46</v>
      </c>
      <c r="E14" s="6" t="s">
        <v>51</v>
      </c>
      <c r="F14" s="6" t="s">
        <v>48</v>
      </c>
      <c r="G14" s="8">
        <v>1</v>
      </c>
      <c r="H14" s="11"/>
      <c r="I14" s="10">
        <f>ROUND((H14*G14),2)</f>
        <v>0</v>
      </c>
      <c r="O14" s="14">
        <f>rekapitulace!H8</f>
        <v>21</v>
      </c>
      <c r="P14" s="14">
        <f>O14/100*I14</f>
        <v>0</v>
      </c>
    </row>
    <row r="15" ht="12.75">
      <c r="E15" s="12" t="s">
        <v>49</v>
      </c>
    </row>
    <row r="16" spans="1:16" ht="25.5">
      <c r="A16" s="6">
        <v>3</v>
      </c>
      <c r="B16" s="6" t="s">
        <v>44</v>
      </c>
      <c r="C16" s="6" t="s">
        <v>52</v>
      </c>
      <c r="D16" s="6" t="s">
        <v>46</v>
      </c>
      <c r="E16" s="6" t="s">
        <v>53</v>
      </c>
      <c r="F16" s="6" t="s">
        <v>48</v>
      </c>
      <c r="G16" s="8">
        <v>1</v>
      </c>
      <c r="H16" s="11"/>
      <c r="I16" s="10">
        <f>ROUND((H16*G16),2)</f>
        <v>0</v>
      </c>
      <c r="O16" s="14">
        <f>rekapitulace!H8</f>
        <v>21</v>
      </c>
      <c r="P16" s="14">
        <f>O16/100*I16</f>
        <v>0</v>
      </c>
    </row>
    <row r="17" ht="12.75">
      <c r="E17" s="12" t="s">
        <v>46</v>
      </c>
    </row>
    <row r="18" spans="1:16" ht="25.5">
      <c r="A18" s="6">
        <v>4</v>
      </c>
      <c r="B18" s="6" t="s">
        <v>44</v>
      </c>
      <c r="C18" s="6" t="s">
        <v>54</v>
      </c>
      <c r="D18" s="6" t="s">
        <v>55</v>
      </c>
      <c r="E18" s="6" t="s">
        <v>56</v>
      </c>
      <c r="F18" s="6" t="s">
        <v>57</v>
      </c>
      <c r="G18" s="8">
        <v>8</v>
      </c>
      <c r="H18" s="11"/>
      <c r="I18" s="10">
        <f>ROUND((H18*G18),2)</f>
        <v>0</v>
      </c>
      <c r="O18" s="14">
        <f>rekapitulace!H8</f>
        <v>21</v>
      </c>
      <c r="P18" s="14">
        <f>O18/100*I18</f>
        <v>0</v>
      </c>
    </row>
    <row r="19" ht="76.5">
      <c r="E19" s="12" t="s">
        <v>58</v>
      </c>
    </row>
    <row r="20" spans="1:16" ht="38.25">
      <c r="A20" s="6">
        <v>5</v>
      </c>
      <c r="B20" s="6" t="s">
        <v>44</v>
      </c>
      <c r="C20" s="6" t="s">
        <v>59</v>
      </c>
      <c r="D20" s="6" t="s">
        <v>46</v>
      </c>
      <c r="E20" s="6" t="s">
        <v>60</v>
      </c>
      <c r="F20" s="6" t="s">
        <v>57</v>
      </c>
      <c r="G20" s="8">
        <v>2</v>
      </c>
      <c r="H20" s="11"/>
      <c r="I20" s="10">
        <f>ROUND((H20*G20),2)</f>
        <v>0</v>
      </c>
      <c r="O20" s="14">
        <f>rekapitulace!H8</f>
        <v>21</v>
      </c>
      <c r="P20" s="14">
        <f>O20/100*I20</f>
        <v>0</v>
      </c>
    </row>
    <row r="21" ht="89.25">
      <c r="E21" s="12" t="s">
        <v>61</v>
      </c>
    </row>
    <row r="22" spans="1:16" ht="25.5">
      <c r="A22" s="6">
        <v>6</v>
      </c>
      <c r="B22" s="6" t="s">
        <v>44</v>
      </c>
      <c r="C22" s="6" t="s">
        <v>62</v>
      </c>
      <c r="D22" s="6" t="s">
        <v>46</v>
      </c>
      <c r="E22" s="6" t="s">
        <v>63</v>
      </c>
      <c r="F22" s="6" t="s">
        <v>57</v>
      </c>
      <c r="G22" s="8">
        <v>1</v>
      </c>
      <c r="H22" s="11"/>
      <c r="I22" s="10">
        <f>ROUND((H22*G22),2)</f>
        <v>0</v>
      </c>
      <c r="O22" s="14">
        <f>rekapitulace!H8</f>
        <v>21</v>
      </c>
      <c r="P22" s="14">
        <f>O22/100*I22</f>
        <v>0</v>
      </c>
    </row>
    <row r="23" ht="89.25">
      <c r="E23" s="12" t="s">
        <v>61</v>
      </c>
    </row>
    <row r="24" spans="1:16" ht="12.75" customHeight="1">
      <c r="A24" s="13"/>
      <c r="B24" s="13"/>
      <c r="C24" s="13" t="s">
        <v>43</v>
      </c>
      <c r="D24" s="13"/>
      <c r="E24" s="13" t="s">
        <v>42</v>
      </c>
      <c r="F24" s="13"/>
      <c r="G24" s="13"/>
      <c r="H24" s="13"/>
      <c r="I24" s="13">
        <f>SUM(I12:I23)</f>
        <v>0</v>
      </c>
      <c r="P24" s="14">
        <f>ROUND(SUM(P12:P23),2)</f>
        <v>0</v>
      </c>
    </row>
    <row r="26" spans="1:16" ht="12.75" customHeight="1">
      <c r="A26" s="13"/>
      <c r="B26" s="13"/>
      <c r="C26" s="13"/>
      <c r="D26" s="13"/>
      <c r="E26" s="13" t="s">
        <v>64</v>
      </c>
      <c r="F26" s="13"/>
      <c r="G26" s="13"/>
      <c r="H26" s="13"/>
      <c r="I26" s="13">
        <f>+I24</f>
        <v>0</v>
      </c>
      <c r="P26" s="14">
        <f>+P24</f>
        <v>0</v>
      </c>
    </row>
    <row r="28" spans="1:9" ht="12.75" customHeight="1">
      <c r="A28" s="7" t="s">
        <v>65</v>
      </c>
      <c r="B28" s="7"/>
      <c r="C28" s="7"/>
      <c r="D28" s="7"/>
      <c r="E28" s="7"/>
      <c r="F28" s="7"/>
      <c r="G28" s="7"/>
      <c r="H28" s="7"/>
      <c r="I28" s="7"/>
    </row>
    <row r="29" spans="1:9" ht="12.75" customHeight="1">
      <c r="A29" s="7"/>
      <c r="B29" s="7"/>
      <c r="C29" s="7"/>
      <c r="D29" s="7"/>
      <c r="E29" s="7" t="s">
        <v>66</v>
      </c>
      <c r="F29" s="7"/>
      <c r="G29" s="7"/>
      <c r="H29" s="7"/>
      <c r="I29" s="7"/>
    </row>
    <row r="30" spans="1:16" ht="12.75" customHeight="1">
      <c r="A30" s="13"/>
      <c r="B30" s="13"/>
      <c r="C30" s="13"/>
      <c r="D30" s="13"/>
      <c r="E30" s="13" t="s">
        <v>67</v>
      </c>
      <c r="F30" s="13"/>
      <c r="G30" s="13"/>
      <c r="H30" s="13"/>
      <c r="I30" s="13">
        <v>0</v>
      </c>
      <c r="P30" s="14">
        <v>0</v>
      </c>
    </row>
    <row r="31" spans="1:9" ht="12.75" customHeight="1">
      <c r="A31" s="13"/>
      <c r="B31" s="13"/>
      <c r="C31" s="13"/>
      <c r="D31" s="13"/>
      <c r="E31" s="13" t="s">
        <v>68</v>
      </c>
      <c r="F31" s="13"/>
      <c r="G31" s="13"/>
      <c r="H31" s="13"/>
      <c r="I31" s="13"/>
    </row>
    <row r="32" spans="1:16" ht="12.75" customHeight="1">
      <c r="A32" s="13"/>
      <c r="B32" s="13"/>
      <c r="C32" s="13"/>
      <c r="D32" s="13"/>
      <c r="E32" s="13" t="s">
        <v>69</v>
      </c>
      <c r="F32" s="13"/>
      <c r="G32" s="13"/>
      <c r="H32" s="13"/>
      <c r="I32" s="13">
        <v>0</v>
      </c>
      <c r="P32" s="14">
        <v>0</v>
      </c>
    </row>
    <row r="33" spans="1:16" ht="12.75" customHeight="1">
      <c r="A33" s="13"/>
      <c r="B33" s="13"/>
      <c r="C33" s="13"/>
      <c r="D33" s="13"/>
      <c r="E33" s="13" t="s">
        <v>70</v>
      </c>
      <c r="F33" s="13"/>
      <c r="G33" s="13"/>
      <c r="H33" s="13"/>
      <c r="I33" s="13">
        <f>I30+I32</f>
        <v>0</v>
      </c>
      <c r="P33" s="14">
        <f>P30+P32</f>
        <v>0</v>
      </c>
    </row>
    <row r="35" spans="1:16" ht="12.75" customHeight="1">
      <c r="A35" s="13"/>
      <c r="B35" s="13"/>
      <c r="C35" s="13"/>
      <c r="D35" s="13"/>
      <c r="E35" s="13" t="s">
        <v>70</v>
      </c>
      <c r="F35" s="13"/>
      <c r="G35" s="13"/>
      <c r="H35" s="13"/>
      <c r="I35" s="13">
        <f>I26+I33</f>
        <v>0</v>
      </c>
      <c r="P35" s="14">
        <f>P26+P33</f>
        <v>0</v>
      </c>
    </row>
  </sheetData>
  <sheetProtection password="CFC1" sheet="1" formatColumns="0"/>
  <mergeCells count="8">
    <mergeCell ref="F8:F9"/>
    <mergeCell ref="G8:G9"/>
    <mergeCell ref="H8:I8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2"/>
  <sheetViews>
    <sheetView workbookViewId="0" topLeftCell="A1">
      <pane ySplit="10" topLeftCell="A11" activePane="bottomLeft" state="frozen"/>
      <selection pane="bottomLeft" activeCell="H12" sqref="H12"/>
    </sheetView>
  </sheetViews>
  <sheetFormatPr defaultColWidth="9.140625" defaultRowHeight="12.75" customHeight="1"/>
  <cols>
    <col min="1" max="1" width="6.7109375" style="14" customWidth="1"/>
    <col min="2" max="2" width="20.7109375" style="14" customWidth="1"/>
    <col min="3" max="3" width="15.7109375" style="14" customWidth="1"/>
    <col min="4" max="4" width="12.7109375" style="14" customWidth="1"/>
    <col min="5" max="5" width="75.7109375" style="14" customWidth="1"/>
    <col min="6" max="6" width="9.7109375" style="14" customWidth="1"/>
    <col min="7" max="7" width="12.7109375" style="14" customWidth="1"/>
    <col min="8" max="9" width="14.7109375" style="14" customWidth="1"/>
    <col min="10" max="14" width="9.140625" style="14" customWidth="1"/>
    <col min="15" max="16" width="9.140625" style="14" hidden="1" customWidth="1"/>
    <col min="17" max="16384" width="9.140625" style="14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s="14" t="s">
        <v>15</v>
      </c>
      <c r="C4" s="5" t="s">
        <v>18</v>
      </c>
      <c r="D4" s="5"/>
      <c r="E4" s="5" t="s">
        <v>19</v>
      </c>
    </row>
    <row r="5" spans="1:5" ht="12.75" customHeight="1">
      <c r="A5" s="14" t="s">
        <v>16</v>
      </c>
      <c r="C5" s="5" t="s">
        <v>71</v>
      </c>
      <c r="D5" s="5"/>
      <c r="E5" s="5" t="s">
        <v>72</v>
      </c>
    </row>
    <row r="6" spans="1:5" ht="12.75" customHeight="1">
      <c r="A6" s="14" t="s">
        <v>17</v>
      </c>
      <c r="C6" s="5" t="s">
        <v>71</v>
      </c>
      <c r="D6" s="5"/>
      <c r="E6" s="5" t="s">
        <v>72</v>
      </c>
    </row>
    <row r="7" spans="3:5" ht="12.75" customHeight="1">
      <c r="C7" s="5"/>
      <c r="D7" s="5"/>
      <c r="E7" s="5"/>
    </row>
    <row r="8" spans="1:16" ht="12.75" customHeight="1">
      <c r="A8" s="16" t="s">
        <v>22</v>
      </c>
      <c r="B8" s="16" t="s">
        <v>24</v>
      </c>
      <c r="C8" s="16" t="s">
        <v>25</v>
      </c>
      <c r="D8" s="16" t="s">
        <v>26</v>
      </c>
      <c r="E8" s="16" t="s">
        <v>27</v>
      </c>
      <c r="F8" s="16" t="s">
        <v>28</v>
      </c>
      <c r="G8" s="16" t="s">
        <v>29</v>
      </c>
      <c r="H8" s="16" t="s">
        <v>30</v>
      </c>
      <c r="I8" s="16"/>
      <c r="O8" s="14" t="s">
        <v>33</v>
      </c>
      <c r="P8" s="14" t="s">
        <v>11</v>
      </c>
    </row>
    <row r="9" spans="1:15" ht="14.25">
      <c r="A9" s="16"/>
      <c r="B9" s="16"/>
      <c r="C9" s="16"/>
      <c r="D9" s="16"/>
      <c r="E9" s="16"/>
      <c r="F9" s="16"/>
      <c r="G9" s="16"/>
      <c r="H9" s="15" t="s">
        <v>31</v>
      </c>
      <c r="I9" s="15" t="s">
        <v>32</v>
      </c>
      <c r="O9" s="14" t="s">
        <v>11</v>
      </c>
    </row>
    <row r="10" spans="1:9" ht="14.25">
      <c r="A10" s="15" t="s">
        <v>23</v>
      </c>
      <c r="B10" s="15" t="s">
        <v>34</v>
      </c>
      <c r="C10" s="15" t="s">
        <v>35</v>
      </c>
      <c r="D10" s="15" t="s">
        <v>36</v>
      </c>
      <c r="E10" s="15" t="s">
        <v>37</v>
      </c>
      <c r="F10" s="15" t="s">
        <v>38</v>
      </c>
      <c r="G10" s="15" t="s">
        <v>39</v>
      </c>
      <c r="H10" s="15" t="s">
        <v>40</v>
      </c>
      <c r="I10" s="15" t="s">
        <v>41</v>
      </c>
    </row>
    <row r="11" spans="1:9" ht="12.75" customHeight="1">
      <c r="A11" s="7"/>
      <c r="B11" s="7"/>
      <c r="C11" s="7" t="s">
        <v>43</v>
      </c>
      <c r="D11" s="7"/>
      <c r="E11" s="7" t="s">
        <v>42</v>
      </c>
      <c r="F11" s="7"/>
      <c r="G11" s="9"/>
      <c r="H11" s="7"/>
      <c r="I11" s="9"/>
    </row>
    <row r="12" spans="1:16" ht="25.5">
      <c r="A12" s="6">
        <v>1</v>
      </c>
      <c r="B12" s="6" t="s">
        <v>44</v>
      </c>
      <c r="C12" s="6" t="s">
        <v>73</v>
      </c>
      <c r="D12" s="6" t="s">
        <v>74</v>
      </c>
      <c r="E12" s="6" t="s">
        <v>75</v>
      </c>
      <c r="F12" s="6" t="s">
        <v>76</v>
      </c>
      <c r="G12" s="8">
        <v>793.85</v>
      </c>
      <c r="H12" s="11"/>
      <c r="I12" s="10">
        <f>ROUND((H12*G12),2)</f>
        <v>0</v>
      </c>
      <c r="O12" s="14">
        <f>rekapitulace!H8</f>
        <v>21</v>
      </c>
      <c r="P12" s="14">
        <f>O12/100*I12</f>
        <v>0</v>
      </c>
    </row>
    <row r="13" ht="12.75">
      <c r="E13" s="12" t="s">
        <v>77</v>
      </c>
    </row>
    <row r="14" ht="25.5">
      <c r="E14" s="12" t="s">
        <v>78</v>
      </c>
    </row>
    <row r="15" spans="1:16" ht="25.5">
      <c r="A15" s="6">
        <v>2</v>
      </c>
      <c r="B15" s="6" t="s">
        <v>44</v>
      </c>
      <c r="C15" s="6" t="s">
        <v>79</v>
      </c>
      <c r="D15" s="6" t="s">
        <v>80</v>
      </c>
      <c r="E15" s="6" t="s">
        <v>81</v>
      </c>
      <c r="F15" s="6" t="s">
        <v>82</v>
      </c>
      <c r="G15" s="8">
        <v>17.646</v>
      </c>
      <c r="H15" s="11"/>
      <c r="I15" s="10">
        <f>ROUND((H15*G15),2)</f>
        <v>0</v>
      </c>
      <c r="O15" s="14">
        <f>rekapitulace!H8</f>
        <v>21</v>
      </c>
      <c r="P15" s="14">
        <f>O15/100*I15</f>
        <v>0</v>
      </c>
    </row>
    <row r="16" ht="12.75">
      <c r="E16" s="12" t="s">
        <v>83</v>
      </c>
    </row>
    <row r="17" ht="25.5">
      <c r="E17" s="12" t="s">
        <v>78</v>
      </c>
    </row>
    <row r="18" spans="1:16" ht="25.5">
      <c r="A18" s="6">
        <v>3</v>
      </c>
      <c r="B18" s="6" t="s">
        <v>44</v>
      </c>
      <c r="C18" s="6" t="s">
        <v>79</v>
      </c>
      <c r="D18" s="6" t="s">
        <v>84</v>
      </c>
      <c r="E18" s="6" t="s">
        <v>85</v>
      </c>
      <c r="F18" s="6" t="s">
        <v>82</v>
      </c>
      <c r="G18" s="8">
        <v>1062.06</v>
      </c>
      <c r="H18" s="11"/>
      <c r="I18" s="10">
        <f>ROUND((H18*G18),2)</f>
        <v>0</v>
      </c>
      <c r="O18" s="14">
        <f>rekapitulace!H8</f>
        <v>21</v>
      </c>
      <c r="P18" s="14">
        <f>O18/100*I18</f>
        <v>0</v>
      </c>
    </row>
    <row r="19" ht="12.75">
      <c r="E19" s="12" t="s">
        <v>86</v>
      </c>
    </row>
    <row r="20" ht="25.5">
      <c r="E20" s="12" t="s">
        <v>78</v>
      </c>
    </row>
    <row r="21" spans="1:16" ht="25.5">
      <c r="A21" s="6">
        <v>4</v>
      </c>
      <c r="B21" s="6" t="s">
        <v>44</v>
      </c>
      <c r="C21" s="6" t="s">
        <v>79</v>
      </c>
      <c r="D21" s="6" t="s">
        <v>87</v>
      </c>
      <c r="E21" s="6" t="s">
        <v>88</v>
      </c>
      <c r="F21" s="6" t="s">
        <v>82</v>
      </c>
      <c r="G21" s="8">
        <v>21.388</v>
      </c>
      <c r="H21" s="11"/>
      <c r="I21" s="10">
        <f>ROUND((H21*G21),2)</f>
        <v>0</v>
      </c>
      <c r="O21" s="14">
        <f>rekapitulace!H8</f>
        <v>21</v>
      </c>
      <c r="P21" s="14">
        <f>O21/100*I21</f>
        <v>0</v>
      </c>
    </row>
    <row r="22" ht="51">
      <c r="E22" s="12" t="s">
        <v>89</v>
      </c>
    </row>
    <row r="23" ht="25.5">
      <c r="E23" s="12" t="s">
        <v>78</v>
      </c>
    </row>
    <row r="24" spans="1:16" ht="25.5">
      <c r="A24" s="6">
        <v>5</v>
      </c>
      <c r="B24" s="6" t="s">
        <v>44</v>
      </c>
      <c r="C24" s="6" t="s">
        <v>90</v>
      </c>
      <c r="D24" s="6" t="s">
        <v>46</v>
      </c>
      <c r="E24" s="6" t="s">
        <v>91</v>
      </c>
      <c r="F24" s="6" t="s">
        <v>76</v>
      </c>
      <c r="G24" s="8">
        <v>26.81</v>
      </c>
      <c r="H24" s="11"/>
      <c r="I24" s="10">
        <f>ROUND((H24*G24),2)</f>
        <v>0</v>
      </c>
      <c r="O24" s="14">
        <f>rekapitulace!H8</f>
        <v>21</v>
      </c>
      <c r="P24" s="14">
        <f>O24/100*I24</f>
        <v>0</v>
      </c>
    </row>
    <row r="25" ht="51">
      <c r="E25" s="12" t="s">
        <v>92</v>
      </c>
    </row>
    <row r="26" ht="25.5">
      <c r="E26" s="12" t="s">
        <v>93</v>
      </c>
    </row>
    <row r="27" spans="1:16" ht="12.75" customHeight="1">
      <c r="A27" s="13"/>
      <c r="B27" s="13"/>
      <c r="C27" s="13" t="s">
        <v>43</v>
      </c>
      <c r="D27" s="13"/>
      <c r="E27" s="13" t="s">
        <v>42</v>
      </c>
      <c r="F27" s="13"/>
      <c r="G27" s="13"/>
      <c r="H27" s="13"/>
      <c r="I27" s="13">
        <f>SUM(I12:I26)</f>
        <v>0</v>
      </c>
      <c r="P27" s="14">
        <f>ROUND(SUM(P12:P26),2)</f>
        <v>0</v>
      </c>
    </row>
    <row r="29" spans="1:9" ht="12.75" customHeight="1">
      <c r="A29" s="7"/>
      <c r="B29" s="7"/>
      <c r="C29" s="7" t="s">
        <v>23</v>
      </c>
      <c r="D29" s="7"/>
      <c r="E29" s="7" t="s">
        <v>94</v>
      </c>
      <c r="F29" s="7"/>
      <c r="G29" s="9"/>
      <c r="H29" s="7"/>
      <c r="I29" s="9"/>
    </row>
    <row r="30" spans="1:16" ht="25.5">
      <c r="A30" s="6">
        <v>6</v>
      </c>
      <c r="B30" s="6" t="s">
        <v>44</v>
      </c>
      <c r="C30" s="6" t="s">
        <v>95</v>
      </c>
      <c r="D30" s="6" t="s">
        <v>46</v>
      </c>
      <c r="E30" s="6" t="s">
        <v>96</v>
      </c>
      <c r="F30" s="6" t="s">
        <v>76</v>
      </c>
      <c r="G30" s="8">
        <v>531.03</v>
      </c>
      <c r="H30" s="11"/>
      <c r="I30" s="10">
        <f>ROUND((H30*G30),2)</f>
        <v>0</v>
      </c>
      <c r="O30" s="14">
        <f>rekapitulace!H8</f>
        <v>21</v>
      </c>
      <c r="P30" s="14">
        <f>O30/100*I30</f>
        <v>0</v>
      </c>
    </row>
    <row r="31" ht="51">
      <c r="E31" s="12" t="s">
        <v>97</v>
      </c>
    </row>
    <row r="32" ht="63.75">
      <c r="E32" s="12" t="s">
        <v>98</v>
      </c>
    </row>
    <row r="33" spans="1:16" ht="38.25">
      <c r="A33" s="6">
        <v>7</v>
      </c>
      <c r="B33" s="6" t="s">
        <v>44</v>
      </c>
      <c r="C33" s="6" t="s">
        <v>99</v>
      </c>
      <c r="D33" s="6" t="s">
        <v>46</v>
      </c>
      <c r="E33" s="6" t="s">
        <v>100</v>
      </c>
      <c r="F33" s="6" t="s">
        <v>76</v>
      </c>
      <c r="G33" s="8">
        <v>579.832</v>
      </c>
      <c r="H33" s="11"/>
      <c r="I33" s="10">
        <f>ROUND((H33*G33),2)</f>
        <v>0</v>
      </c>
      <c r="O33" s="14">
        <f>rekapitulace!H8</f>
        <v>21</v>
      </c>
      <c r="P33" s="14">
        <f>O33/100*I33</f>
        <v>0</v>
      </c>
    </row>
    <row r="34" ht="51">
      <c r="E34" s="12" t="s">
        <v>101</v>
      </c>
    </row>
    <row r="35" ht="38.25">
      <c r="E35" s="12" t="s">
        <v>102</v>
      </c>
    </row>
    <row r="36" spans="1:16" ht="25.5">
      <c r="A36" s="6">
        <v>8</v>
      </c>
      <c r="B36" s="6" t="s">
        <v>44</v>
      </c>
      <c r="C36" s="6" t="s">
        <v>103</v>
      </c>
      <c r="D36" s="6" t="s">
        <v>46</v>
      </c>
      <c r="E36" s="6" t="s">
        <v>104</v>
      </c>
      <c r="F36" s="6" t="s">
        <v>76</v>
      </c>
      <c r="G36" s="8">
        <v>12</v>
      </c>
      <c r="H36" s="11"/>
      <c r="I36" s="10">
        <f>ROUND((H36*G36),2)</f>
        <v>0</v>
      </c>
      <c r="O36" s="14">
        <f>rekapitulace!H8</f>
        <v>21</v>
      </c>
      <c r="P36" s="14">
        <f>O36/100*I36</f>
        <v>0</v>
      </c>
    </row>
    <row r="37" ht="12.75">
      <c r="E37" s="12" t="s">
        <v>105</v>
      </c>
    </row>
    <row r="38" ht="25.5">
      <c r="E38" s="12" t="s">
        <v>106</v>
      </c>
    </row>
    <row r="39" spans="1:16" ht="25.5">
      <c r="A39" s="6">
        <v>9</v>
      </c>
      <c r="B39" s="6" t="s">
        <v>44</v>
      </c>
      <c r="C39" s="6" t="s">
        <v>107</v>
      </c>
      <c r="D39" s="6" t="s">
        <v>46</v>
      </c>
      <c r="E39" s="6" t="s">
        <v>108</v>
      </c>
      <c r="F39" s="6" t="s">
        <v>76</v>
      </c>
      <c r="G39" s="8">
        <v>79.92</v>
      </c>
      <c r="H39" s="11"/>
      <c r="I39" s="10">
        <f>ROUND((H39*G39),2)</f>
        <v>0</v>
      </c>
      <c r="O39" s="14">
        <f>rekapitulace!H8</f>
        <v>21</v>
      </c>
      <c r="P39" s="14">
        <f>O39/100*I39</f>
        <v>0</v>
      </c>
    </row>
    <row r="40" ht="12.75">
      <c r="E40" s="12" t="s">
        <v>109</v>
      </c>
    </row>
    <row r="41" ht="369.75">
      <c r="E41" s="12" t="s">
        <v>110</v>
      </c>
    </row>
    <row r="42" spans="1:16" ht="25.5">
      <c r="A42" s="6">
        <v>10</v>
      </c>
      <c r="B42" s="6" t="s">
        <v>44</v>
      </c>
      <c r="C42" s="6" t="s">
        <v>107</v>
      </c>
      <c r="D42" s="6" t="s">
        <v>111</v>
      </c>
      <c r="E42" s="6" t="s">
        <v>112</v>
      </c>
      <c r="F42" s="6" t="s">
        <v>76</v>
      </c>
      <c r="G42" s="8">
        <v>658.85</v>
      </c>
      <c r="H42" s="11"/>
      <c r="I42" s="10">
        <f>ROUND((H42*G42),2)</f>
        <v>0</v>
      </c>
      <c r="O42" s="14">
        <f>rekapitulace!H8</f>
        <v>21</v>
      </c>
      <c r="P42" s="14">
        <f>O42/100*I42</f>
        <v>0</v>
      </c>
    </row>
    <row r="43" ht="63.75">
      <c r="E43" s="12" t="s">
        <v>113</v>
      </c>
    </row>
    <row r="44" ht="369.75">
      <c r="E44" s="12" t="s">
        <v>110</v>
      </c>
    </row>
    <row r="45" spans="1:16" ht="25.5">
      <c r="A45" s="6">
        <v>11</v>
      </c>
      <c r="B45" s="6" t="s">
        <v>44</v>
      </c>
      <c r="C45" s="6" t="s">
        <v>114</v>
      </c>
      <c r="D45" s="6" t="s">
        <v>111</v>
      </c>
      <c r="E45" s="6" t="s">
        <v>115</v>
      </c>
      <c r="F45" s="6" t="s">
        <v>76</v>
      </c>
      <c r="G45" s="8">
        <v>135</v>
      </c>
      <c r="H45" s="11"/>
      <c r="I45" s="10">
        <f>ROUND((H45*G45),2)</f>
        <v>0</v>
      </c>
      <c r="O45" s="14">
        <f>rekapitulace!H8</f>
        <v>21</v>
      </c>
      <c r="P45" s="14">
        <f>O45/100*I45</f>
        <v>0</v>
      </c>
    </row>
    <row r="46" ht="63.75">
      <c r="E46" s="12" t="s">
        <v>116</v>
      </c>
    </row>
    <row r="47" ht="318.75">
      <c r="E47" s="12" t="s">
        <v>117</v>
      </c>
    </row>
    <row r="48" spans="1:16" ht="12.75">
      <c r="A48" s="6">
        <v>12</v>
      </c>
      <c r="B48" s="6" t="s">
        <v>44</v>
      </c>
      <c r="C48" s="6" t="s">
        <v>118</v>
      </c>
      <c r="D48" s="6" t="s">
        <v>46</v>
      </c>
      <c r="E48" s="6" t="s">
        <v>119</v>
      </c>
      <c r="F48" s="6" t="s">
        <v>76</v>
      </c>
      <c r="G48" s="8">
        <v>12.71</v>
      </c>
      <c r="H48" s="11"/>
      <c r="I48" s="10">
        <f>ROUND((H48*G48),2)</f>
        <v>0</v>
      </c>
      <c r="O48" s="14">
        <f>rekapitulace!H8</f>
        <v>21</v>
      </c>
      <c r="P48" s="14">
        <f>O48/100*I48</f>
        <v>0</v>
      </c>
    </row>
    <row r="49" ht="25.5">
      <c r="E49" s="12" t="s">
        <v>120</v>
      </c>
    </row>
    <row r="50" ht="267.75">
      <c r="E50" s="12" t="s">
        <v>121</v>
      </c>
    </row>
    <row r="51" spans="1:16" ht="12.75">
      <c r="A51" s="6">
        <v>13</v>
      </c>
      <c r="B51" s="6" t="s">
        <v>44</v>
      </c>
      <c r="C51" s="6" t="s">
        <v>122</v>
      </c>
      <c r="D51" s="6" t="s">
        <v>46</v>
      </c>
      <c r="E51" s="6" t="s">
        <v>123</v>
      </c>
      <c r="F51" s="6" t="s">
        <v>76</v>
      </c>
      <c r="G51" s="8">
        <v>793.85</v>
      </c>
      <c r="H51" s="11"/>
      <c r="I51" s="10">
        <f>ROUND((H51*G51),2)</f>
        <v>0</v>
      </c>
      <c r="O51" s="14">
        <f>rekapitulace!H8</f>
        <v>21</v>
      </c>
      <c r="P51" s="14">
        <f>O51/100*I51</f>
        <v>0</v>
      </c>
    </row>
    <row r="52" ht="25.5">
      <c r="E52" s="12" t="s">
        <v>124</v>
      </c>
    </row>
    <row r="53" ht="191.25">
      <c r="E53" s="12" t="s">
        <v>125</v>
      </c>
    </row>
    <row r="54" spans="1:16" ht="25.5">
      <c r="A54" s="6">
        <v>14</v>
      </c>
      <c r="B54" s="6" t="s">
        <v>44</v>
      </c>
      <c r="C54" s="6" t="s">
        <v>126</v>
      </c>
      <c r="D54" s="6" t="s">
        <v>46</v>
      </c>
      <c r="E54" s="6" t="s">
        <v>127</v>
      </c>
      <c r="F54" s="6" t="s">
        <v>76</v>
      </c>
      <c r="G54" s="8">
        <v>591.88</v>
      </c>
      <c r="H54" s="11"/>
      <c r="I54" s="10">
        <f>ROUND((H54*G54),2)</f>
        <v>0</v>
      </c>
      <c r="O54" s="14">
        <f>rekapitulace!H8</f>
        <v>21</v>
      </c>
      <c r="P54" s="14">
        <f>O54/100*I54</f>
        <v>0</v>
      </c>
    </row>
    <row r="55" ht="12.75">
      <c r="E55" s="12" t="s">
        <v>128</v>
      </c>
    </row>
    <row r="56" ht="280.5">
      <c r="E56" s="12" t="s">
        <v>129</v>
      </c>
    </row>
    <row r="57" spans="1:16" ht="12.75">
      <c r="A57" s="6">
        <v>15</v>
      </c>
      <c r="B57" s="6" t="s">
        <v>44</v>
      </c>
      <c r="C57" s="6" t="s">
        <v>130</v>
      </c>
      <c r="D57" s="6" t="s">
        <v>46</v>
      </c>
      <c r="E57" s="6" t="s">
        <v>131</v>
      </c>
      <c r="F57" s="6" t="s">
        <v>76</v>
      </c>
      <c r="G57" s="8">
        <v>16.68</v>
      </c>
      <c r="H57" s="11"/>
      <c r="I57" s="10">
        <f>ROUND((H57*G57),2)</f>
        <v>0</v>
      </c>
      <c r="O57" s="14">
        <f>rekapitulace!H8</f>
        <v>21</v>
      </c>
      <c r="P57" s="14">
        <f>O57/100*I57</f>
        <v>0</v>
      </c>
    </row>
    <row r="58" ht="12.75">
      <c r="E58" s="12" t="s">
        <v>132</v>
      </c>
    </row>
    <row r="59" ht="242.25">
      <c r="E59" s="12" t="s">
        <v>133</v>
      </c>
    </row>
    <row r="60" spans="1:16" ht="12.75">
      <c r="A60" s="6">
        <v>16</v>
      </c>
      <c r="B60" s="6" t="s">
        <v>44</v>
      </c>
      <c r="C60" s="6" t="s">
        <v>134</v>
      </c>
      <c r="D60" s="6" t="s">
        <v>46</v>
      </c>
      <c r="E60" s="6" t="s">
        <v>135</v>
      </c>
      <c r="F60" s="6" t="s">
        <v>76</v>
      </c>
      <c r="G60" s="8">
        <v>50.53</v>
      </c>
      <c r="H60" s="11"/>
      <c r="I60" s="10">
        <f>ROUND((H60*G60),2)</f>
        <v>0</v>
      </c>
      <c r="O60" s="14">
        <f>rekapitulace!H8</f>
        <v>21</v>
      </c>
      <c r="P60" s="14">
        <f>O60/100*I60</f>
        <v>0</v>
      </c>
    </row>
    <row r="61" ht="140.25">
      <c r="E61" s="12" t="s">
        <v>136</v>
      </c>
    </row>
    <row r="62" ht="229.5">
      <c r="E62" s="12" t="s">
        <v>137</v>
      </c>
    </row>
    <row r="63" spans="1:16" ht="25.5">
      <c r="A63" s="6">
        <v>17</v>
      </c>
      <c r="B63" s="6" t="s">
        <v>44</v>
      </c>
      <c r="C63" s="6" t="s">
        <v>138</v>
      </c>
      <c r="D63" s="6" t="s">
        <v>46</v>
      </c>
      <c r="E63" s="6" t="s">
        <v>139</v>
      </c>
      <c r="F63" s="6" t="s">
        <v>140</v>
      </c>
      <c r="G63" s="8">
        <v>2368.5</v>
      </c>
      <c r="H63" s="11"/>
      <c r="I63" s="10">
        <f>ROUND((H63*G63),2)</f>
        <v>0</v>
      </c>
      <c r="O63" s="14">
        <f>rekapitulace!H8</f>
        <v>21</v>
      </c>
      <c r="P63" s="14">
        <f>O63/100*I63</f>
        <v>0</v>
      </c>
    </row>
    <row r="64" ht="12.75">
      <c r="E64" s="12" t="s">
        <v>141</v>
      </c>
    </row>
    <row r="65" ht="25.5">
      <c r="E65" s="12" t="s">
        <v>142</v>
      </c>
    </row>
    <row r="66" spans="1:16" ht="12.75">
      <c r="A66" s="6">
        <v>18</v>
      </c>
      <c r="B66" s="6" t="s">
        <v>44</v>
      </c>
      <c r="C66" s="6" t="s">
        <v>143</v>
      </c>
      <c r="D66" s="6" t="s">
        <v>46</v>
      </c>
      <c r="E66" s="6" t="s">
        <v>144</v>
      </c>
      <c r="F66" s="6" t="s">
        <v>140</v>
      </c>
      <c r="G66" s="8">
        <v>258.73</v>
      </c>
      <c r="H66" s="11"/>
      <c r="I66" s="10">
        <f>ROUND((H66*G66),2)</f>
        <v>0</v>
      </c>
      <c r="O66" s="14">
        <f>rekapitulace!H8</f>
        <v>21</v>
      </c>
      <c r="P66" s="14">
        <f>O66/100*I66</f>
        <v>0</v>
      </c>
    </row>
    <row r="67" ht="12.75">
      <c r="E67" s="12" t="s">
        <v>145</v>
      </c>
    </row>
    <row r="68" ht="38.25">
      <c r="E68" s="12" t="s">
        <v>146</v>
      </c>
    </row>
    <row r="69" spans="1:16" ht="12.75">
      <c r="A69" s="6">
        <v>19</v>
      </c>
      <c r="B69" s="6" t="s">
        <v>44</v>
      </c>
      <c r="C69" s="6" t="s">
        <v>147</v>
      </c>
      <c r="D69" s="6" t="s">
        <v>46</v>
      </c>
      <c r="E69" s="6" t="s">
        <v>148</v>
      </c>
      <c r="F69" s="6" t="s">
        <v>140</v>
      </c>
      <c r="G69" s="8">
        <v>258.73</v>
      </c>
      <c r="H69" s="11"/>
      <c r="I69" s="10">
        <f>ROUND((H69*G69),2)</f>
        <v>0</v>
      </c>
      <c r="O69" s="14">
        <f>rekapitulace!H8</f>
        <v>21</v>
      </c>
      <c r="P69" s="14">
        <f>O69/100*I69</f>
        <v>0</v>
      </c>
    </row>
    <row r="70" ht="12.75">
      <c r="E70" s="12" t="s">
        <v>149</v>
      </c>
    </row>
    <row r="71" ht="25.5">
      <c r="E71" s="12" t="s">
        <v>150</v>
      </c>
    </row>
    <row r="72" spans="1:16" ht="25.5">
      <c r="A72" s="6">
        <v>20</v>
      </c>
      <c r="B72" s="6" t="s">
        <v>44</v>
      </c>
      <c r="C72" s="6" t="s">
        <v>151</v>
      </c>
      <c r="D72" s="6" t="s">
        <v>46</v>
      </c>
      <c r="E72" s="6" t="s">
        <v>152</v>
      </c>
      <c r="F72" s="6" t="s">
        <v>140</v>
      </c>
      <c r="G72" s="8">
        <v>776.19</v>
      </c>
      <c r="H72" s="11"/>
      <c r="I72" s="10">
        <f>ROUND((H72*G72),2)</f>
        <v>0</v>
      </c>
      <c r="O72" s="14">
        <f>rekapitulace!H8</f>
        <v>21</v>
      </c>
      <c r="P72" s="14">
        <f>O72/100*I72</f>
        <v>0</v>
      </c>
    </row>
    <row r="73" ht="12.75">
      <c r="E73" s="12" t="s">
        <v>153</v>
      </c>
    </row>
    <row r="74" ht="25.5">
      <c r="E74" s="12" t="s">
        <v>154</v>
      </c>
    </row>
    <row r="75" spans="1:16" ht="12.75">
      <c r="A75" s="6">
        <v>21</v>
      </c>
      <c r="B75" s="6" t="s">
        <v>44</v>
      </c>
      <c r="C75" s="6" t="s">
        <v>155</v>
      </c>
      <c r="D75" s="6" t="s">
        <v>46</v>
      </c>
      <c r="E75" s="6" t="s">
        <v>156</v>
      </c>
      <c r="F75" s="6" t="s">
        <v>140</v>
      </c>
      <c r="G75" s="8">
        <v>258.73</v>
      </c>
      <c r="H75" s="11"/>
      <c r="I75" s="10">
        <f>ROUND((H75*G75),2)</f>
        <v>0</v>
      </c>
      <c r="O75" s="14">
        <f>rekapitulace!H8</f>
        <v>21</v>
      </c>
      <c r="P75" s="14">
        <f>O75/100*I75</f>
        <v>0</v>
      </c>
    </row>
    <row r="76" ht="12.75">
      <c r="E76" s="12" t="s">
        <v>157</v>
      </c>
    </row>
    <row r="77" ht="25.5">
      <c r="E77" s="12" t="s">
        <v>158</v>
      </c>
    </row>
    <row r="78" spans="1:16" ht="25.5">
      <c r="A78" s="6">
        <v>22</v>
      </c>
      <c r="B78" s="6" t="s">
        <v>44</v>
      </c>
      <c r="C78" s="6" t="s">
        <v>159</v>
      </c>
      <c r="D78" s="6" t="s">
        <v>46</v>
      </c>
      <c r="E78" s="6" t="s">
        <v>160</v>
      </c>
      <c r="F78" s="6" t="s">
        <v>76</v>
      </c>
      <c r="G78" s="8">
        <v>2.329</v>
      </c>
      <c r="H78" s="11"/>
      <c r="I78" s="10">
        <f>ROUND((H78*G78),2)</f>
        <v>0</v>
      </c>
      <c r="O78" s="14">
        <f>rekapitulace!H8</f>
        <v>21</v>
      </c>
      <c r="P78" s="14">
        <f>O78/100*I78</f>
        <v>0</v>
      </c>
    </row>
    <row r="79" ht="12.75">
      <c r="E79" s="12" t="s">
        <v>161</v>
      </c>
    </row>
    <row r="80" ht="38.25">
      <c r="E80" s="12" t="s">
        <v>162</v>
      </c>
    </row>
    <row r="81" spans="1:16" ht="12.75" customHeight="1">
      <c r="A81" s="13"/>
      <c r="B81" s="13"/>
      <c r="C81" s="13" t="s">
        <v>23</v>
      </c>
      <c r="D81" s="13"/>
      <c r="E81" s="13" t="s">
        <v>94</v>
      </c>
      <c r="F81" s="13"/>
      <c r="G81" s="13"/>
      <c r="H81" s="13"/>
      <c r="I81" s="13">
        <f>SUM(I30:I80)</f>
        <v>0</v>
      </c>
      <c r="P81" s="14">
        <f>ROUND(SUM(P30:P80),2)</f>
        <v>0</v>
      </c>
    </row>
    <row r="83" spans="1:9" ht="12.75" customHeight="1">
      <c r="A83" s="7"/>
      <c r="B83" s="7"/>
      <c r="C83" s="7" t="s">
        <v>34</v>
      </c>
      <c r="D83" s="7"/>
      <c r="E83" s="7" t="s">
        <v>163</v>
      </c>
      <c r="F83" s="7"/>
      <c r="G83" s="9"/>
      <c r="H83" s="7"/>
      <c r="I83" s="9"/>
    </row>
    <row r="84" spans="1:16" ht="12.75">
      <c r="A84" s="6">
        <v>23</v>
      </c>
      <c r="B84" s="6" t="s">
        <v>44</v>
      </c>
      <c r="C84" s="6" t="s">
        <v>164</v>
      </c>
      <c r="D84" s="6" t="s">
        <v>46</v>
      </c>
      <c r="E84" s="6" t="s">
        <v>165</v>
      </c>
      <c r="F84" s="6" t="s">
        <v>166</v>
      </c>
      <c r="G84" s="8">
        <v>110</v>
      </c>
      <c r="H84" s="11"/>
      <c r="I84" s="10">
        <f>ROUND((H84*G84),2)</f>
        <v>0</v>
      </c>
      <c r="O84" s="14">
        <f>rekapitulace!H8</f>
        <v>21</v>
      </c>
      <c r="P84" s="14">
        <f>O84/100*I84</f>
        <v>0</v>
      </c>
    </row>
    <row r="85" ht="12.75">
      <c r="E85" s="12" t="s">
        <v>167</v>
      </c>
    </row>
    <row r="86" ht="178.5">
      <c r="E86" s="12" t="s">
        <v>168</v>
      </c>
    </row>
    <row r="87" spans="1:16" ht="12.75">
      <c r="A87" s="6">
        <v>24</v>
      </c>
      <c r="B87" s="6" t="s">
        <v>44</v>
      </c>
      <c r="C87" s="6" t="s">
        <v>169</v>
      </c>
      <c r="D87" s="6" t="s">
        <v>46</v>
      </c>
      <c r="E87" s="6" t="s">
        <v>170</v>
      </c>
      <c r="F87" s="6" t="s">
        <v>166</v>
      </c>
      <c r="G87" s="8">
        <v>19</v>
      </c>
      <c r="H87" s="11"/>
      <c r="I87" s="10">
        <f>ROUND((H87*G87),2)</f>
        <v>0</v>
      </c>
      <c r="O87" s="14">
        <f>rekapitulace!H8</f>
        <v>21</v>
      </c>
      <c r="P87" s="14">
        <f>O87/100*I87</f>
        <v>0</v>
      </c>
    </row>
    <row r="88" ht="12.75">
      <c r="E88" s="12" t="s">
        <v>171</v>
      </c>
    </row>
    <row r="89" ht="63.75">
      <c r="E89" s="12" t="s">
        <v>172</v>
      </c>
    </row>
    <row r="90" spans="1:16" ht="25.5">
      <c r="A90" s="6">
        <v>25</v>
      </c>
      <c r="B90" s="6" t="s">
        <v>44</v>
      </c>
      <c r="C90" s="6" t="s">
        <v>173</v>
      </c>
      <c r="D90" s="6" t="s">
        <v>111</v>
      </c>
      <c r="E90" s="6" t="s">
        <v>174</v>
      </c>
      <c r="F90" s="6" t="s">
        <v>76</v>
      </c>
      <c r="G90" s="8">
        <v>26.922</v>
      </c>
      <c r="H90" s="11"/>
      <c r="I90" s="10">
        <f>ROUND((H90*G90),2)</f>
        <v>0</v>
      </c>
      <c r="O90" s="14">
        <f>rekapitulace!H8</f>
        <v>21</v>
      </c>
      <c r="P90" s="14">
        <f>O90/100*I90</f>
        <v>0</v>
      </c>
    </row>
    <row r="91" ht="38.25">
      <c r="E91" s="12" t="s">
        <v>175</v>
      </c>
    </row>
    <row r="92" ht="76.5">
      <c r="E92" s="12" t="s">
        <v>176</v>
      </c>
    </row>
    <row r="93" spans="1:16" ht="12.75" customHeight="1">
      <c r="A93" s="13"/>
      <c r="B93" s="13"/>
      <c r="C93" s="13" t="s">
        <v>34</v>
      </c>
      <c r="D93" s="13"/>
      <c r="E93" s="13" t="s">
        <v>163</v>
      </c>
      <c r="F93" s="13"/>
      <c r="G93" s="13"/>
      <c r="H93" s="13"/>
      <c r="I93" s="13">
        <f>SUM(I84:I92)</f>
        <v>0</v>
      </c>
      <c r="P93" s="14">
        <f>ROUND(SUM(P84:P92),2)</f>
        <v>0</v>
      </c>
    </row>
    <row r="95" spans="1:9" ht="12.75" customHeight="1">
      <c r="A95" s="7"/>
      <c r="B95" s="7"/>
      <c r="C95" s="7" t="s">
        <v>35</v>
      </c>
      <c r="D95" s="7"/>
      <c r="E95" s="7" t="s">
        <v>177</v>
      </c>
      <c r="F95" s="7"/>
      <c r="G95" s="9"/>
      <c r="H95" s="7"/>
      <c r="I95" s="9"/>
    </row>
    <row r="96" spans="1:16" ht="25.5">
      <c r="A96" s="6">
        <v>26</v>
      </c>
      <c r="B96" s="6" t="s">
        <v>44</v>
      </c>
      <c r="C96" s="6" t="s">
        <v>178</v>
      </c>
      <c r="D96" s="6" t="s">
        <v>46</v>
      </c>
      <c r="E96" s="6" t="s">
        <v>179</v>
      </c>
      <c r="F96" s="6" t="s">
        <v>76</v>
      </c>
      <c r="G96" s="8">
        <v>5.442</v>
      </c>
      <c r="H96" s="11"/>
      <c r="I96" s="10">
        <f>ROUND((H96*G96),2)</f>
        <v>0</v>
      </c>
      <c r="O96" s="14">
        <f>rekapitulace!H8</f>
        <v>21</v>
      </c>
      <c r="P96" s="14">
        <f>O96/100*I96</f>
        <v>0</v>
      </c>
    </row>
    <row r="97" ht="89.25">
      <c r="E97" s="12" t="s">
        <v>180</v>
      </c>
    </row>
    <row r="98" ht="369.75">
      <c r="E98" s="12" t="s">
        <v>181</v>
      </c>
    </row>
    <row r="99" spans="1:16" ht="25.5">
      <c r="A99" s="6">
        <v>27</v>
      </c>
      <c r="B99" s="6" t="s">
        <v>44</v>
      </c>
      <c r="C99" s="6" t="s">
        <v>182</v>
      </c>
      <c r="D99" s="6" t="s">
        <v>46</v>
      </c>
      <c r="E99" s="6" t="s">
        <v>183</v>
      </c>
      <c r="F99" s="6" t="s">
        <v>82</v>
      </c>
      <c r="G99" s="8">
        <v>0.707</v>
      </c>
      <c r="H99" s="11"/>
      <c r="I99" s="10">
        <f>ROUND((H99*G99),2)</f>
        <v>0</v>
      </c>
      <c r="O99" s="14">
        <f>rekapitulace!H8</f>
        <v>21</v>
      </c>
      <c r="P99" s="14">
        <f>O99/100*I99</f>
        <v>0</v>
      </c>
    </row>
    <row r="100" ht="12.75">
      <c r="E100" s="12" t="s">
        <v>184</v>
      </c>
    </row>
    <row r="101" ht="242.25">
      <c r="E101" s="12" t="s">
        <v>185</v>
      </c>
    </row>
    <row r="102" spans="1:16" ht="25.5">
      <c r="A102" s="6">
        <v>28</v>
      </c>
      <c r="B102" s="6" t="s">
        <v>44</v>
      </c>
      <c r="C102" s="6" t="s">
        <v>186</v>
      </c>
      <c r="D102" s="6" t="s">
        <v>46</v>
      </c>
      <c r="E102" s="6" t="s">
        <v>187</v>
      </c>
      <c r="F102" s="6" t="s">
        <v>76</v>
      </c>
      <c r="G102" s="8">
        <v>8.825</v>
      </c>
      <c r="H102" s="11"/>
      <c r="I102" s="10">
        <f>ROUND((H102*G102),2)</f>
        <v>0</v>
      </c>
      <c r="O102" s="14">
        <f>rekapitulace!H8</f>
        <v>21</v>
      </c>
      <c r="P102" s="14">
        <f>O102/100*I102</f>
        <v>0</v>
      </c>
    </row>
    <row r="103" ht="63.75">
      <c r="E103" s="12" t="s">
        <v>188</v>
      </c>
    </row>
    <row r="104" ht="357">
      <c r="E104" s="12" t="s">
        <v>189</v>
      </c>
    </row>
    <row r="105" spans="1:16" ht="12.75" customHeight="1">
      <c r="A105" s="13"/>
      <c r="B105" s="13"/>
      <c r="C105" s="13" t="s">
        <v>35</v>
      </c>
      <c r="D105" s="13"/>
      <c r="E105" s="13" t="s">
        <v>177</v>
      </c>
      <c r="F105" s="13"/>
      <c r="G105" s="13"/>
      <c r="H105" s="13"/>
      <c r="I105" s="13">
        <f>SUM(I96:I104)</f>
        <v>0</v>
      </c>
      <c r="P105" s="14">
        <f>ROUND(SUM(P96:P104),2)</f>
        <v>0</v>
      </c>
    </row>
    <row r="107" spans="1:9" ht="12.75" customHeight="1">
      <c r="A107" s="7"/>
      <c r="B107" s="7"/>
      <c r="C107" s="7" t="s">
        <v>36</v>
      </c>
      <c r="D107" s="7"/>
      <c r="E107" s="7" t="s">
        <v>190</v>
      </c>
      <c r="F107" s="7"/>
      <c r="G107" s="9"/>
      <c r="H107" s="7"/>
      <c r="I107" s="9"/>
    </row>
    <row r="108" spans="1:16" ht="25.5">
      <c r="A108" s="6">
        <v>29</v>
      </c>
      <c r="B108" s="6" t="s">
        <v>44</v>
      </c>
      <c r="C108" s="6" t="s">
        <v>191</v>
      </c>
      <c r="D108" s="6" t="s">
        <v>46</v>
      </c>
      <c r="E108" s="6" t="s">
        <v>192</v>
      </c>
      <c r="F108" s="6" t="s">
        <v>76</v>
      </c>
      <c r="G108" s="8">
        <v>1.753</v>
      </c>
      <c r="H108" s="11"/>
      <c r="I108" s="10">
        <f>ROUND((H108*G108),2)</f>
        <v>0</v>
      </c>
      <c r="O108" s="14">
        <f>rekapitulace!H8</f>
        <v>21</v>
      </c>
      <c r="P108" s="14">
        <f>O108/100*I108</f>
        <v>0</v>
      </c>
    </row>
    <row r="109" ht="12.75">
      <c r="E109" s="12" t="s">
        <v>193</v>
      </c>
    </row>
    <row r="110" ht="357">
      <c r="E110" s="12" t="s">
        <v>189</v>
      </c>
    </row>
    <row r="111" spans="1:16" ht="25.5">
      <c r="A111" s="6">
        <v>30</v>
      </c>
      <c r="B111" s="6" t="s">
        <v>44</v>
      </c>
      <c r="C111" s="6" t="s">
        <v>194</v>
      </c>
      <c r="D111" s="6" t="s">
        <v>46</v>
      </c>
      <c r="E111" s="6" t="s">
        <v>195</v>
      </c>
      <c r="F111" s="6" t="s">
        <v>76</v>
      </c>
      <c r="G111" s="8">
        <v>4.365</v>
      </c>
      <c r="H111" s="11"/>
      <c r="I111" s="10">
        <f>ROUND((H111*G111),2)</f>
        <v>0</v>
      </c>
      <c r="O111" s="14">
        <f>rekapitulace!H8</f>
        <v>21</v>
      </c>
      <c r="P111" s="14">
        <f>O111/100*I111</f>
        <v>0</v>
      </c>
    </row>
    <row r="112" ht="127.5">
      <c r="E112" s="12" t="s">
        <v>196</v>
      </c>
    </row>
    <row r="113" ht="357">
      <c r="E113" s="12" t="s">
        <v>189</v>
      </c>
    </row>
    <row r="114" spans="1:16" ht="12.75">
      <c r="A114" s="6">
        <v>31</v>
      </c>
      <c r="B114" s="6" t="s">
        <v>44</v>
      </c>
      <c r="C114" s="6" t="s">
        <v>197</v>
      </c>
      <c r="D114" s="6" t="s">
        <v>46</v>
      </c>
      <c r="E114" s="6" t="s">
        <v>198</v>
      </c>
      <c r="F114" s="6" t="s">
        <v>76</v>
      </c>
      <c r="G114" s="8">
        <v>28.092</v>
      </c>
      <c r="H114" s="11"/>
      <c r="I114" s="10">
        <f>ROUND((H114*G114),2)</f>
        <v>0</v>
      </c>
      <c r="O114" s="14">
        <f>rekapitulace!H8</f>
        <v>21</v>
      </c>
      <c r="P114" s="14">
        <f>O114/100*I114</f>
        <v>0</v>
      </c>
    </row>
    <row r="115" ht="102">
      <c r="E115" s="12" t="s">
        <v>199</v>
      </c>
    </row>
    <row r="116" ht="38.25">
      <c r="E116" s="12" t="s">
        <v>200</v>
      </c>
    </row>
    <row r="117" spans="1:16" ht="12.75">
      <c r="A117" s="6">
        <v>32</v>
      </c>
      <c r="B117" s="6" t="s">
        <v>44</v>
      </c>
      <c r="C117" s="6" t="s">
        <v>201</v>
      </c>
      <c r="D117" s="6" t="s">
        <v>46</v>
      </c>
      <c r="E117" s="6" t="s">
        <v>202</v>
      </c>
      <c r="F117" s="6" t="s">
        <v>76</v>
      </c>
      <c r="G117" s="8">
        <v>69.3</v>
      </c>
      <c r="H117" s="11"/>
      <c r="I117" s="10">
        <f>ROUND((H117*G117),2)</f>
        <v>0</v>
      </c>
      <c r="O117" s="14">
        <f>rekapitulace!H8</f>
        <v>21</v>
      </c>
      <c r="P117" s="14">
        <f>O117/100*I117</f>
        <v>0</v>
      </c>
    </row>
    <row r="118" ht="25.5">
      <c r="E118" s="12" t="s">
        <v>203</v>
      </c>
    </row>
    <row r="119" ht="38.25">
      <c r="E119" s="12" t="s">
        <v>204</v>
      </c>
    </row>
    <row r="120" spans="1:16" ht="12.75">
      <c r="A120" s="6">
        <v>33</v>
      </c>
      <c r="B120" s="6" t="s">
        <v>44</v>
      </c>
      <c r="C120" s="6" t="s">
        <v>205</v>
      </c>
      <c r="D120" s="6" t="s">
        <v>46</v>
      </c>
      <c r="E120" s="6" t="s">
        <v>206</v>
      </c>
      <c r="F120" s="6" t="s">
        <v>76</v>
      </c>
      <c r="G120" s="8">
        <v>8.73</v>
      </c>
      <c r="H120" s="11"/>
      <c r="I120" s="10">
        <f>ROUND((H120*G120),2)</f>
        <v>0</v>
      </c>
      <c r="O120" s="14">
        <f>rekapitulace!H8</f>
        <v>21</v>
      </c>
      <c r="P120" s="14">
        <f>O120/100*I120</f>
        <v>0</v>
      </c>
    </row>
    <row r="121" ht="102">
      <c r="E121" s="12" t="s">
        <v>207</v>
      </c>
    </row>
    <row r="122" ht="102">
      <c r="E122" s="12" t="s">
        <v>208</v>
      </c>
    </row>
    <row r="123" spans="1:16" ht="25.5">
      <c r="A123" s="6">
        <v>34</v>
      </c>
      <c r="B123" s="6" t="s">
        <v>44</v>
      </c>
      <c r="C123" s="6" t="s">
        <v>209</v>
      </c>
      <c r="D123" s="6" t="s">
        <v>46</v>
      </c>
      <c r="E123" s="6" t="s">
        <v>210</v>
      </c>
      <c r="F123" s="6" t="s">
        <v>76</v>
      </c>
      <c r="G123" s="8">
        <v>4.807</v>
      </c>
      <c r="H123" s="11"/>
      <c r="I123" s="10">
        <f>ROUND((H123*G123),2)</f>
        <v>0</v>
      </c>
      <c r="O123" s="14">
        <f>rekapitulace!H8</f>
        <v>21</v>
      </c>
      <c r="P123" s="14">
        <f>O123/100*I123</f>
        <v>0</v>
      </c>
    </row>
    <row r="124" ht="102">
      <c r="E124" s="12" t="s">
        <v>211</v>
      </c>
    </row>
    <row r="125" ht="344.25">
      <c r="E125" s="12" t="s">
        <v>212</v>
      </c>
    </row>
    <row r="126" spans="1:16" ht="12.75" customHeight="1">
      <c r="A126" s="13"/>
      <c r="B126" s="13"/>
      <c r="C126" s="13" t="s">
        <v>36</v>
      </c>
      <c r="D126" s="13"/>
      <c r="E126" s="13" t="s">
        <v>190</v>
      </c>
      <c r="F126" s="13"/>
      <c r="G126" s="13"/>
      <c r="H126" s="13"/>
      <c r="I126" s="13">
        <f>SUM(I108:I125)</f>
        <v>0</v>
      </c>
      <c r="P126" s="14">
        <f>ROUND(SUM(P108:P125),2)</f>
        <v>0</v>
      </c>
    </row>
    <row r="128" spans="1:9" ht="12.75" customHeight="1">
      <c r="A128" s="7"/>
      <c r="B128" s="7"/>
      <c r="C128" s="7" t="s">
        <v>37</v>
      </c>
      <c r="D128" s="7"/>
      <c r="E128" s="7" t="s">
        <v>213</v>
      </c>
      <c r="F128" s="7"/>
      <c r="G128" s="9"/>
      <c r="H128" s="7"/>
      <c r="I128" s="9"/>
    </row>
    <row r="129" spans="1:16" ht="25.5">
      <c r="A129" s="6">
        <v>35</v>
      </c>
      <c r="B129" s="6" t="s">
        <v>44</v>
      </c>
      <c r="C129" s="6" t="s">
        <v>214</v>
      </c>
      <c r="D129" s="6" t="s">
        <v>46</v>
      </c>
      <c r="E129" s="6" t="s">
        <v>215</v>
      </c>
      <c r="F129" s="6" t="s">
        <v>140</v>
      </c>
      <c r="G129" s="8">
        <v>2177.3</v>
      </c>
      <c r="H129" s="11"/>
      <c r="I129" s="10">
        <f>ROUND((H129*G129),2)</f>
        <v>0</v>
      </c>
      <c r="O129" s="14">
        <f>rekapitulace!H8</f>
        <v>21</v>
      </c>
      <c r="P129" s="14">
        <f>O129/100*I129</f>
        <v>0</v>
      </c>
    </row>
    <row r="130" ht="25.5">
      <c r="E130" s="12" t="s">
        <v>216</v>
      </c>
    </row>
    <row r="131" ht="51">
      <c r="E131" s="12" t="s">
        <v>217</v>
      </c>
    </row>
    <row r="132" spans="1:16" ht="25.5">
      <c r="A132" s="6">
        <v>36</v>
      </c>
      <c r="B132" s="6" t="s">
        <v>44</v>
      </c>
      <c r="C132" s="6" t="s">
        <v>218</v>
      </c>
      <c r="D132" s="6" t="s">
        <v>46</v>
      </c>
      <c r="E132" s="6" t="s">
        <v>219</v>
      </c>
      <c r="F132" s="6" t="s">
        <v>76</v>
      </c>
      <c r="G132" s="8">
        <v>473.7</v>
      </c>
      <c r="H132" s="11"/>
      <c r="I132" s="10">
        <f>ROUND((H132*G132),2)</f>
        <v>0</v>
      </c>
      <c r="O132" s="14">
        <f>rekapitulace!H8</f>
        <v>21</v>
      </c>
      <c r="P132" s="14">
        <f>O132/100*I132</f>
        <v>0</v>
      </c>
    </row>
    <row r="133" ht="12.75">
      <c r="E133" s="12" t="s">
        <v>220</v>
      </c>
    </row>
    <row r="134" ht="51">
      <c r="E134" s="12" t="s">
        <v>221</v>
      </c>
    </row>
    <row r="135" spans="1:16" ht="25.5">
      <c r="A135" s="6">
        <v>37</v>
      </c>
      <c r="B135" s="6" t="s">
        <v>44</v>
      </c>
      <c r="C135" s="6" t="s">
        <v>222</v>
      </c>
      <c r="D135" s="6" t="s">
        <v>46</v>
      </c>
      <c r="E135" s="6" t="s">
        <v>223</v>
      </c>
      <c r="F135" s="6" t="s">
        <v>140</v>
      </c>
      <c r="G135" s="8">
        <v>106.16</v>
      </c>
      <c r="H135" s="11"/>
      <c r="I135" s="10">
        <f>ROUND((H135*G135),2)</f>
        <v>0</v>
      </c>
      <c r="O135" s="14">
        <f>rekapitulace!H8</f>
        <v>21</v>
      </c>
      <c r="P135" s="14">
        <f>O135/100*I135</f>
        <v>0</v>
      </c>
    </row>
    <row r="136" ht="12.75">
      <c r="E136" s="12" t="s">
        <v>224</v>
      </c>
    </row>
    <row r="137" ht="140.25">
      <c r="E137" s="12" t="s">
        <v>225</v>
      </c>
    </row>
    <row r="138" spans="1:16" ht="25.5">
      <c r="A138" s="6">
        <v>38</v>
      </c>
      <c r="B138" s="6" t="s">
        <v>44</v>
      </c>
      <c r="C138" s="6" t="s">
        <v>226</v>
      </c>
      <c r="D138" s="6" t="s">
        <v>46</v>
      </c>
      <c r="E138" s="6" t="s">
        <v>227</v>
      </c>
      <c r="F138" s="6" t="s">
        <v>140</v>
      </c>
      <c r="G138" s="8">
        <v>2091.7</v>
      </c>
      <c r="H138" s="11"/>
      <c r="I138" s="10">
        <f>ROUND((H138*G138),2)</f>
        <v>0</v>
      </c>
      <c r="O138" s="14">
        <f>rekapitulace!H8</f>
        <v>21</v>
      </c>
      <c r="P138" s="14">
        <f>O138/100*I138</f>
        <v>0</v>
      </c>
    </row>
    <row r="139" ht="12.75">
      <c r="E139" s="12" t="s">
        <v>228</v>
      </c>
    </row>
    <row r="140" ht="51">
      <c r="E140" s="12" t="s">
        <v>229</v>
      </c>
    </row>
    <row r="141" spans="1:16" ht="25.5">
      <c r="A141" s="6">
        <v>39</v>
      </c>
      <c r="B141" s="6" t="s">
        <v>44</v>
      </c>
      <c r="C141" s="6" t="s">
        <v>230</v>
      </c>
      <c r="D141" s="6" t="s">
        <v>46</v>
      </c>
      <c r="E141" s="6" t="s">
        <v>231</v>
      </c>
      <c r="F141" s="6" t="s">
        <v>140</v>
      </c>
      <c r="G141" s="8">
        <v>2112.3</v>
      </c>
      <c r="H141" s="11"/>
      <c r="I141" s="10">
        <f>ROUND((H141*G141),2)</f>
        <v>0</v>
      </c>
      <c r="O141" s="14">
        <f>rekapitulace!H8</f>
        <v>21</v>
      </c>
      <c r="P141" s="14">
        <f>O141/100*I141</f>
        <v>0</v>
      </c>
    </row>
    <row r="142" ht="12.75">
      <c r="E142" s="12" t="s">
        <v>232</v>
      </c>
    </row>
    <row r="143" ht="51">
      <c r="E143" s="12" t="s">
        <v>233</v>
      </c>
    </row>
    <row r="144" spans="1:16" ht="12.75">
      <c r="A144" s="6">
        <v>40</v>
      </c>
      <c r="B144" s="6" t="s">
        <v>44</v>
      </c>
      <c r="C144" s="6" t="s">
        <v>234</v>
      </c>
      <c r="D144" s="6" t="s">
        <v>46</v>
      </c>
      <c r="E144" s="6" t="s">
        <v>235</v>
      </c>
      <c r="F144" s="6" t="s">
        <v>140</v>
      </c>
      <c r="G144" s="8">
        <v>2100.6</v>
      </c>
      <c r="H144" s="11"/>
      <c r="I144" s="10">
        <f>ROUND((H144*G144),2)</f>
        <v>0</v>
      </c>
      <c r="O144" s="14">
        <f>rekapitulace!H8</f>
        <v>21</v>
      </c>
      <c r="P144" s="14">
        <f>O144/100*I144</f>
        <v>0</v>
      </c>
    </row>
    <row r="145" ht="25.5">
      <c r="E145" s="12" t="s">
        <v>236</v>
      </c>
    </row>
    <row r="146" ht="140.25">
      <c r="E146" s="12" t="s">
        <v>237</v>
      </c>
    </row>
    <row r="147" spans="1:16" ht="25.5">
      <c r="A147" s="6">
        <v>41</v>
      </c>
      <c r="B147" s="6" t="s">
        <v>44</v>
      </c>
      <c r="C147" s="6" t="s">
        <v>238</v>
      </c>
      <c r="D147" s="6" t="s">
        <v>46</v>
      </c>
      <c r="E147" s="6" t="s">
        <v>239</v>
      </c>
      <c r="F147" s="6" t="s">
        <v>140</v>
      </c>
      <c r="G147" s="8">
        <v>2124.2</v>
      </c>
      <c r="H147" s="11"/>
      <c r="I147" s="10">
        <f>ROUND((H147*G147),2)</f>
        <v>0</v>
      </c>
      <c r="O147" s="14">
        <f>rekapitulace!H8</f>
        <v>21</v>
      </c>
      <c r="P147" s="14">
        <f>O147/100*I147</f>
        <v>0</v>
      </c>
    </row>
    <row r="148" ht="25.5">
      <c r="E148" s="12" t="s">
        <v>240</v>
      </c>
    </row>
    <row r="149" ht="140.25">
      <c r="E149" s="12" t="s">
        <v>237</v>
      </c>
    </row>
    <row r="150" spans="1:16" ht="12.75" customHeight="1">
      <c r="A150" s="13"/>
      <c r="B150" s="13"/>
      <c r="C150" s="13" t="s">
        <v>37</v>
      </c>
      <c r="D150" s="13"/>
      <c r="E150" s="13" t="s">
        <v>213</v>
      </c>
      <c r="F150" s="13"/>
      <c r="G150" s="13"/>
      <c r="H150" s="13"/>
      <c r="I150" s="13">
        <f>SUM(I129:I149)</f>
        <v>0</v>
      </c>
      <c r="P150" s="14">
        <f>ROUND(SUM(P129:P149),2)</f>
        <v>0</v>
      </c>
    </row>
    <row r="152" spans="1:9" ht="12.75" customHeight="1">
      <c r="A152" s="7"/>
      <c r="B152" s="7"/>
      <c r="C152" s="7" t="s">
        <v>38</v>
      </c>
      <c r="D152" s="7"/>
      <c r="E152" s="7" t="s">
        <v>241</v>
      </c>
      <c r="F152" s="7"/>
      <c r="G152" s="9"/>
      <c r="H152" s="7"/>
      <c r="I152" s="9"/>
    </row>
    <row r="153" spans="1:16" ht="25.5">
      <c r="A153" s="6">
        <v>42</v>
      </c>
      <c r="B153" s="6" t="s">
        <v>44</v>
      </c>
      <c r="C153" s="6" t="s">
        <v>242</v>
      </c>
      <c r="D153" s="6" t="s">
        <v>46</v>
      </c>
      <c r="E153" s="6" t="s">
        <v>243</v>
      </c>
      <c r="F153" s="6" t="s">
        <v>140</v>
      </c>
      <c r="G153" s="8">
        <v>48.405</v>
      </c>
      <c r="H153" s="11"/>
      <c r="I153" s="10">
        <f>ROUND((H153*G153),2)</f>
        <v>0</v>
      </c>
      <c r="O153" s="14">
        <f>rekapitulace!H8</f>
        <v>21</v>
      </c>
      <c r="P153" s="14">
        <f>O153/100*I153</f>
        <v>0</v>
      </c>
    </row>
    <row r="154" ht="89.25">
      <c r="E154" s="12" t="s">
        <v>244</v>
      </c>
    </row>
    <row r="155" ht="63.75">
      <c r="E155" s="12" t="s">
        <v>245</v>
      </c>
    </row>
    <row r="156" spans="1:16" ht="12.75">
      <c r="A156" s="6">
        <v>43</v>
      </c>
      <c r="B156" s="6" t="s">
        <v>44</v>
      </c>
      <c r="C156" s="6" t="s">
        <v>246</v>
      </c>
      <c r="D156" s="6" t="s">
        <v>46</v>
      </c>
      <c r="E156" s="6" t="s">
        <v>247</v>
      </c>
      <c r="F156" s="6" t="s">
        <v>140</v>
      </c>
      <c r="G156" s="8">
        <v>48.405</v>
      </c>
      <c r="H156" s="11"/>
      <c r="I156" s="10">
        <f>ROUND((H156*G156),2)</f>
        <v>0</v>
      </c>
      <c r="O156" s="14">
        <f>rekapitulace!H8</f>
        <v>21</v>
      </c>
      <c r="P156" s="14">
        <f>O156/100*I156</f>
        <v>0</v>
      </c>
    </row>
    <row r="157" ht="12.75">
      <c r="E157" s="12" t="s">
        <v>248</v>
      </c>
    </row>
    <row r="158" ht="63.75">
      <c r="E158" s="12" t="s">
        <v>245</v>
      </c>
    </row>
    <row r="159" spans="1:16" ht="12.75">
      <c r="A159" s="6">
        <v>44</v>
      </c>
      <c r="B159" s="6" t="s">
        <v>44</v>
      </c>
      <c r="C159" s="6" t="s">
        <v>249</v>
      </c>
      <c r="D159" s="6" t="s">
        <v>46</v>
      </c>
      <c r="E159" s="6" t="s">
        <v>250</v>
      </c>
      <c r="F159" s="6" t="s">
        <v>140</v>
      </c>
      <c r="G159" s="8">
        <v>48.405</v>
      </c>
      <c r="H159" s="11"/>
      <c r="I159" s="10">
        <f>ROUND((H159*G159),2)</f>
        <v>0</v>
      </c>
      <c r="O159" s="14">
        <f>rekapitulace!H8</f>
        <v>21</v>
      </c>
      <c r="P159" s="14">
        <f>O159/100*I159</f>
        <v>0</v>
      </c>
    </row>
    <row r="160" ht="12.75">
      <c r="E160" s="12" t="s">
        <v>251</v>
      </c>
    </row>
    <row r="161" ht="63.75">
      <c r="E161" s="12" t="s">
        <v>245</v>
      </c>
    </row>
    <row r="162" spans="1:16" ht="12.75" customHeight="1">
      <c r="A162" s="13"/>
      <c r="B162" s="13"/>
      <c r="C162" s="13" t="s">
        <v>38</v>
      </c>
      <c r="D162" s="13"/>
      <c r="E162" s="13" t="s">
        <v>241</v>
      </c>
      <c r="F162" s="13"/>
      <c r="G162" s="13"/>
      <c r="H162" s="13"/>
      <c r="I162" s="13">
        <f>SUM(I153:I161)</f>
        <v>0</v>
      </c>
      <c r="P162" s="14">
        <f>ROUND(SUM(P153:P161),2)</f>
        <v>0</v>
      </c>
    </row>
    <row r="164" spans="1:9" ht="12.75" customHeight="1">
      <c r="A164" s="7"/>
      <c r="B164" s="7"/>
      <c r="C164" s="7" t="s">
        <v>39</v>
      </c>
      <c r="D164" s="7"/>
      <c r="E164" s="7" t="s">
        <v>252</v>
      </c>
      <c r="F164" s="7"/>
      <c r="G164" s="9"/>
      <c r="H164" s="7"/>
      <c r="I164" s="9"/>
    </row>
    <row r="165" spans="1:16" ht="12.75">
      <c r="A165" s="6">
        <v>45</v>
      </c>
      <c r="B165" s="6" t="s">
        <v>44</v>
      </c>
      <c r="C165" s="6" t="s">
        <v>253</v>
      </c>
      <c r="D165" s="6" t="s">
        <v>46</v>
      </c>
      <c r="E165" s="6" t="s">
        <v>254</v>
      </c>
      <c r="F165" s="6" t="s">
        <v>140</v>
      </c>
      <c r="G165" s="8">
        <v>2.25</v>
      </c>
      <c r="H165" s="11"/>
      <c r="I165" s="10">
        <f>ROUND((H165*G165),2)</f>
        <v>0</v>
      </c>
      <c r="O165" s="14">
        <f>rekapitulace!H8</f>
        <v>21</v>
      </c>
      <c r="P165" s="14">
        <f>O165/100*I165</f>
        <v>0</v>
      </c>
    </row>
    <row r="166" ht="12.75">
      <c r="E166" s="12" t="s">
        <v>255</v>
      </c>
    </row>
    <row r="167" ht="51">
      <c r="E167" s="12" t="s">
        <v>256</v>
      </c>
    </row>
    <row r="168" spans="1:16" ht="12.75" customHeight="1">
      <c r="A168" s="13"/>
      <c r="B168" s="13"/>
      <c r="C168" s="13" t="s">
        <v>39</v>
      </c>
      <c r="D168" s="13"/>
      <c r="E168" s="13" t="s">
        <v>252</v>
      </c>
      <c r="F168" s="13"/>
      <c r="G168" s="13"/>
      <c r="H168" s="13"/>
      <c r="I168" s="13">
        <f>SUM(I165:I167)</f>
        <v>0</v>
      </c>
      <c r="P168" s="14">
        <f>ROUND(SUM(P165:P167),2)</f>
        <v>0</v>
      </c>
    </row>
    <row r="170" spans="1:9" ht="12.75" customHeight="1">
      <c r="A170" s="7"/>
      <c r="B170" s="7"/>
      <c r="C170" s="7" t="s">
        <v>40</v>
      </c>
      <c r="D170" s="7"/>
      <c r="E170" s="7" t="s">
        <v>257</v>
      </c>
      <c r="F170" s="7"/>
      <c r="G170" s="9"/>
      <c r="H170" s="7"/>
      <c r="I170" s="9"/>
    </row>
    <row r="171" spans="1:16" ht="38.25">
      <c r="A171" s="6">
        <v>46</v>
      </c>
      <c r="B171" s="6" t="s">
        <v>44</v>
      </c>
      <c r="C171" s="6" t="s">
        <v>258</v>
      </c>
      <c r="D171" s="6" t="s">
        <v>111</v>
      </c>
      <c r="E171" s="6" t="s">
        <v>259</v>
      </c>
      <c r="F171" s="6" t="s">
        <v>166</v>
      </c>
      <c r="G171" s="8">
        <v>24.17</v>
      </c>
      <c r="H171" s="11"/>
      <c r="I171" s="10">
        <f>ROUND((H171*G171),2)</f>
        <v>0</v>
      </c>
      <c r="O171" s="14">
        <f>rekapitulace!H8</f>
        <v>21</v>
      </c>
      <c r="P171" s="14">
        <f>O171/100*I171</f>
        <v>0</v>
      </c>
    </row>
    <row r="172" ht="12.75">
      <c r="E172" s="12" t="s">
        <v>260</v>
      </c>
    </row>
    <row r="173" ht="267.75">
      <c r="E173" s="12" t="s">
        <v>261</v>
      </c>
    </row>
    <row r="174" spans="1:16" ht="12.75" customHeight="1">
      <c r="A174" s="13"/>
      <c r="B174" s="13"/>
      <c r="C174" s="13" t="s">
        <v>40</v>
      </c>
      <c r="D174" s="13"/>
      <c r="E174" s="13" t="s">
        <v>257</v>
      </c>
      <c r="F174" s="13"/>
      <c r="G174" s="13"/>
      <c r="H174" s="13"/>
      <c r="I174" s="13">
        <f>SUM(I171:I173)</f>
        <v>0</v>
      </c>
      <c r="P174" s="14">
        <f>ROUND(SUM(P171:P173),2)</f>
        <v>0</v>
      </c>
    </row>
    <row r="176" spans="1:9" ht="12.75" customHeight="1">
      <c r="A176" s="7"/>
      <c r="B176" s="7"/>
      <c r="C176" s="7" t="s">
        <v>41</v>
      </c>
      <c r="D176" s="7"/>
      <c r="E176" s="7" t="s">
        <v>262</v>
      </c>
      <c r="F176" s="7"/>
      <c r="G176" s="9"/>
      <c r="H176" s="7"/>
      <c r="I176" s="9"/>
    </row>
    <row r="177" spans="1:16" ht="25.5">
      <c r="A177" s="6">
        <v>47</v>
      </c>
      <c r="B177" s="6" t="s">
        <v>44</v>
      </c>
      <c r="C177" s="6" t="s">
        <v>263</v>
      </c>
      <c r="D177" s="6" t="s">
        <v>46</v>
      </c>
      <c r="E177" s="6" t="s">
        <v>264</v>
      </c>
      <c r="F177" s="6" t="s">
        <v>166</v>
      </c>
      <c r="G177" s="8">
        <v>18</v>
      </c>
      <c r="H177" s="11"/>
      <c r="I177" s="10">
        <f>ROUND((H177*G177),2)</f>
        <v>0</v>
      </c>
      <c r="O177" s="14">
        <f>rekapitulace!H8</f>
        <v>21</v>
      </c>
      <c r="P177" s="14">
        <f>O177/100*I177</f>
        <v>0</v>
      </c>
    </row>
    <row r="178" ht="12.75">
      <c r="E178" s="12" t="s">
        <v>265</v>
      </c>
    </row>
    <row r="179" ht="38.25">
      <c r="E179" s="12" t="s">
        <v>266</v>
      </c>
    </row>
    <row r="180" spans="1:16" ht="165.75">
      <c r="A180" s="6">
        <v>48</v>
      </c>
      <c r="B180" s="6" t="s">
        <v>44</v>
      </c>
      <c r="C180" s="6" t="s">
        <v>267</v>
      </c>
      <c r="D180" s="6" t="s">
        <v>46</v>
      </c>
      <c r="E180" s="6" t="s">
        <v>268</v>
      </c>
      <c r="F180" s="6" t="s">
        <v>166</v>
      </c>
      <c r="G180" s="8">
        <v>120</v>
      </c>
      <c r="H180" s="11"/>
      <c r="I180" s="10">
        <f>ROUND((H180*G180),2)</f>
        <v>0</v>
      </c>
      <c r="O180" s="14">
        <f>rekapitulace!H8</f>
        <v>21</v>
      </c>
      <c r="P180" s="14">
        <f>O180/100*I180</f>
        <v>0</v>
      </c>
    </row>
    <row r="181" ht="12.75">
      <c r="E181" s="12" t="s">
        <v>269</v>
      </c>
    </row>
    <row r="182" spans="5:10" ht="127.5">
      <c r="E182" s="12" t="s">
        <v>270</v>
      </c>
      <c r="J182" s="17"/>
    </row>
    <row r="183" spans="1:16" ht="38.25">
      <c r="A183" s="6">
        <v>49</v>
      </c>
      <c r="B183" s="6" t="s">
        <v>44</v>
      </c>
      <c r="C183" s="6" t="s">
        <v>271</v>
      </c>
      <c r="D183" s="6" t="s">
        <v>46</v>
      </c>
      <c r="E183" s="6" t="s">
        <v>272</v>
      </c>
      <c r="F183" s="6" t="s">
        <v>166</v>
      </c>
      <c r="G183" s="8">
        <v>319.1</v>
      </c>
      <c r="H183" s="11"/>
      <c r="I183" s="10">
        <f>ROUND((H183*G183),2)</f>
        <v>0</v>
      </c>
      <c r="O183" s="14">
        <f>rekapitulace!H8</f>
        <v>21</v>
      </c>
      <c r="P183" s="14">
        <f>O183/100*I183</f>
        <v>0</v>
      </c>
    </row>
    <row r="184" ht="12.75">
      <c r="E184" s="12" t="s">
        <v>273</v>
      </c>
    </row>
    <row r="185" ht="38.25">
      <c r="E185" s="12" t="s">
        <v>266</v>
      </c>
    </row>
    <row r="186" spans="1:16" ht="12.75">
      <c r="A186" s="6">
        <v>50</v>
      </c>
      <c r="B186" s="6" t="s">
        <v>44</v>
      </c>
      <c r="C186" s="6" t="s">
        <v>274</v>
      </c>
      <c r="D186" s="6" t="s">
        <v>46</v>
      </c>
      <c r="E186" s="6" t="s">
        <v>275</v>
      </c>
      <c r="F186" s="6" t="s">
        <v>57</v>
      </c>
      <c r="G186" s="8">
        <v>18</v>
      </c>
      <c r="H186" s="11"/>
      <c r="I186" s="10">
        <f>ROUND((H186*G186),2)</f>
        <v>0</v>
      </c>
      <c r="O186" s="14">
        <f>rekapitulace!H8</f>
        <v>21</v>
      </c>
      <c r="P186" s="14">
        <f>O186/100*I186</f>
        <v>0</v>
      </c>
    </row>
    <row r="187" ht="12.75">
      <c r="E187" s="12" t="s">
        <v>276</v>
      </c>
    </row>
    <row r="188" ht="38.25">
      <c r="E188" s="12" t="s">
        <v>277</v>
      </c>
    </row>
    <row r="189" spans="1:16" ht="12.75">
      <c r="A189" s="6">
        <v>51</v>
      </c>
      <c r="B189" s="6" t="s">
        <v>44</v>
      </c>
      <c r="C189" s="6" t="s">
        <v>278</v>
      </c>
      <c r="D189" s="6" t="s">
        <v>46</v>
      </c>
      <c r="E189" s="6" t="s">
        <v>279</v>
      </c>
      <c r="F189" s="6" t="s">
        <v>140</v>
      </c>
      <c r="G189" s="8">
        <v>127.375</v>
      </c>
      <c r="H189" s="11"/>
      <c r="I189" s="10">
        <f>ROUND((H189*G189),2)</f>
        <v>0</v>
      </c>
      <c r="O189" s="14">
        <f>rekapitulace!H8</f>
        <v>21</v>
      </c>
      <c r="P189" s="14">
        <f>O189/100*I189</f>
        <v>0</v>
      </c>
    </row>
    <row r="190" ht="63.75">
      <c r="E190" s="12" t="s">
        <v>280</v>
      </c>
    </row>
    <row r="191" ht="38.25">
      <c r="E191" s="12" t="s">
        <v>281</v>
      </c>
    </row>
    <row r="192" spans="1:16" ht="12.75">
      <c r="A192" s="6">
        <v>52</v>
      </c>
      <c r="B192" s="6" t="s">
        <v>44</v>
      </c>
      <c r="C192" s="6" t="s">
        <v>282</v>
      </c>
      <c r="D192" s="6" t="s">
        <v>46</v>
      </c>
      <c r="E192" s="6" t="s">
        <v>283</v>
      </c>
      <c r="F192" s="6" t="s">
        <v>140</v>
      </c>
      <c r="G192" s="8">
        <v>127.375</v>
      </c>
      <c r="H192" s="11"/>
      <c r="I192" s="10">
        <f>ROUND((H192*G192),2)</f>
        <v>0</v>
      </c>
      <c r="O192" s="14">
        <f>rekapitulace!H8</f>
        <v>21</v>
      </c>
      <c r="P192" s="14">
        <f>O192/100*I192</f>
        <v>0</v>
      </c>
    </row>
    <row r="193" ht="63.75">
      <c r="E193" s="12" t="s">
        <v>280</v>
      </c>
    </row>
    <row r="194" ht="38.25">
      <c r="E194" s="12" t="s">
        <v>281</v>
      </c>
    </row>
    <row r="195" spans="1:16" ht="25.5">
      <c r="A195" s="6">
        <v>53</v>
      </c>
      <c r="B195" s="6" t="s">
        <v>44</v>
      </c>
      <c r="C195" s="6" t="s">
        <v>284</v>
      </c>
      <c r="D195" s="6" t="s">
        <v>46</v>
      </c>
      <c r="E195" s="6" t="s">
        <v>285</v>
      </c>
      <c r="F195" s="6" t="s">
        <v>57</v>
      </c>
      <c r="G195" s="8">
        <v>1</v>
      </c>
      <c r="H195" s="11"/>
      <c r="I195" s="10">
        <f>ROUND((H195*G195),2)</f>
        <v>0</v>
      </c>
      <c r="O195" s="14">
        <f>rekapitulace!H8</f>
        <v>21</v>
      </c>
      <c r="P195" s="14">
        <f>O195/100*I195</f>
        <v>0</v>
      </c>
    </row>
    <row r="196" ht="12.75">
      <c r="E196" s="12" t="s">
        <v>286</v>
      </c>
    </row>
    <row r="197" ht="409.5">
      <c r="E197" s="12" t="s">
        <v>287</v>
      </c>
    </row>
    <row r="198" spans="1:16" ht="12.75">
      <c r="A198" s="6">
        <v>54</v>
      </c>
      <c r="B198" s="6" t="s">
        <v>44</v>
      </c>
      <c r="C198" s="6" t="s">
        <v>288</v>
      </c>
      <c r="D198" s="6" t="s">
        <v>46</v>
      </c>
      <c r="E198" s="6" t="s">
        <v>289</v>
      </c>
      <c r="F198" s="6" t="s">
        <v>166</v>
      </c>
      <c r="G198" s="8">
        <v>9.55</v>
      </c>
      <c r="H198" s="11"/>
      <c r="I198" s="10">
        <f>ROUND((H198*G198),2)</f>
        <v>0</v>
      </c>
      <c r="O198" s="14">
        <f>rekapitulace!H8</f>
        <v>21</v>
      </c>
      <c r="P198" s="14">
        <f>O198/100*I198</f>
        <v>0</v>
      </c>
    </row>
    <row r="199" ht="12.75">
      <c r="E199" s="12" t="s">
        <v>290</v>
      </c>
    </row>
    <row r="200" ht="63.75">
      <c r="E200" s="12" t="s">
        <v>291</v>
      </c>
    </row>
    <row r="201" spans="1:16" ht="12.75">
      <c r="A201" s="6">
        <v>55</v>
      </c>
      <c r="B201" s="6" t="s">
        <v>44</v>
      </c>
      <c r="C201" s="6" t="s">
        <v>292</v>
      </c>
      <c r="D201" s="6" t="s">
        <v>46</v>
      </c>
      <c r="E201" s="6" t="s">
        <v>293</v>
      </c>
      <c r="F201" s="6" t="s">
        <v>166</v>
      </c>
      <c r="G201" s="8">
        <v>36.4</v>
      </c>
      <c r="H201" s="11"/>
      <c r="I201" s="10">
        <f>ROUND((H201*G201),2)</f>
        <v>0</v>
      </c>
      <c r="O201" s="14">
        <f>rekapitulace!H8</f>
        <v>21</v>
      </c>
      <c r="P201" s="14">
        <f>O201/100*I201</f>
        <v>0</v>
      </c>
    </row>
    <row r="202" ht="25.5">
      <c r="E202" s="12" t="s">
        <v>294</v>
      </c>
    </row>
    <row r="203" ht="12.75">
      <c r="E203" s="12" t="s">
        <v>295</v>
      </c>
    </row>
    <row r="204" spans="1:16" ht="12.75">
      <c r="A204" s="6">
        <v>56</v>
      </c>
      <c r="B204" s="6" t="s">
        <v>44</v>
      </c>
      <c r="C204" s="6" t="s">
        <v>296</v>
      </c>
      <c r="D204" s="6" t="s">
        <v>46</v>
      </c>
      <c r="E204" s="6" t="s">
        <v>297</v>
      </c>
      <c r="F204" s="6" t="s">
        <v>166</v>
      </c>
      <c r="G204" s="8">
        <v>36.4</v>
      </c>
      <c r="H204" s="11"/>
      <c r="I204" s="10">
        <f>ROUND((H204*G204),2)</f>
        <v>0</v>
      </c>
      <c r="O204" s="14">
        <f>rekapitulace!H8</f>
        <v>21</v>
      </c>
      <c r="P204" s="14">
        <f>O204/100*I204</f>
        <v>0</v>
      </c>
    </row>
    <row r="205" ht="12.75">
      <c r="E205" s="12" t="s">
        <v>298</v>
      </c>
    </row>
    <row r="206" ht="38.25">
      <c r="E206" s="12" t="s">
        <v>299</v>
      </c>
    </row>
    <row r="207" spans="1:16" ht="38.25">
      <c r="A207" s="6">
        <v>57</v>
      </c>
      <c r="B207" s="6" t="s">
        <v>44</v>
      </c>
      <c r="C207" s="6" t="s">
        <v>300</v>
      </c>
      <c r="D207" s="6" t="s">
        <v>46</v>
      </c>
      <c r="E207" s="6" t="s">
        <v>301</v>
      </c>
      <c r="F207" s="6" t="s">
        <v>166</v>
      </c>
      <c r="G207" s="8">
        <v>282</v>
      </c>
      <c r="H207" s="11"/>
      <c r="I207" s="10">
        <f>ROUND((H207*G207),2)</f>
        <v>0</v>
      </c>
      <c r="O207" s="14">
        <f>rekapitulace!H8</f>
        <v>21</v>
      </c>
      <c r="P207" s="14">
        <f>O207/100*I207</f>
        <v>0</v>
      </c>
    </row>
    <row r="208" ht="12.75">
      <c r="E208" s="12" t="s">
        <v>302</v>
      </c>
    </row>
    <row r="209" ht="89.25">
      <c r="E209" s="12" t="s">
        <v>303</v>
      </c>
    </row>
    <row r="210" spans="1:16" ht="25.5">
      <c r="A210" s="6">
        <v>58</v>
      </c>
      <c r="B210" s="6" t="s">
        <v>44</v>
      </c>
      <c r="C210" s="6" t="s">
        <v>304</v>
      </c>
      <c r="D210" s="6" t="s">
        <v>46</v>
      </c>
      <c r="E210" s="6" t="s">
        <v>305</v>
      </c>
      <c r="F210" s="6" t="s">
        <v>306</v>
      </c>
      <c r="G210" s="8">
        <v>1227.88</v>
      </c>
      <c r="H210" s="11"/>
      <c r="I210" s="10">
        <f>ROUND((H210*G210),2)</f>
        <v>0</v>
      </c>
      <c r="O210" s="14">
        <f>rekapitulace!H8</f>
        <v>21</v>
      </c>
      <c r="P210" s="14">
        <f>O210/100*I210</f>
        <v>0</v>
      </c>
    </row>
    <row r="211" ht="102">
      <c r="E211" s="12" t="s">
        <v>307</v>
      </c>
    </row>
    <row r="212" ht="409.5">
      <c r="E212" s="12" t="s">
        <v>308</v>
      </c>
    </row>
    <row r="213" spans="1:16" ht="12.75">
      <c r="A213" s="6">
        <v>59</v>
      </c>
      <c r="B213" s="6" t="s">
        <v>44</v>
      </c>
      <c r="C213" s="6" t="s">
        <v>309</v>
      </c>
      <c r="D213" s="6" t="s">
        <v>46</v>
      </c>
      <c r="E213" s="6" t="s">
        <v>310</v>
      </c>
      <c r="F213" s="6" t="s">
        <v>140</v>
      </c>
      <c r="G213" s="8">
        <v>48.405</v>
      </c>
      <c r="H213" s="11"/>
      <c r="I213" s="10">
        <f>ROUND((H213*G213),2)</f>
        <v>0</v>
      </c>
      <c r="O213" s="14">
        <f>rekapitulace!H8</f>
        <v>21</v>
      </c>
      <c r="P213" s="14">
        <f>O213/100*I213</f>
        <v>0</v>
      </c>
    </row>
    <row r="214" ht="12.75">
      <c r="E214" s="12" t="s">
        <v>311</v>
      </c>
    </row>
    <row r="215" ht="12.75">
      <c r="E215" s="12" t="s">
        <v>312</v>
      </c>
    </row>
    <row r="216" spans="1:16" ht="38.25">
      <c r="A216" s="6">
        <v>60</v>
      </c>
      <c r="B216" s="6" t="s">
        <v>44</v>
      </c>
      <c r="C216" s="6" t="s">
        <v>313</v>
      </c>
      <c r="D216" s="6" t="s">
        <v>46</v>
      </c>
      <c r="E216" s="6" t="s">
        <v>314</v>
      </c>
      <c r="F216" s="6" t="s">
        <v>315</v>
      </c>
      <c r="G216" s="8">
        <v>20</v>
      </c>
      <c r="H216" s="11"/>
      <c r="I216" s="10">
        <f>ROUND((H216*G216),2)</f>
        <v>0</v>
      </c>
      <c r="O216" s="14">
        <f>rekapitulace!H8</f>
        <v>21</v>
      </c>
      <c r="P216" s="14">
        <f>O216/100*I216</f>
        <v>0</v>
      </c>
    </row>
    <row r="217" ht="12.75">
      <c r="E217" s="12" t="s">
        <v>316</v>
      </c>
    </row>
    <row r="218" ht="25.5">
      <c r="E218" s="12" t="s">
        <v>317</v>
      </c>
    </row>
    <row r="219" spans="1:16" ht="12.75">
      <c r="A219" s="6">
        <v>61</v>
      </c>
      <c r="B219" s="6" t="s">
        <v>44</v>
      </c>
      <c r="C219" s="6" t="s">
        <v>318</v>
      </c>
      <c r="D219" s="6" t="s">
        <v>46</v>
      </c>
      <c r="E219" s="6" t="s">
        <v>319</v>
      </c>
      <c r="F219" s="6" t="s">
        <v>76</v>
      </c>
      <c r="G219" s="8">
        <v>2.31</v>
      </c>
      <c r="H219" s="11"/>
      <c r="I219" s="10">
        <f>ROUND((H219*G219),2)</f>
        <v>0</v>
      </c>
      <c r="O219" s="14">
        <f>rekapitulace!H8</f>
        <v>21</v>
      </c>
      <c r="P219" s="14">
        <f>O219/100*I219</f>
        <v>0</v>
      </c>
    </row>
    <row r="220" ht="89.25">
      <c r="E220" s="12" t="s">
        <v>320</v>
      </c>
    </row>
    <row r="221" ht="25.5">
      <c r="E221" s="12" t="s">
        <v>317</v>
      </c>
    </row>
    <row r="222" spans="1:16" ht="25.5">
      <c r="A222" s="6">
        <v>62</v>
      </c>
      <c r="B222" s="6" t="s">
        <v>44</v>
      </c>
      <c r="C222" s="6" t="s">
        <v>321</v>
      </c>
      <c r="D222" s="6" t="s">
        <v>46</v>
      </c>
      <c r="E222" s="6" t="s">
        <v>322</v>
      </c>
      <c r="F222" s="6" t="s">
        <v>76</v>
      </c>
      <c r="G222" s="8">
        <v>6.787</v>
      </c>
      <c r="H222" s="18"/>
      <c r="I222" s="10">
        <f>ROUND((H222*G222),2)</f>
        <v>0</v>
      </c>
      <c r="O222" s="14">
        <f>rekapitulace!H8</f>
        <v>21</v>
      </c>
      <c r="P222" s="14">
        <f>O222/100*I222</f>
        <v>0</v>
      </c>
    </row>
    <row r="223" ht="51">
      <c r="E223" s="12" t="s">
        <v>323</v>
      </c>
    </row>
    <row r="224" ht="102">
      <c r="E224" s="12" t="s">
        <v>324</v>
      </c>
    </row>
    <row r="225" spans="1:16" ht="25.5">
      <c r="A225" s="6">
        <v>63</v>
      </c>
      <c r="B225" s="6" t="s">
        <v>44</v>
      </c>
      <c r="C225" s="6" t="s">
        <v>325</v>
      </c>
      <c r="D225" s="6" t="s">
        <v>46</v>
      </c>
      <c r="E225" s="6" t="s">
        <v>326</v>
      </c>
      <c r="F225" s="6" t="s">
        <v>76</v>
      </c>
      <c r="G225" s="8">
        <v>4.883</v>
      </c>
      <c r="H225" s="11"/>
      <c r="I225" s="10">
        <f>ROUND((H225*G225),2)</f>
        <v>0</v>
      </c>
      <c r="O225" s="14">
        <f>rekapitulace!H8</f>
        <v>21</v>
      </c>
      <c r="P225" s="14">
        <f>O225/100*I225</f>
        <v>0</v>
      </c>
    </row>
    <row r="226" ht="102">
      <c r="E226" s="12" t="s">
        <v>327</v>
      </c>
    </row>
    <row r="227" ht="102">
      <c r="E227" s="12" t="s">
        <v>324</v>
      </c>
    </row>
    <row r="228" spans="1:16" ht="25.5">
      <c r="A228" s="6">
        <v>64</v>
      </c>
      <c r="B228" s="6" t="s">
        <v>44</v>
      </c>
      <c r="C228" s="6" t="s">
        <v>328</v>
      </c>
      <c r="D228" s="6" t="s">
        <v>46</v>
      </c>
      <c r="E228" s="6" t="s">
        <v>329</v>
      </c>
      <c r="F228" s="6" t="s">
        <v>166</v>
      </c>
      <c r="G228" s="8">
        <v>3</v>
      </c>
      <c r="H228" s="18"/>
      <c r="I228" s="10">
        <f>ROUND((H228*G228),2)</f>
        <v>0</v>
      </c>
      <c r="O228" s="14">
        <f>rekapitulace!H8</f>
        <v>21</v>
      </c>
      <c r="P228" s="14">
        <f>O228/100*I228</f>
        <v>0</v>
      </c>
    </row>
    <row r="229" ht="12.75">
      <c r="E229" s="12" t="s">
        <v>330</v>
      </c>
    </row>
    <row r="230" ht="114.75">
      <c r="E230" s="12" t="s">
        <v>331</v>
      </c>
    </row>
    <row r="231" spans="1:16" ht="12.75" customHeight="1">
      <c r="A231" s="13"/>
      <c r="B231" s="13"/>
      <c r="C231" s="13" t="s">
        <v>41</v>
      </c>
      <c r="D231" s="13"/>
      <c r="E231" s="13" t="s">
        <v>262</v>
      </c>
      <c r="F231" s="13"/>
      <c r="G231" s="13"/>
      <c r="H231" s="13"/>
      <c r="I231" s="13">
        <f>SUM(I177:I230)</f>
        <v>0</v>
      </c>
      <c r="P231" s="14">
        <f>ROUND(SUM(P177:P230),2)</f>
        <v>0</v>
      </c>
    </row>
    <row r="233" spans="1:16" ht="12.75" customHeight="1">
      <c r="A233" s="13"/>
      <c r="B233" s="13"/>
      <c r="C233" s="13"/>
      <c r="D233" s="13"/>
      <c r="E233" s="13" t="s">
        <v>64</v>
      </c>
      <c r="F233" s="13"/>
      <c r="G233" s="13"/>
      <c r="H233" s="13"/>
      <c r="I233" s="13">
        <f>+I27+I81+I93+I105+I126+I150+I162+I168+I174+I231</f>
        <v>0</v>
      </c>
      <c r="P233" s="14">
        <f>+P27+P81+P93+P105+P126+P150+P162+P168+P174+P231</f>
        <v>0</v>
      </c>
    </row>
    <row r="235" spans="1:9" ht="12.75" customHeight="1">
      <c r="A235" s="7" t="s">
        <v>65</v>
      </c>
      <c r="B235" s="7"/>
      <c r="C235" s="7"/>
      <c r="D235" s="7"/>
      <c r="E235" s="7"/>
      <c r="F235" s="7"/>
      <c r="G235" s="7"/>
      <c r="H235" s="7"/>
      <c r="I235" s="7"/>
    </row>
    <row r="236" spans="1:9" ht="12.75" customHeight="1">
      <c r="A236" s="7"/>
      <c r="B236" s="7"/>
      <c r="C236" s="7"/>
      <c r="D236" s="7"/>
      <c r="E236" s="7" t="s">
        <v>66</v>
      </c>
      <c r="F236" s="7"/>
      <c r="G236" s="7"/>
      <c r="H236" s="7"/>
      <c r="I236" s="7"/>
    </row>
    <row r="237" spans="1:16" ht="12.75" customHeight="1">
      <c r="A237" s="13"/>
      <c r="B237" s="13"/>
      <c r="C237" s="13"/>
      <c r="D237" s="13"/>
      <c r="E237" s="13" t="s">
        <v>67</v>
      </c>
      <c r="F237" s="13"/>
      <c r="G237" s="13"/>
      <c r="H237" s="13"/>
      <c r="I237" s="13">
        <v>0</v>
      </c>
      <c r="P237" s="14">
        <v>0</v>
      </c>
    </row>
    <row r="238" spans="1:9" ht="12.75" customHeight="1">
      <c r="A238" s="13"/>
      <c r="B238" s="13"/>
      <c r="C238" s="13"/>
      <c r="D238" s="13"/>
      <c r="E238" s="13" t="s">
        <v>68</v>
      </c>
      <c r="F238" s="13"/>
      <c r="G238" s="13"/>
      <c r="H238" s="13"/>
      <c r="I238" s="13"/>
    </row>
    <row r="239" spans="1:16" ht="12.75" customHeight="1">
      <c r="A239" s="13"/>
      <c r="B239" s="13"/>
      <c r="C239" s="13"/>
      <c r="D239" s="13"/>
      <c r="E239" s="13" t="s">
        <v>69</v>
      </c>
      <c r="F239" s="13"/>
      <c r="G239" s="13"/>
      <c r="H239" s="13"/>
      <c r="I239" s="13">
        <v>0</v>
      </c>
      <c r="P239" s="14">
        <v>0</v>
      </c>
    </row>
    <row r="240" spans="1:16" ht="12.75" customHeight="1">
      <c r="A240" s="13"/>
      <c r="B240" s="13"/>
      <c r="C240" s="13"/>
      <c r="D240" s="13"/>
      <c r="E240" s="13" t="s">
        <v>70</v>
      </c>
      <c r="F240" s="13"/>
      <c r="G240" s="13"/>
      <c r="H240" s="13"/>
      <c r="I240" s="13">
        <f>I237+I239</f>
        <v>0</v>
      </c>
      <c r="P240" s="14">
        <f>P237+P239</f>
        <v>0</v>
      </c>
    </row>
    <row r="242" spans="1:16" ht="12.75" customHeight="1">
      <c r="A242" s="13"/>
      <c r="B242" s="13"/>
      <c r="C242" s="13"/>
      <c r="D242" s="13"/>
      <c r="E242" s="13" t="s">
        <v>70</v>
      </c>
      <c r="F242" s="13"/>
      <c r="G242" s="13"/>
      <c r="H242" s="13"/>
      <c r="I242" s="13">
        <f>I233+I240</f>
        <v>0</v>
      </c>
      <c r="P242" s="14">
        <f>P233+P240</f>
        <v>0</v>
      </c>
    </row>
  </sheetData>
  <sheetProtection password="CFC1" sheet="1" formatColumns="0"/>
  <mergeCells count="8">
    <mergeCell ref="F8:F9"/>
    <mergeCell ref="G8:G9"/>
    <mergeCell ref="H8:I8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3"/>
  <sheetViews>
    <sheetView workbookViewId="0" topLeftCell="A1">
      <pane ySplit="10" topLeftCell="A11" activePane="bottomLeft" state="frozen"/>
      <selection pane="topLeft" activeCell="D20" sqref="D20"/>
      <selection pane="bottomLeft" activeCell="B67" sqref="B67"/>
    </sheetView>
  </sheetViews>
  <sheetFormatPr defaultColWidth="9.140625" defaultRowHeight="12.75" customHeight="1"/>
  <cols>
    <col min="1" max="1" width="6.7109375" style="14" customWidth="1"/>
    <col min="2" max="2" width="20.7109375" style="14" customWidth="1"/>
    <col min="3" max="3" width="15.7109375" style="14" customWidth="1"/>
    <col min="4" max="4" width="12.7109375" style="14" customWidth="1"/>
    <col min="5" max="5" width="75.7109375" style="14" customWidth="1"/>
    <col min="6" max="6" width="9.7109375" style="14" customWidth="1"/>
    <col min="7" max="7" width="12.7109375" style="14" customWidth="1"/>
    <col min="8" max="9" width="14.7109375" style="14" customWidth="1"/>
    <col min="10" max="14" width="9.140625" style="14" customWidth="1"/>
    <col min="15" max="16" width="9.140625" style="14" hidden="1" customWidth="1"/>
    <col min="17" max="16384" width="9.140625" style="14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s="14" t="s">
        <v>15</v>
      </c>
      <c r="C4" s="5" t="s">
        <v>18</v>
      </c>
      <c r="D4" s="5"/>
      <c r="E4" s="5" t="s">
        <v>19</v>
      </c>
    </row>
    <row r="5" spans="1:5" ht="12.75" customHeight="1">
      <c r="A5" s="14" t="s">
        <v>16</v>
      </c>
      <c r="C5" s="5" t="s">
        <v>332</v>
      </c>
      <c r="D5" s="5"/>
      <c r="E5" s="5" t="s">
        <v>333</v>
      </c>
    </row>
    <row r="6" spans="1:5" ht="12.75" customHeight="1">
      <c r="A6" s="14" t="s">
        <v>17</v>
      </c>
      <c r="C6" s="5" t="s">
        <v>332</v>
      </c>
      <c r="D6" s="5"/>
      <c r="E6" s="5" t="s">
        <v>333</v>
      </c>
    </row>
    <row r="7" spans="3:5" ht="12.75" customHeight="1">
      <c r="C7" s="5"/>
      <c r="D7" s="5"/>
      <c r="E7" s="5"/>
    </row>
    <row r="8" spans="1:16" ht="12.75" customHeight="1">
      <c r="A8" s="16" t="s">
        <v>22</v>
      </c>
      <c r="B8" s="16" t="s">
        <v>24</v>
      </c>
      <c r="C8" s="16" t="s">
        <v>25</v>
      </c>
      <c r="D8" s="16" t="s">
        <v>26</v>
      </c>
      <c r="E8" s="16" t="s">
        <v>27</v>
      </c>
      <c r="F8" s="16" t="s">
        <v>28</v>
      </c>
      <c r="G8" s="16" t="s">
        <v>29</v>
      </c>
      <c r="H8" s="16" t="s">
        <v>30</v>
      </c>
      <c r="I8" s="16"/>
      <c r="O8" s="14" t="s">
        <v>33</v>
      </c>
      <c r="P8" s="14" t="s">
        <v>11</v>
      </c>
    </row>
    <row r="9" spans="1:15" ht="14.25">
      <c r="A9" s="16"/>
      <c r="B9" s="16"/>
      <c r="C9" s="16"/>
      <c r="D9" s="16"/>
      <c r="E9" s="16"/>
      <c r="F9" s="16"/>
      <c r="G9" s="16"/>
      <c r="H9" s="15" t="s">
        <v>31</v>
      </c>
      <c r="I9" s="15" t="s">
        <v>32</v>
      </c>
      <c r="O9" s="14" t="s">
        <v>11</v>
      </c>
    </row>
    <row r="10" spans="1:9" ht="14.25">
      <c r="A10" s="15" t="s">
        <v>23</v>
      </c>
      <c r="B10" s="15" t="s">
        <v>34</v>
      </c>
      <c r="C10" s="15" t="s">
        <v>35</v>
      </c>
      <c r="D10" s="15" t="s">
        <v>36</v>
      </c>
      <c r="E10" s="15" t="s">
        <v>37</v>
      </c>
      <c r="F10" s="15" t="s">
        <v>38</v>
      </c>
      <c r="G10" s="15" t="s">
        <v>39</v>
      </c>
      <c r="H10" s="15" t="s">
        <v>40</v>
      </c>
      <c r="I10" s="15" t="s">
        <v>41</v>
      </c>
    </row>
    <row r="11" spans="1:9" ht="12.75" customHeight="1">
      <c r="A11" s="7"/>
      <c r="B11" s="7"/>
      <c r="C11" s="7" t="s">
        <v>43</v>
      </c>
      <c r="D11" s="7"/>
      <c r="E11" s="7" t="s">
        <v>42</v>
      </c>
      <c r="F11" s="7"/>
      <c r="G11" s="9"/>
      <c r="H11" s="7"/>
      <c r="I11" s="9"/>
    </row>
    <row r="12" spans="1:16" ht="25.5">
      <c r="A12" s="6">
        <v>1</v>
      </c>
      <c r="B12" s="6" t="s">
        <v>44</v>
      </c>
      <c r="C12" s="6" t="s">
        <v>73</v>
      </c>
      <c r="D12" s="6" t="s">
        <v>74</v>
      </c>
      <c r="E12" s="6" t="s">
        <v>75</v>
      </c>
      <c r="F12" s="6" t="s">
        <v>76</v>
      </c>
      <c r="G12" s="8">
        <v>997.65</v>
      </c>
      <c r="H12" s="11"/>
      <c r="I12" s="10">
        <f>ROUND((H12*G12),2)</f>
        <v>0</v>
      </c>
      <c r="O12" s="14">
        <f>rekapitulace!H8</f>
        <v>21</v>
      </c>
      <c r="P12" s="14">
        <f>O12/100*I12</f>
        <v>0</v>
      </c>
    </row>
    <row r="13" ht="12.75">
      <c r="E13" s="12" t="s">
        <v>334</v>
      </c>
    </row>
    <row r="14" ht="25.5">
      <c r="E14" s="12" t="s">
        <v>78</v>
      </c>
    </row>
    <row r="15" spans="1:16" ht="25.5">
      <c r="A15" s="6">
        <v>2</v>
      </c>
      <c r="B15" s="6" t="s">
        <v>44</v>
      </c>
      <c r="C15" s="6" t="s">
        <v>79</v>
      </c>
      <c r="D15" s="6" t="s">
        <v>335</v>
      </c>
      <c r="E15" s="6" t="s">
        <v>336</v>
      </c>
      <c r="F15" s="6" t="s">
        <v>82</v>
      </c>
      <c r="G15" s="8">
        <v>2.415</v>
      </c>
      <c r="H15" s="11"/>
      <c r="I15" s="10">
        <f>ROUND((H15*G15),2)</f>
        <v>0</v>
      </c>
      <c r="O15" s="14">
        <f>rekapitulace!H8</f>
        <v>21</v>
      </c>
      <c r="P15" s="14">
        <f>O15/100*I15</f>
        <v>0</v>
      </c>
    </row>
    <row r="16" ht="12.75">
      <c r="E16" s="12" t="s">
        <v>337</v>
      </c>
    </row>
    <row r="17" ht="25.5">
      <c r="E17" s="12" t="s">
        <v>78</v>
      </c>
    </row>
    <row r="18" spans="1:16" ht="25.5">
      <c r="A18" s="6">
        <v>3</v>
      </c>
      <c r="B18" s="6" t="s">
        <v>44</v>
      </c>
      <c r="C18" s="6" t="s">
        <v>79</v>
      </c>
      <c r="D18" s="6" t="s">
        <v>338</v>
      </c>
      <c r="E18" s="6" t="s">
        <v>81</v>
      </c>
      <c r="F18" s="6" t="s">
        <v>82</v>
      </c>
      <c r="G18" s="8">
        <v>38.61</v>
      </c>
      <c r="H18" s="11"/>
      <c r="I18" s="10">
        <f>ROUND((H18*G18),2)</f>
        <v>0</v>
      </c>
      <c r="O18" s="14">
        <f>rekapitulace!H8</f>
        <v>21</v>
      </c>
      <c r="P18" s="14">
        <f>O18/100*I18</f>
        <v>0</v>
      </c>
    </row>
    <row r="19" ht="12.75">
      <c r="E19" s="12" t="s">
        <v>339</v>
      </c>
    </row>
    <row r="20" ht="25.5">
      <c r="E20" s="12" t="s">
        <v>78</v>
      </c>
    </row>
    <row r="21" spans="1:16" ht="25.5">
      <c r="A21" s="6">
        <v>4</v>
      </c>
      <c r="B21" s="6" t="s">
        <v>44</v>
      </c>
      <c r="C21" s="6" t="s">
        <v>90</v>
      </c>
      <c r="D21" s="6" t="s">
        <v>46</v>
      </c>
      <c r="E21" s="6" t="s">
        <v>91</v>
      </c>
      <c r="F21" s="6" t="s">
        <v>76</v>
      </c>
      <c r="G21" s="8">
        <v>83.85</v>
      </c>
      <c r="H21" s="11"/>
      <c r="I21" s="10">
        <f>ROUND((H21*G21),2)</f>
        <v>0</v>
      </c>
      <c r="O21" s="14">
        <f>rekapitulace!H8</f>
        <v>21</v>
      </c>
      <c r="P21" s="14">
        <f>O21/100*I21</f>
        <v>0</v>
      </c>
    </row>
    <row r="22" ht="12.75">
      <c r="E22" s="12" t="s">
        <v>340</v>
      </c>
    </row>
    <row r="23" ht="25.5">
      <c r="E23" s="12" t="s">
        <v>93</v>
      </c>
    </row>
    <row r="24" spans="1:16" ht="76.5">
      <c r="A24" s="6">
        <v>5</v>
      </c>
      <c r="B24" s="6" t="s">
        <v>44</v>
      </c>
      <c r="C24" s="6" t="s">
        <v>341</v>
      </c>
      <c r="D24" s="6" t="s">
        <v>46</v>
      </c>
      <c r="E24" s="6" t="s">
        <v>342</v>
      </c>
      <c r="F24" s="6" t="s">
        <v>48</v>
      </c>
      <c r="G24" s="8">
        <v>1</v>
      </c>
      <c r="H24" s="11"/>
      <c r="I24" s="10">
        <f>ROUND((H24*G24),2)</f>
        <v>0</v>
      </c>
      <c r="O24" s="14">
        <f>rekapitulace!H8</f>
        <v>21</v>
      </c>
      <c r="P24" s="14">
        <f>O24/100*I24</f>
        <v>0</v>
      </c>
    </row>
    <row r="25" ht="12.75">
      <c r="E25" s="12" t="s">
        <v>49</v>
      </c>
    </row>
    <row r="26" spans="1:16" ht="25.5">
      <c r="A26" s="6">
        <v>6</v>
      </c>
      <c r="B26" s="6" t="s">
        <v>44</v>
      </c>
      <c r="C26" s="6" t="s">
        <v>343</v>
      </c>
      <c r="D26" s="6" t="s">
        <v>46</v>
      </c>
      <c r="E26" s="6" t="s">
        <v>344</v>
      </c>
      <c r="F26" s="6" t="s">
        <v>57</v>
      </c>
      <c r="G26" s="8">
        <v>2</v>
      </c>
      <c r="H26" s="11"/>
      <c r="I26" s="10">
        <f>ROUND((H26*G26),2)</f>
        <v>0</v>
      </c>
      <c r="O26" s="14">
        <f>rekapitulace!H8</f>
        <v>21</v>
      </c>
      <c r="P26" s="14">
        <f>O26/100*I26</f>
        <v>0</v>
      </c>
    </row>
    <row r="27" ht="12.75">
      <c r="E27" s="12" t="s">
        <v>49</v>
      </c>
    </row>
    <row r="28" spans="1:16" ht="12.75" customHeight="1">
      <c r="A28" s="13"/>
      <c r="B28" s="13"/>
      <c r="C28" s="13" t="s">
        <v>43</v>
      </c>
      <c r="D28" s="13"/>
      <c r="E28" s="13" t="s">
        <v>42</v>
      </c>
      <c r="F28" s="13"/>
      <c r="G28" s="13"/>
      <c r="H28" s="13"/>
      <c r="I28" s="13">
        <f>SUM(I12:I27)</f>
        <v>0</v>
      </c>
      <c r="P28" s="14">
        <f>ROUND(SUM(P12:P27),2)</f>
        <v>0</v>
      </c>
    </row>
    <row r="30" spans="1:9" ht="12.75" customHeight="1">
      <c r="A30" s="7"/>
      <c r="B30" s="7"/>
      <c r="C30" s="7" t="s">
        <v>23</v>
      </c>
      <c r="D30" s="7"/>
      <c r="E30" s="7" t="s">
        <v>94</v>
      </c>
      <c r="F30" s="7"/>
      <c r="G30" s="9"/>
      <c r="H30" s="7"/>
      <c r="I30" s="9"/>
    </row>
    <row r="31" spans="1:16" ht="25.5">
      <c r="A31" s="6">
        <v>7</v>
      </c>
      <c r="B31" s="6" t="s">
        <v>44</v>
      </c>
      <c r="C31" s="6" t="s">
        <v>345</v>
      </c>
      <c r="D31" s="6" t="s">
        <v>46</v>
      </c>
      <c r="E31" s="6" t="s">
        <v>346</v>
      </c>
      <c r="F31" s="6" t="s">
        <v>76</v>
      </c>
      <c r="G31" s="8">
        <v>997.65</v>
      </c>
      <c r="H31" s="11"/>
      <c r="I31" s="10">
        <f>ROUND((H31*G31),2)</f>
        <v>0</v>
      </c>
      <c r="O31" s="14">
        <f>rekapitulace!H8</f>
        <v>21</v>
      </c>
      <c r="P31" s="14">
        <f>O31/100*I31</f>
        <v>0</v>
      </c>
    </row>
    <row r="32" ht="25.5">
      <c r="E32" s="12" t="s">
        <v>347</v>
      </c>
    </row>
    <row r="33" ht="318.75">
      <c r="E33" s="12" t="s">
        <v>348</v>
      </c>
    </row>
    <row r="34" spans="1:16" ht="12.75">
      <c r="A34" s="6">
        <v>8</v>
      </c>
      <c r="B34" s="6" t="s">
        <v>44</v>
      </c>
      <c r="C34" s="6" t="s">
        <v>122</v>
      </c>
      <c r="D34" s="6" t="s">
        <v>46</v>
      </c>
      <c r="E34" s="6" t="s">
        <v>123</v>
      </c>
      <c r="F34" s="6" t="s">
        <v>76</v>
      </c>
      <c r="G34" s="8">
        <v>997.65</v>
      </c>
      <c r="H34" s="11"/>
      <c r="I34" s="10">
        <f>ROUND((H34*G34),2)</f>
        <v>0</v>
      </c>
      <c r="O34" s="14">
        <f>rekapitulace!H8</f>
        <v>21</v>
      </c>
      <c r="P34" s="14">
        <f>O34/100*I34</f>
        <v>0</v>
      </c>
    </row>
    <row r="35" ht="25.5">
      <c r="E35" s="12" t="s">
        <v>349</v>
      </c>
    </row>
    <row r="36" ht="191.25">
      <c r="E36" s="12" t="s">
        <v>125</v>
      </c>
    </row>
    <row r="37" spans="1:16" ht="25.5">
      <c r="A37" s="6">
        <v>9</v>
      </c>
      <c r="B37" s="6" t="s">
        <v>44</v>
      </c>
      <c r="C37" s="6" t="s">
        <v>350</v>
      </c>
      <c r="D37" s="6" t="s">
        <v>46</v>
      </c>
      <c r="E37" s="6" t="s">
        <v>351</v>
      </c>
      <c r="F37" s="6" t="s">
        <v>76</v>
      </c>
      <c r="G37" s="8">
        <v>105.298</v>
      </c>
      <c r="H37" s="11"/>
      <c r="I37" s="10">
        <f>ROUND((H37*G37),2)</f>
        <v>0</v>
      </c>
      <c r="O37" s="14">
        <f>rekapitulace!H8</f>
        <v>21</v>
      </c>
      <c r="P37" s="14">
        <f>O37/100*I37</f>
        <v>0</v>
      </c>
    </row>
    <row r="38" ht="12.75">
      <c r="E38" s="12" t="s">
        <v>352</v>
      </c>
    </row>
    <row r="39" ht="267.75">
      <c r="E39" s="12" t="s">
        <v>121</v>
      </c>
    </row>
    <row r="40" spans="1:16" ht="25.5">
      <c r="A40" s="6">
        <v>10</v>
      </c>
      <c r="B40" s="6" t="s">
        <v>44</v>
      </c>
      <c r="C40" s="6" t="s">
        <v>353</v>
      </c>
      <c r="D40" s="6" t="s">
        <v>46</v>
      </c>
      <c r="E40" s="6" t="s">
        <v>354</v>
      </c>
      <c r="F40" s="6" t="s">
        <v>76</v>
      </c>
      <c r="G40" s="8">
        <v>283.99</v>
      </c>
      <c r="H40" s="18"/>
      <c r="I40" s="10">
        <f>ROUND((H40*G40),2)</f>
        <v>0</v>
      </c>
      <c r="O40" s="14">
        <f>rekapitulace!H8</f>
        <v>21</v>
      </c>
      <c r="P40" s="14">
        <f>O40/100*I40</f>
        <v>0</v>
      </c>
    </row>
    <row r="41" ht="76.5">
      <c r="E41" s="12" t="s">
        <v>355</v>
      </c>
    </row>
    <row r="42" ht="280.5">
      <c r="E42" s="12" t="s">
        <v>356</v>
      </c>
    </row>
    <row r="43" spans="1:16" ht="12.75">
      <c r="A43" s="6">
        <v>11</v>
      </c>
      <c r="B43" s="6" t="s">
        <v>44</v>
      </c>
      <c r="C43" s="6" t="s">
        <v>357</v>
      </c>
      <c r="D43" s="6" t="s">
        <v>46</v>
      </c>
      <c r="E43" s="6" t="s">
        <v>358</v>
      </c>
      <c r="F43" s="6" t="s">
        <v>140</v>
      </c>
      <c r="G43" s="8">
        <v>559</v>
      </c>
      <c r="H43" s="11"/>
      <c r="I43" s="10">
        <f>ROUND((H43*G43),2)</f>
        <v>0</v>
      </c>
      <c r="O43" s="14">
        <f>rekapitulace!H8</f>
        <v>21</v>
      </c>
      <c r="P43" s="14">
        <f>O43/100*I43</f>
        <v>0</v>
      </c>
    </row>
    <row r="44" ht="12.75">
      <c r="E44" s="12" t="s">
        <v>359</v>
      </c>
    </row>
    <row r="45" ht="38.25">
      <c r="E45" s="12" t="s">
        <v>360</v>
      </c>
    </row>
    <row r="46" spans="1:16" ht="12.75">
      <c r="A46" s="6">
        <v>12</v>
      </c>
      <c r="B46" s="6" t="s">
        <v>44</v>
      </c>
      <c r="C46" s="6" t="s">
        <v>147</v>
      </c>
      <c r="D46" s="6" t="s">
        <v>46</v>
      </c>
      <c r="E46" s="6" t="s">
        <v>148</v>
      </c>
      <c r="F46" s="6" t="s">
        <v>140</v>
      </c>
      <c r="G46" s="8">
        <v>559</v>
      </c>
      <c r="H46" s="11"/>
      <c r="I46" s="10">
        <f>ROUND((H46*G46),2)</f>
        <v>0</v>
      </c>
      <c r="O46" s="14">
        <f>rekapitulace!H8</f>
        <v>21</v>
      </c>
      <c r="P46" s="14">
        <f>O46/100*I46</f>
        <v>0</v>
      </c>
    </row>
    <row r="47" ht="12.75">
      <c r="E47" s="12" t="s">
        <v>359</v>
      </c>
    </row>
    <row r="48" ht="25.5">
      <c r="E48" s="12" t="s">
        <v>150</v>
      </c>
    </row>
    <row r="49" spans="1:16" ht="12.75" customHeight="1">
      <c r="A49" s="13"/>
      <c r="B49" s="13"/>
      <c r="C49" s="13" t="s">
        <v>23</v>
      </c>
      <c r="D49" s="13"/>
      <c r="E49" s="13" t="s">
        <v>94</v>
      </c>
      <c r="F49" s="13"/>
      <c r="G49" s="13"/>
      <c r="H49" s="13"/>
      <c r="I49" s="13">
        <f>SUM(I31:I48)</f>
        <v>0</v>
      </c>
      <c r="P49" s="14">
        <f>ROUND(SUM(P31:P48),2)</f>
        <v>0</v>
      </c>
    </row>
    <row r="51" spans="1:9" ht="12.75" customHeight="1">
      <c r="A51" s="7"/>
      <c r="B51" s="7"/>
      <c r="C51" s="7" t="s">
        <v>34</v>
      </c>
      <c r="D51" s="7"/>
      <c r="E51" s="7" t="s">
        <v>163</v>
      </c>
      <c r="F51" s="7"/>
      <c r="G51" s="9"/>
      <c r="H51" s="7"/>
      <c r="I51" s="9"/>
    </row>
    <row r="52" spans="1:16" ht="25.5">
      <c r="A52" s="6">
        <v>13</v>
      </c>
      <c r="B52" s="6" t="s">
        <v>44</v>
      </c>
      <c r="C52" s="6" t="s">
        <v>361</v>
      </c>
      <c r="D52" s="6" t="s">
        <v>46</v>
      </c>
      <c r="E52" s="6" t="s">
        <v>362</v>
      </c>
      <c r="F52" s="6" t="s">
        <v>166</v>
      </c>
      <c r="G52" s="8">
        <v>275</v>
      </c>
      <c r="H52" s="11"/>
      <c r="I52" s="10">
        <f>ROUND((H52*G52),2)</f>
        <v>0</v>
      </c>
      <c r="O52" s="14">
        <f>rekapitulace!H8</f>
        <v>21</v>
      </c>
      <c r="P52" s="14">
        <f>O52/100*I52</f>
        <v>0</v>
      </c>
    </row>
    <row r="53" ht="12.75">
      <c r="E53" s="12" t="s">
        <v>363</v>
      </c>
    </row>
    <row r="54" ht="178.5">
      <c r="E54" s="12" t="s">
        <v>168</v>
      </c>
    </row>
    <row r="55" spans="1:16" ht="25.5">
      <c r="A55" s="6">
        <v>14</v>
      </c>
      <c r="B55" s="6" t="s">
        <v>44</v>
      </c>
      <c r="C55" s="6" t="s">
        <v>364</v>
      </c>
      <c r="D55" s="6" t="s">
        <v>46</v>
      </c>
      <c r="E55" s="6" t="s">
        <v>365</v>
      </c>
      <c r="F55" s="6" t="s">
        <v>76</v>
      </c>
      <c r="G55" s="8">
        <v>22.365</v>
      </c>
      <c r="H55" s="11"/>
      <c r="I55" s="10">
        <f>ROUND((H55*G55),2)</f>
        <v>0</v>
      </c>
      <c r="O55" s="14">
        <f>rekapitulace!H8</f>
        <v>21</v>
      </c>
      <c r="P55" s="14">
        <f>O55/100*I55</f>
        <v>0</v>
      </c>
    </row>
    <row r="56" ht="12.75">
      <c r="E56" s="12" t="s">
        <v>366</v>
      </c>
    </row>
    <row r="57" ht="51">
      <c r="E57" s="12" t="s">
        <v>367</v>
      </c>
    </row>
    <row r="58" spans="1:16" ht="25.5">
      <c r="A58" s="6">
        <v>15</v>
      </c>
      <c r="B58" s="6" t="s">
        <v>44</v>
      </c>
      <c r="C58" s="6" t="s">
        <v>368</v>
      </c>
      <c r="D58" s="6" t="s">
        <v>46</v>
      </c>
      <c r="E58" s="6" t="s">
        <v>369</v>
      </c>
      <c r="F58" s="6" t="s">
        <v>166</v>
      </c>
      <c r="G58" s="8">
        <v>2569</v>
      </c>
      <c r="H58" s="11"/>
      <c r="I58" s="10">
        <f>ROUND((H58*G58),2)</f>
        <v>0</v>
      </c>
      <c r="O58" s="14">
        <f>rekapitulace!H8</f>
        <v>21</v>
      </c>
      <c r="P58" s="14">
        <f>O58/100*I58</f>
        <v>0</v>
      </c>
    </row>
    <row r="59" ht="12.75">
      <c r="E59" s="12" t="s">
        <v>370</v>
      </c>
    </row>
    <row r="60" ht="51">
      <c r="E60" s="12" t="s">
        <v>371</v>
      </c>
    </row>
    <row r="61" spans="1:16" ht="38.25">
      <c r="A61" s="6">
        <v>16</v>
      </c>
      <c r="B61" s="6" t="s">
        <v>44</v>
      </c>
      <c r="C61" s="6" t="s">
        <v>372</v>
      </c>
      <c r="D61" s="6" t="s">
        <v>46</v>
      </c>
      <c r="E61" s="6" t="s">
        <v>373</v>
      </c>
      <c r="F61" s="6" t="s">
        <v>166</v>
      </c>
      <c r="G61" s="8">
        <v>462.42</v>
      </c>
      <c r="H61" s="11"/>
      <c r="I61" s="10">
        <f>ROUND((H61*G61),2)</f>
        <v>0</v>
      </c>
      <c r="O61" s="14">
        <f>rekapitulace!H8</f>
        <v>21</v>
      </c>
      <c r="P61" s="14">
        <f>O61/100*I61</f>
        <v>0</v>
      </c>
    </row>
    <row r="62" ht="12.75">
      <c r="E62" s="12" t="s">
        <v>374</v>
      </c>
    </row>
    <row r="63" ht="63.75">
      <c r="E63" s="12" t="s">
        <v>172</v>
      </c>
    </row>
    <row r="64" spans="1:16" ht="38.25">
      <c r="A64" s="6">
        <v>17</v>
      </c>
      <c r="B64" s="6" t="s">
        <v>44</v>
      </c>
      <c r="C64" s="6" t="s">
        <v>375</v>
      </c>
      <c r="D64" s="6" t="s">
        <v>46</v>
      </c>
      <c r="E64" s="6" t="s">
        <v>376</v>
      </c>
      <c r="F64" s="6" t="s">
        <v>166</v>
      </c>
      <c r="G64" s="8">
        <v>1387.26</v>
      </c>
      <c r="H64" s="18"/>
      <c r="I64" s="10">
        <f>ROUND((H64*G64),2)</f>
        <v>0</v>
      </c>
      <c r="O64" s="14">
        <f>rekapitulace!H8</f>
        <v>21</v>
      </c>
      <c r="P64" s="14">
        <f>O64/100*I64</f>
        <v>0</v>
      </c>
    </row>
    <row r="65" ht="12.75">
      <c r="E65" s="12" t="s">
        <v>377</v>
      </c>
    </row>
    <row r="66" ht="63.75">
      <c r="E66" s="12" t="s">
        <v>172</v>
      </c>
    </row>
    <row r="67" spans="1:16" ht="38.25">
      <c r="A67" s="6">
        <v>18</v>
      </c>
      <c r="B67" s="6" t="s">
        <v>44</v>
      </c>
      <c r="C67" s="6" t="s">
        <v>378</v>
      </c>
      <c r="D67" s="6" t="s">
        <v>46</v>
      </c>
      <c r="E67" s="6" t="s">
        <v>379</v>
      </c>
      <c r="F67" s="6" t="s">
        <v>166</v>
      </c>
      <c r="G67" s="8">
        <v>462.42</v>
      </c>
      <c r="H67" s="11"/>
      <c r="I67" s="10">
        <f>ROUND((H67*G67),2)</f>
        <v>0</v>
      </c>
      <c r="O67" s="14">
        <f>rekapitulace!H8</f>
        <v>21</v>
      </c>
      <c r="P67" s="14">
        <f>O67/100*I67</f>
        <v>0</v>
      </c>
    </row>
    <row r="68" ht="12.75">
      <c r="E68" s="12" t="s">
        <v>374</v>
      </c>
    </row>
    <row r="69" ht="63.75">
      <c r="E69" s="12" t="s">
        <v>172</v>
      </c>
    </row>
    <row r="70" spans="1:16" ht="25.5">
      <c r="A70" s="6">
        <v>19</v>
      </c>
      <c r="B70" s="6" t="s">
        <v>44</v>
      </c>
      <c r="C70" s="6" t="s">
        <v>380</v>
      </c>
      <c r="D70" s="6" t="s">
        <v>46</v>
      </c>
      <c r="E70" s="6" t="s">
        <v>381</v>
      </c>
      <c r="F70" s="6" t="s">
        <v>166</v>
      </c>
      <c r="G70" s="8">
        <v>188</v>
      </c>
      <c r="H70" s="11"/>
      <c r="I70" s="10">
        <f>ROUND((H70*G70),2)</f>
        <v>0</v>
      </c>
      <c r="O70" s="14">
        <f>rekapitulace!H8</f>
        <v>21</v>
      </c>
      <c r="P70" s="14">
        <f>O70/100*I70</f>
        <v>0</v>
      </c>
    </row>
    <row r="71" ht="12.75">
      <c r="E71" s="12" t="s">
        <v>382</v>
      </c>
    </row>
    <row r="72" ht="102">
      <c r="E72" s="12" t="s">
        <v>383</v>
      </c>
    </row>
    <row r="73" spans="1:16" ht="25.5">
      <c r="A73" s="6">
        <v>20</v>
      </c>
      <c r="B73" s="6" t="s">
        <v>44</v>
      </c>
      <c r="C73" s="6" t="s">
        <v>384</v>
      </c>
      <c r="D73" s="6" t="s">
        <v>46</v>
      </c>
      <c r="E73" s="6" t="s">
        <v>385</v>
      </c>
      <c r="F73" s="6" t="s">
        <v>166</v>
      </c>
      <c r="G73" s="8">
        <v>376</v>
      </c>
      <c r="H73" s="11"/>
      <c r="I73" s="10">
        <f>ROUND((H73*G73),2)</f>
        <v>0</v>
      </c>
      <c r="O73" s="14">
        <f>rekapitulace!H8</f>
        <v>21</v>
      </c>
      <c r="P73" s="14">
        <f>O73/100*I73</f>
        <v>0</v>
      </c>
    </row>
    <row r="74" ht="12.75">
      <c r="E74" s="12" t="s">
        <v>386</v>
      </c>
    </row>
    <row r="75" ht="102">
      <c r="E75" s="12" t="s">
        <v>383</v>
      </c>
    </row>
    <row r="76" spans="1:16" ht="25.5">
      <c r="A76" s="6">
        <v>21</v>
      </c>
      <c r="B76" s="6" t="s">
        <v>44</v>
      </c>
      <c r="C76" s="6" t="s">
        <v>387</v>
      </c>
      <c r="D76" s="6" t="s">
        <v>46</v>
      </c>
      <c r="E76" s="6" t="s">
        <v>388</v>
      </c>
      <c r="F76" s="6" t="s">
        <v>166</v>
      </c>
      <c r="G76" s="8">
        <v>376</v>
      </c>
      <c r="H76" s="11"/>
      <c r="I76" s="10">
        <f>ROUND((H76*G76),2)</f>
        <v>0</v>
      </c>
      <c r="O76" s="14">
        <f>rekapitulace!H8</f>
        <v>21</v>
      </c>
      <c r="P76" s="14">
        <f>O76/100*I76</f>
        <v>0</v>
      </c>
    </row>
    <row r="77" ht="12.75">
      <c r="E77" s="12" t="s">
        <v>386</v>
      </c>
    </row>
    <row r="78" ht="102">
      <c r="E78" s="12" t="s">
        <v>383</v>
      </c>
    </row>
    <row r="79" spans="1:16" ht="25.5">
      <c r="A79" s="6">
        <v>22</v>
      </c>
      <c r="B79" s="6" t="s">
        <v>44</v>
      </c>
      <c r="C79" s="6" t="s">
        <v>389</v>
      </c>
      <c r="D79" s="6" t="s">
        <v>46</v>
      </c>
      <c r="E79" s="6" t="s">
        <v>390</v>
      </c>
      <c r="F79" s="6" t="s">
        <v>76</v>
      </c>
      <c r="G79" s="8">
        <v>338.284</v>
      </c>
      <c r="H79" s="11"/>
      <c r="I79" s="10">
        <f>ROUND((H79*G79),2)</f>
        <v>0</v>
      </c>
      <c r="O79" s="14">
        <f>rekapitulace!H8</f>
        <v>21</v>
      </c>
      <c r="P79" s="14">
        <f>O79/100*I79</f>
        <v>0</v>
      </c>
    </row>
    <row r="80" ht="25.5">
      <c r="E80" s="12" t="s">
        <v>391</v>
      </c>
    </row>
    <row r="81" ht="357">
      <c r="E81" s="12" t="s">
        <v>392</v>
      </c>
    </row>
    <row r="82" spans="1:16" ht="12.75">
      <c r="A82" s="6">
        <v>23</v>
      </c>
      <c r="B82" s="6" t="s">
        <v>44</v>
      </c>
      <c r="C82" s="6" t="s">
        <v>393</v>
      </c>
      <c r="D82" s="6" t="s">
        <v>46</v>
      </c>
      <c r="E82" s="6" t="s">
        <v>394</v>
      </c>
      <c r="F82" s="6" t="s">
        <v>82</v>
      </c>
      <c r="G82" s="8">
        <v>28.754</v>
      </c>
      <c r="H82" s="11"/>
      <c r="I82" s="10">
        <f>ROUND((H82*G82),2)</f>
        <v>0</v>
      </c>
      <c r="O82" s="14">
        <f>rekapitulace!H8</f>
        <v>21</v>
      </c>
      <c r="P82" s="14">
        <f>O82/100*I82</f>
        <v>0</v>
      </c>
    </row>
    <row r="83" ht="25.5">
      <c r="E83" s="12" t="s">
        <v>395</v>
      </c>
    </row>
    <row r="84" ht="267.75">
      <c r="E84" s="12" t="s">
        <v>396</v>
      </c>
    </row>
    <row r="85" spans="1:16" ht="25.5">
      <c r="A85" s="6">
        <v>24</v>
      </c>
      <c r="B85" s="6" t="s">
        <v>44</v>
      </c>
      <c r="C85" s="6" t="s">
        <v>173</v>
      </c>
      <c r="D85" s="6" t="s">
        <v>46</v>
      </c>
      <c r="E85" s="6" t="s">
        <v>397</v>
      </c>
      <c r="F85" s="6" t="s">
        <v>76</v>
      </c>
      <c r="G85" s="8">
        <v>104.594</v>
      </c>
      <c r="H85" s="11"/>
      <c r="I85" s="10">
        <f>ROUND((H85*G85),2)</f>
        <v>0</v>
      </c>
      <c r="O85" s="14">
        <f>rekapitulace!H8</f>
        <v>21</v>
      </c>
      <c r="P85" s="14">
        <f>O85/100*I85</f>
        <v>0</v>
      </c>
    </row>
    <row r="86" ht="12.75">
      <c r="E86" s="12" t="s">
        <v>398</v>
      </c>
    </row>
    <row r="87" ht="76.5">
      <c r="E87" s="12" t="s">
        <v>176</v>
      </c>
    </row>
    <row r="88" spans="1:16" ht="51">
      <c r="A88" s="6">
        <v>25</v>
      </c>
      <c r="B88" s="6" t="s">
        <v>44</v>
      </c>
      <c r="C88" s="6" t="s">
        <v>399</v>
      </c>
      <c r="D88" s="6" t="s">
        <v>111</v>
      </c>
      <c r="E88" s="6" t="s">
        <v>400</v>
      </c>
      <c r="F88" s="6" t="s">
        <v>57</v>
      </c>
      <c r="G88" s="8">
        <v>94</v>
      </c>
      <c r="H88" s="11"/>
      <c r="I88" s="10">
        <f>ROUND((H88*G88),2)</f>
        <v>0</v>
      </c>
      <c r="O88" s="14">
        <f>rekapitulace!H8</f>
        <v>21</v>
      </c>
      <c r="P88" s="14">
        <f>O88/100*I88</f>
        <v>0</v>
      </c>
    </row>
    <row r="89" ht="12.75">
      <c r="E89" s="12" t="s">
        <v>401</v>
      </c>
    </row>
    <row r="90" ht="140.25">
      <c r="E90" s="12" t="s">
        <v>402</v>
      </c>
    </row>
    <row r="91" spans="1:16" ht="25.5">
      <c r="A91" s="6">
        <v>26</v>
      </c>
      <c r="B91" s="6" t="s">
        <v>44</v>
      </c>
      <c r="C91" s="6" t="s">
        <v>403</v>
      </c>
      <c r="D91" s="6" t="s">
        <v>46</v>
      </c>
      <c r="E91" s="6" t="s">
        <v>404</v>
      </c>
      <c r="F91" s="6" t="s">
        <v>140</v>
      </c>
      <c r="G91" s="8">
        <v>873.622</v>
      </c>
      <c r="H91" s="11"/>
      <c r="I91" s="10">
        <f>ROUND((H91*G91),2)</f>
        <v>0</v>
      </c>
      <c r="O91" s="14">
        <f>rekapitulace!H8</f>
        <v>21</v>
      </c>
      <c r="P91" s="14">
        <f>O91/100*I91</f>
        <v>0</v>
      </c>
    </row>
    <row r="92" ht="12.75">
      <c r="E92" s="12" t="s">
        <v>405</v>
      </c>
    </row>
    <row r="93" ht="102">
      <c r="E93" s="12" t="s">
        <v>406</v>
      </c>
    </row>
    <row r="94" spans="1:16" ht="12.75" customHeight="1">
      <c r="A94" s="13"/>
      <c r="B94" s="13"/>
      <c r="C94" s="13" t="s">
        <v>34</v>
      </c>
      <c r="D94" s="13"/>
      <c r="E94" s="13" t="s">
        <v>163</v>
      </c>
      <c r="F94" s="13"/>
      <c r="G94" s="13"/>
      <c r="H94" s="13"/>
      <c r="I94" s="13">
        <f>SUM(I52:I93)</f>
        <v>0</v>
      </c>
      <c r="P94" s="14">
        <f>ROUND(SUM(P52:P93),2)</f>
        <v>0</v>
      </c>
    </row>
    <row r="96" spans="1:9" ht="12.75" customHeight="1">
      <c r="A96" s="7"/>
      <c r="B96" s="7"/>
      <c r="C96" s="7" t="s">
        <v>35</v>
      </c>
      <c r="D96" s="7"/>
      <c r="E96" s="7" t="s">
        <v>177</v>
      </c>
      <c r="F96" s="7"/>
      <c r="G96" s="9"/>
      <c r="H96" s="7"/>
      <c r="I96" s="9"/>
    </row>
    <row r="97" spans="1:16" ht="25.5">
      <c r="A97" s="6">
        <v>27</v>
      </c>
      <c r="B97" s="6" t="s">
        <v>44</v>
      </c>
      <c r="C97" s="6" t="s">
        <v>407</v>
      </c>
      <c r="D97" s="6" t="s">
        <v>46</v>
      </c>
      <c r="E97" s="6" t="s">
        <v>408</v>
      </c>
      <c r="F97" s="6" t="s">
        <v>76</v>
      </c>
      <c r="G97" s="8">
        <v>66.065</v>
      </c>
      <c r="H97" s="11"/>
      <c r="I97" s="10">
        <f>ROUND((H97*G97),2)</f>
        <v>0</v>
      </c>
      <c r="O97" s="14">
        <f>rekapitulace!H8</f>
        <v>21</v>
      </c>
      <c r="P97" s="14">
        <f>O97/100*I97</f>
        <v>0</v>
      </c>
    </row>
    <row r="98" ht="25.5">
      <c r="E98" s="12" t="s">
        <v>409</v>
      </c>
    </row>
    <row r="99" ht="357">
      <c r="E99" s="12" t="s">
        <v>189</v>
      </c>
    </row>
    <row r="100" spans="1:16" ht="12.75">
      <c r="A100" s="6">
        <v>28</v>
      </c>
      <c r="B100" s="6" t="s">
        <v>44</v>
      </c>
      <c r="C100" s="6" t="s">
        <v>410</v>
      </c>
      <c r="D100" s="6" t="s">
        <v>46</v>
      </c>
      <c r="E100" s="6" t="s">
        <v>411</v>
      </c>
      <c r="F100" s="6" t="s">
        <v>82</v>
      </c>
      <c r="G100" s="8">
        <v>5.945</v>
      </c>
      <c r="H100" s="11"/>
      <c r="I100" s="10">
        <f>ROUND((H100*G100),2)</f>
        <v>0</v>
      </c>
      <c r="O100" s="14">
        <f>rekapitulace!H8</f>
        <v>21</v>
      </c>
      <c r="P100" s="14">
        <f>O100/100*I100</f>
        <v>0</v>
      </c>
    </row>
    <row r="101" ht="25.5">
      <c r="E101" s="12" t="s">
        <v>412</v>
      </c>
    </row>
    <row r="102" ht="267.75">
      <c r="E102" s="12" t="s">
        <v>396</v>
      </c>
    </row>
    <row r="103" spans="1:16" ht="12.75" customHeight="1">
      <c r="A103" s="13"/>
      <c r="B103" s="13"/>
      <c r="C103" s="13" t="s">
        <v>35</v>
      </c>
      <c r="D103" s="13"/>
      <c r="E103" s="13" t="s">
        <v>177</v>
      </c>
      <c r="F103" s="13"/>
      <c r="G103" s="13"/>
      <c r="H103" s="13"/>
      <c r="I103" s="13">
        <f>SUM(I97:I102)</f>
        <v>0</v>
      </c>
      <c r="P103" s="14">
        <f>ROUND(SUM(P97:P102),2)</f>
        <v>0</v>
      </c>
    </row>
    <row r="105" spans="1:9" ht="12.75" customHeight="1">
      <c r="A105" s="7"/>
      <c r="B105" s="7"/>
      <c r="C105" s="7" t="s">
        <v>36</v>
      </c>
      <c r="D105" s="7"/>
      <c r="E105" s="7" t="s">
        <v>190</v>
      </c>
      <c r="F105" s="7"/>
      <c r="G105" s="9"/>
      <c r="H105" s="7"/>
      <c r="I105" s="9"/>
    </row>
    <row r="106" spans="1:16" ht="25.5">
      <c r="A106" s="6">
        <v>29</v>
      </c>
      <c r="B106" s="6" t="s">
        <v>44</v>
      </c>
      <c r="C106" s="6" t="s">
        <v>413</v>
      </c>
      <c r="D106" s="6" t="s">
        <v>46</v>
      </c>
      <c r="E106" s="6" t="s">
        <v>414</v>
      </c>
      <c r="F106" s="6" t="s">
        <v>76</v>
      </c>
      <c r="G106" s="8">
        <v>46.932</v>
      </c>
      <c r="H106" s="11"/>
      <c r="I106" s="10">
        <f>ROUND((H106*G106),2)</f>
        <v>0</v>
      </c>
      <c r="O106" s="14">
        <f>rekapitulace!H8</f>
        <v>21</v>
      </c>
      <c r="P106" s="14">
        <f>O106/100*I106</f>
        <v>0</v>
      </c>
    </row>
    <row r="107" ht="51">
      <c r="E107" s="12" t="s">
        <v>415</v>
      </c>
    </row>
    <row r="108" ht="357">
      <c r="E108" s="12" t="s">
        <v>416</v>
      </c>
    </row>
    <row r="109" spans="1:16" ht="12.75">
      <c r="A109" s="6">
        <v>30</v>
      </c>
      <c r="B109" s="6" t="s">
        <v>44</v>
      </c>
      <c r="C109" s="6" t="s">
        <v>417</v>
      </c>
      <c r="D109" s="6" t="s">
        <v>46</v>
      </c>
      <c r="E109" s="6" t="s">
        <v>418</v>
      </c>
      <c r="F109" s="6" t="s">
        <v>76</v>
      </c>
      <c r="G109" s="8">
        <v>81.764</v>
      </c>
      <c r="H109" s="11"/>
      <c r="I109" s="10">
        <f>ROUND((H109*G109),2)</f>
        <v>0</v>
      </c>
      <c r="O109" s="14">
        <f>rekapitulace!H8</f>
        <v>21</v>
      </c>
      <c r="P109" s="14">
        <f>O109/100*I109</f>
        <v>0</v>
      </c>
    </row>
    <row r="110" ht="38.25">
      <c r="E110" s="12" t="s">
        <v>419</v>
      </c>
    </row>
    <row r="111" ht="38.25">
      <c r="E111" s="12" t="s">
        <v>200</v>
      </c>
    </row>
    <row r="112" spans="1:16" ht="25.5">
      <c r="A112" s="6">
        <v>31</v>
      </c>
      <c r="B112" s="6" t="s">
        <v>44</v>
      </c>
      <c r="C112" s="6" t="s">
        <v>420</v>
      </c>
      <c r="D112" s="6" t="s">
        <v>46</v>
      </c>
      <c r="E112" s="6" t="s">
        <v>421</v>
      </c>
      <c r="F112" s="6" t="s">
        <v>76</v>
      </c>
      <c r="G112" s="8">
        <v>43.313</v>
      </c>
      <c r="H112" s="11"/>
      <c r="I112" s="10">
        <f>ROUND((H112*G112),2)</f>
        <v>0</v>
      </c>
      <c r="O112" s="14">
        <f>rekapitulace!H8</f>
        <v>21</v>
      </c>
      <c r="P112" s="14">
        <f>O112/100*I112</f>
        <v>0</v>
      </c>
    </row>
    <row r="113" ht="12.75">
      <c r="E113" s="12" t="s">
        <v>422</v>
      </c>
    </row>
    <row r="114" ht="357">
      <c r="E114" s="12" t="s">
        <v>189</v>
      </c>
    </row>
    <row r="115" spans="1:16" ht="12.75" customHeight="1">
      <c r="A115" s="13"/>
      <c r="B115" s="13"/>
      <c r="C115" s="13" t="s">
        <v>36</v>
      </c>
      <c r="D115" s="13"/>
      <c r="E115" s="13" t="s">
        <v>190</v>
      </c>
      <c r="F115" s="13"/>
      <c r="G115" s="13"/>
      <c r="H115" s="13"/>
      <c r="I115" s="13">
        <f>SUM(I106:I114)</f>
        <v>0</v>
      </c>
      <c r="P115" s="14">
        <f>ROUND(SUM(P106:P114),2)</f>
        <v>0</v>
      </c>
    </row>
    <row r="117" spans="1:9" ht="12.75" customHeight="1">
      <c r="A117" s="7"/>
      <c r="B117" s="7"/>
      <c r="C117" s="7" t="s">
        <v>39</v>
      </c>
      <c r="D117" s="7"/>
      <c r="E117" s="7" t="s">
        <v>252</v>
      </c>
      <c r="F117" s="7"/>
      <c r="G117" s="9"/>
      <c r="H117" s="7"/>
      <c r="I117" s="9"/>
    </row>
    <row r="118" spans="1:16" ht="12.75">
      <c r="A118" s="6">
        <v>32</v>
      </c>
      <c r="B118" s="6" t="s">
        <v>44</v>
      </c>
      <c r="C118" s="6" t="s">
        <v>423</v>
      </c>
      <c r="D118" s="6" t="s">
        <v>46</v>
      </c>
      <c r="E118" s="6" t="s">
        <v>424</v>
      </c>
      <c r="F118" s="6" t="s">
        <v>76</v>
      </c>
      <c r="G118" s="8">
        <v>7.33</v>
      </c>
      <c r="H118" s="11"/>
      <c r="I118" s="10">
        <f>ROUND((H118*G118),2)</f>
        <v>0</v>
      </c>
      <c r="O118" s="14">
        <f>rekapitulace!H8</f>
        <v>21</v>
      </c>
      <c r="P118" s="14">
        <f>O118/100*I118</f>
        <v>0</v>
      </c>
    </row>
    <row r="119" ht="89.25">
      <c r="E119" s="12" t="s">
        <v>425</v>
      </c>
    </row>
    <row r="120" ht="51">
      <c r="E120" s="12" t="s">
        <v>426</v>
      </c>
    </row>
    <row r="121" spans="1:16" ht="12.75">
      <c r="A121" s="6">
        <v>33</v>
      </c>
      <c r="B121" s="6" t="s">
        <v>44</v>
      </c>
      <c r="C121" s="6" t="s">
        <v>427</v>
      </c>
      <c r="D121" s="6" t="s">
        <v>46</v>
      </c>
      <c r="E121" s="6" t="s">
        <v>428</v>
      </c>
      <c r="F121" s="6" t="s">
        <v>82</v>
      </c>
      <c r="G121" s="8">
        <v>10.31</v>
      </c>
      <c r="H121" s="11"/>
      <c r="I121" s="10">
        <f>ROUND((H121*G121),2)</f>
        <v>0</v>
      </c>
      <c r="O121" s="14">
        <f>rekapitulace!H8</f>
        <v>21</v>
      </c>
      <c r="P121" s="14">
        <f>O121/100*I121</f>
        <v>0</v>
      </c>
    </row>
    <row r="122" ht="229.5">
      <c r="E122" s="12" t="s">
        <v>429</v>
      </c>
    </row>
    <row r="123" ht="51">
      <c r="E123" s="12" t="s">
        <v>430</v>
      </c>
    </row>
    <row r="124" spans="1:16" ht="12.75" customHeight="1">
      <c r="A124" s="13"/>
      <c r="B124" s="13"/>
      <c r="C124" s="13" t="s">
        <v>39</v>
      </c>
      <c r="D124" s="13"/>
      <c r="E124" s="13" t="s">
        <v>252</v>
      </c>
      <c r="F124" s="13"/>
      <c r="G124" s="13"/>
      <c r="H124" s="13"/>
      <c r="I124" s="13">
        <f>SUM(I118:I123)</f>
        <v>0</v>
      </c>
      <c r="P124" s="14">
        <f>ROUND(SUM(P118:P123),2)</f>
        <v>0</v>
      </c>
    </row>
    <row r="126" spans="1:9" ht="12.75" customHeight="1">
      <c r="A126" s="7"/>
      <c r="B126" s="7"/>
      <c r="C126" s="7" t="s">
        <v>40</v>
      </c>
      <c r="D126" s="7"/>
      <c r="E126" s="7" t="s">
        <v>257</v>
      </c>
      <c r="F126" s="7"/>
      <c r="G126" s="9"/>
      <c r="H126" s="7"/>
      <c r="I126" s="9"/>
    </row>
    <row r="127" spans="1:16" ht="12.75">
      <c r="A127" s="6">
        <v>34</v>
      </c>
      <c r="B127" s="6" t="s">
        <v>44</v>
      </c>
      <c r="C127" s="6" t="s">
        <v>431</v>
      </c>
      <c r="D127" s="6" t="s">
        <v>46</v>
      </c>
      <c r="E127" s="6" t="s">
        <v>432</v>
      </c>
      <c r="F127" s="6" t="s">
        <v>166</v>
      </c>
      <c r="G127" s="8">
        <v>23.1</v>
      </c>
      <c r="H127" s="11"/>
      <c r="I127" s="10">
        <f>ROUND((H127*G127),2)</f>
        <v>0</v>
      </c>
      <c r="O127" s="14">
        <f>rekapitulace!H8</f>
        <v>21</v>
      </c>
      <c r="P127" s="14">
        <f>O127/100*I127</f>
        <v>0</v>
      </c>
    </row>
    <row r="128" ht="25.5">
      <c r="E128" s="12" t="s">
        <v>433</v>
      </c>
    </row>
    <row r="129" ht="255">
      <c r="E129" s="12" t="s">
        <v>434</v>
      </c>
    </row>
    <row r="130" spans="1:16" ht="12.75" customHeight="1">
      <c r="A130" s="13"/>
      <c r="B130" s="13"/>
      <c r="C130" s="13" t="s">
        <v>40</v>
      </c>
      <c r="D130" s="13"/>
      <c r="E130" s="13" t="s">
        <v>257</v>
      </c>
      <c r="F130" s="13"/>
      <c r="G130" s="13"/>
      <c r="H130" s="13"/>
      <c r="I130" s="13">
        <f>SUM(I127:I129)</f>
        <v>0</v>
      </c>
      <c r="P130" s="14">
        <f>ROUND(SUM(P127:P129),2)</f>
        <v>0</v>
      </c>
    </row>
    <row r="132" spans="1:9" ht="12.75" customHeight="1">
      <c r="A132" s="7"/>
      <c r="B132" s="7"/>
      <c r="C132" s="7" t="s">
        <v>41</v>
      </c>
      <c r="D132" s="7"/>
      <c r="E132" s="7" t="s">
        <v>262</v>
      </c>
      <c r="F132" s="7"/>
      <c r="G132" s="9"/>
      <c r="H132" s="7"/>
      <c r="I132" s="9"/>
    </row>
    <row r="133" spans="1:16" ht="25.5">
      <c r="A133" s="6">
        <v>35</v>
      </c>
      <c r="B133" s="6" t="s">
        <v>44</v>
      </c>
      <c r="C133" s="6" t="s">
        <v>435</v>
      </c>
      <c r="D133" s="6" t="s">
        <v>46</v>
      </c>
      <c r="E133" s="6" t="s">
        <v>436</v>
      </c>
      <c r="F133" s="6" t="s">
        <v>166</v>
      </c>
      <c r="G133" s="8">
        <v>275.3</v>
      </c>
      <c r="H133" s="11"/>
      <c r="I133" s="10">
        <f>ROUND((H133*G133),2)</f>
        <v>0</v>
      </c>
      <c r="O133" s="14">
        <f>rekapitulace!H8</f>
        <v>21</v>
      </c>
      <c r="P133" s="14">
        <f>O133/100*I133</f>
        <v>0</v>
      </c>
    </row>
    <row r="134" ht="114.75">
      <c r="E134" s="12" t="s">
        <v>437</v>
      </c>
    </row>
    <row r="135" ht="114.75">
      <c r="E135" s="12" t="s">
        <v>438</v>
      </c>
    </row>
    <row r="136" spans="1:16" ht="25.5">
      <c r="A136" s="6">
        <v>36</v>
      </c>
      <c r="B136" s="6" t="s">
        <v>44</v>
      </c>
      <c r="C136" s="6" t="s">
        <v>321</v>
      </c>
      <c r="D136" s="6" t="s">
        <v>46</v>
      </c>
      <c r="E136" s="6" t="s">
        <v>322</v>
      </c>
      <c r="F136" s="6" t="s">
        <v>76</v>
      </c>
      <c r="G136" s="8">
        <v>14.85</v>
      </c>
      <c r="H136" s="11"/>
      <c r="I136" s="10">
        <f>ROUND((H136*G136),2)</f>
        <v>0</v>
      </c>
      <c r="O136" s="14">
        <f>rekapitulace!H8</f>
        <v>21</v>
      </c>
      <c r="P136" s="14">
        <f>O136/100*I136</f>
        <v>0</v>
      </c>
    </row>
    <row r="137" ht="25.5">
      <c r="E137" s="12" t="s">
        <v>439</v>
      </c>
    </row>
    <row r="138" ht="102">
      <c r="E138" s="12" t="s">
        <v>324</v>
      </c>
    </row>
    <row r="139" spans="1:16" ht="25.5">
      <c r="A139" s="6">
        <v>37</v>
      </c>
      <c r="B139" s="6" t="s">
        <v>44</v>
      </c>
      <c r="C139" s="6" t="s">
        <v>440</v>
      </c>
      <c r="D139" s="6" t="s">
        <v>46</v>
      </c>
      <c r="E139" s="6" t="s">
        <v>441</v>
      </c>
      <c r="F139" s="6" t="s">
        <v>76</v>
      </c>
      <c r="G139" s="8">
        <v>1.05</v>
      </c>
      <c r="H139" s="11"/>
      <c r="I139" s="10">
        <f>ROUND((H139*G139),2)</f>
        <v>0</v>
      </c>
      <c r="O139" s="14">
        <f>rekapitulace!H8</f>
        <v>21</v>
      </c>
      <c r="P139" s="14">
        <f>O139/100*I139</f>
        <v>0</v>
      </c>
    </row>
    <row r="140" ht="25.5">
      <c r="E140" s="12" t="s">
        <v>442</v>
      </c>
    </row>
    <row r="141" ht="102">
      <c r="E141" s="12" t="s">
        <v>324</v>
      </c>
    </row>
    <row r="142" spans="1:16" ht="12.75" customHeight="1">
      <c r="A142" s="13"/>
      <c r="B142" s="13"/>
      <c r="C142" s="13" t="s">
        <v>41</v>
      </c>
      <c r="D142" s="13"/>
      <c r="E142" s="13" t="s">
        <v>262</v>
      </c>
      <c r="F142" s="13"/>
      <c r="G142" s="13"/>
      <c r="H142" s="13"/>
      <c r="I142" s="13">
        <f>SUM(I133:I141)</f>
        <v>0</v>
      </c>
      <c r="P142" s="14">
        <f>ROUND(SUM(P133:P141),2)</f>
        <v>0</v>
      </c>
    </row>
    <row r="144" spans="1:16" ht="12.75" customHeight="1">
      <c r="A144" s="13"/>
      <c r="B144" s="13"/>
      <c r="C144" s="13"/>
      <c r="D144" s="13"/>
      <c r="E144" s="13" t="s">
        <v>64</v>
      </c>
      <c r="F144" s="13"/>
      <c r="G144" s="13"/>
      <c r="H144" s="13"/>
      <c r="I144" s="13">
        <f>+I28+I49+I94+I103+I115+I124+I130+I142</f>
        <v>0</v>
      </c>
      <c r="P144" s="14">
        <f>+P28+P49+P94+P103+P115+P124+P130+P142</f>
        <v>0</v>
      </c>
    </row>
    <row r="146" spans="1:9" ht="12.75" customHeight="1">
      <c r="A146" s="7" t="s">
        <v>65</v>
      </c>
      <c r="B146" s="7"/>
      <c r="C146" s="7"/>
      <c r="D146" s="7"/>
      <c r="E146" s="7"/>
      <c r="F146" s="7"/>
      <c r="G146" s="7"/>
      <c r="H146" s="7"/>
      <c r="I146" s="7"/>
    </row>
    <row r="147" spans="1:9" ht="12.75" customHeight="1">
      <c r="A147" s="7"/>
      <c r="B147" s="7"/>
      <c r="C147" s="7"/>
      <c r="D147" s="7"/>
      <c r="E147" s="7" t="s">
        <v>66</v>
      </c>
      <c r="F147" s="7"/>
      <c r="G147" s="7"/>
      <c r="H147" s="7"/>
      <c r="I147" s="7"/>
    </row>
    <row r="148" spans="1:16" ht="12.75" customHeight="1">
      <c r="A148" s="13"/>
      <c r="B148" s="13"/>
      <c r="C148" s="13"/>
      <c r="D148" s="13"/>
      <c r="E148" s="13" t="s">
        <v>67</v>
      </c>
      <c r="F148" s="13"/>
      <c r="G148" s="13"/>
      <c r="H148" s="13"/>
      <c r="I148" s="13">
        <v>0</v>
      </c>
      <c r="P148" s="14">
        <v>0</v>
      </c>
    </row>
    <row r="149" spans="1:9" ht="12.75" customHeight="1">
      <c r="A149" s="13"/>
      <c r="B149" s="13"/>
      <c r="C149" s="13"/>
      <c r="D149" s="13"/>
      <c r="E149" s="13" t="s">
        <v>68</v>
      </c>
      <c r="F149" s="13"/>
      <c r="G149" s="13"/>
      <c r="H149" s="13"/>
      <c r="I149" s="13"/>
    </row>
    <row r="150" spans="1:16" ht="12.75" customHeight="1">
      <c r="A150" s="13"/>
      <c r="B150" s="13"/>
      <c r="C150" s="13"/>
      <c r="D150" s="13"/>
      <c r="E150" s="13" t="s">
        <v>69</v>
      </c>
      <c r="F150" s="13"/>
      <c r="G150" s="13"/>
      <c r="H150" s="13"/>
      <c r="I150" s="13">
        <v>0</v>
      </c>
      <c r="P150" s="14">
        <v>0</v>
      </c>
    </row>
    <row r="151" spans="1:16" ht="12.75" customHeight="1">
      <c r="A151" s="13"/>
      <c r="B151" s="13"/>
      <c r="C151" s="13"/>
      <c r="D151" s="13"/>
      <c r="E151" s="13" t="s">
        <v>70</v>
      </c>
      <c r="F151" s="13"/>
      <c r="G151" s="13"/>
      <c r="H151" s="13"/>
      <c r="I151" s="13">
        <f>I148+I150</f>
        <v>0</v>
      </c>
      <c r="P151" s="14">
        <f>P148+P150</f>
        <v>0</v>
      </c>
    </row>
    <row r="153" spans="1:16" ht="12.75" customHeight="1">
      <c r="A153" s="13"/>
      <c r="B153" s="13"/>
      <c r="C153" s="13"/>
      <c r="D153" s="13"/>
      <c r="E153" s="13" t="s">
        <v>70</v>
      </c>
      <c r="F153" s="13"/>
      <c r="G153" s="13"/>
      <c r="H153" s="13"/>
      <c r="I153" s="13">
        <f>I144+I151</f>
        <v>0</v>
      </c>
      <c r="P153" s="14">
        <f>P144+P151</f>
        <v>0</v>
      </c>
    </row>
  </sheetData>
  <sheetProtection password="CFC1" sheet="1" formatColumns="0"/>
  <mergeCells count="8">
    <mergeCell ref="F8:F9"/>
    <mergeCell ref="G8:G9"/>
    <mergeCell ref="H8:I8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70" zoomScaleNormal="70" workbookViewId="0" topLeftCell="A1">
      <pane ySplit="10" topLeftCell="A11" activePane="bottomLeft" state="frozen"/>
      <selection pane="topLeft" activeCell="D20" sqref="D20"/>
      <selection pane="bottomLeft" activeCell="H14" sqref="H14"/>
    </sheetView>
  </sheetViews>
  <sheetFormatPr defaultColWidth="9.140625" defaultRowHeight="12.75" customHeight="1"/>
  <cols>
    <col min="1" max="1" width="6.7109375" style="14" customWidth="1"/>
    <col min="2" max="2" width="20.7109375" style="14" customWidth="1"/>
    <col min="3" max="3" width="15.7109375" style="14" customWidth="1"/>
    <col min="4" max="4" width="12.7109375" style="14" customWidth="1"/>
    <col min="5" max="5" width="75.7109375" style="14" customWidth="1"/>
    <col min="6" max="6" width="9.7109375" style="14" customWidth="1"/>
    <col min="7" max="7" width="12.7109375" style="14" customWidth="1"/>
    <col min="8" max="9" width="14.7109375" style="14" customWidth="1"/>
    <col min="10" max="14" width="9.140625" style="14" customWidth="1"/>
    <col min="15" max="16" width="9.140625" style="14" hidden="1" customWidth="1"/>
    <col min="17" max="16384" width="9.140625" style="14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s="14" t="s">
        <v>15</v>
      </c>
      <c r="C4" s="5" t="s">
        <v>18</v>
      </c>
      <c r="D4" s="5"/>
      <c r="E4" s="5" t="s">
        <v>19</v>
      </c>
    </row>
    <row r="5" spans="1:5" ht="12.75" customHeight="1">
      <c r="A5" s="14" t="s">
        <v>16</v>
      </c>
      <c r="C5" s="5" t="s">
        <v>443</v>
      </c>
      <c r="D5" s="5"/>
      <c r="E5" s="5" t="s">
        <v>444</v>
      </c>
    </row>
    <row r="6" spans="1:5" ht="12.75" customHeight="1">
      <c r="A6" s="14" t="s">
        <v>17</v>
      </c>
      <c r="C6" s="5" t="s">
        <v>443</v>
      </c>
      <c r="D6" s="5"/>
      <c r="E6" s="5" t="s">
        <v>444</v>
      </c>
    </row>
    <row r="7" spans="3:5" ht="12.75" customHeight="1">
      <c r="C7" s="5"/>
      <c r="D7" s="5"/>
      <c r="E7" s="5"/>
    </row>
    <row r="8" spans="1:16" ht="12.75" customHeight="1">
      <c r="A8" s="16" t="s">
        <v>22</v>
      </c>
      <c r="B8" s="16" t="s">
        <v>24</v>
      </c>
      <c r="C8" s="16" t="s">
        <v>25</v>
      </c>
      <c r="D8" s="16" t="s">
        <v>26</v>
      </c>
      <c r="E8" s="16" t="s">
        <v>27</v>
      </c>
      <c r="F8" s="16" t="s">
        <v>28</v>
      </c>
      <c r="G8" s="16" t="s">
        <v>29</v>
      </c>
      <c r="H8" s="16" t="s">
        <v>30</v>
      </c>
      <c r="I8" s="16"/>
      <c r="O8" s="14" t="s">
        <v>33</v>
      </c>
      <c r="P8" s="14" t="s">
        <v>11</v>
      </c>
    </row>
    <row r="9" spans="1:15" ht="14.25">
      <c r="A9" s="16"/>
      <c r="B9" s="16"/>
      <c r="C9" s="16"/>
      <c r="D9" s="16"/>
      <c r="E9" s="16"/>
      <c r="F9" s="16"/>
      <c r="G9" s="16"/>
      <c r="H9" s="15" t="s">
        <v>31</v>
      </c>
      <c r="I9" s="15" t="s">
        <v>32</v>
      </c>
      <c r="O9" s="14" t="s">
        <v>11</v>
      </c>
    </row>
    <row r="10" spans="1:9" ht="14.25">
      <c r="A10" s="15" t="s">
        <v>23</v>
      </c>
      <c r="B10" s="15" t="s">
        <v>34</v>
      </c>
      <c r="C10" s="15" t="s">
        <v>35</v>
      </c>
      <c r="D10" s="15" t="s">
        <v>36</v>
      </c>
      <c r="E10" s="15" t="s">
        <v>37</v>
      </c>
      <c r="F10" s="15" t="s">
        <v>38</v>
      </c>
      <c r="G10" s="15" t="s">
        <v>39</v>
      </c>
      <c r="H10" s="15" t="s">
        <v>40</v>
      </c>
      <c r="I10" s="15" t="s">
        <v>41</v>
      </c>
    </row>
    <row r="11" spans="1:9" ht="12.75" customHeight="1">
      <c r="A11" s="7"/>
      <c r="B11" s="7"/>
      <c r="C11" s="7" t="s">
        <v>43</v>
      </c>
      <c r="D11" s="7"/>
      <c r="E11" s="7" t="s">
        <v>42</v>
      </c>
      <c r="F11" s="7"/>
      <c r="G11" s="9"/>
      <c r="H11" s="7"/>
      <c r="I11" s="9"/>
    </row>
    <row r="12" spans="1:16" ht="114.75">
      <c r="A12" s="6">
        <v>1</v>
      </c>
      <c r="B12" s="6" t="s">
        <v>44</v>
      </c>
      <c r="C12" s="6" t="s">
        <v>445</v>
      </c>
      <c r="D12" s="6" t="s">
        <v>46</v>
      </c>
      <c r="E12" s="6" t="s">
        <v>446</v>
      </c>
      <c r="F12" s="6" t="s">
        <v>48</v>
      </c>
      <c r="G12" s="8">
        <v>1</v>
      </c>
      <c r="H12" s="11"/>
      <c r="I12" s="10">
        <f>ROUND((H12*G12),2)</f>
        <v>0</v>
      </c>
      <c r="O12" s="14">
        <f>rekapitulace!H8</f>
        <v>21</v>
      </c>
      <c r="P12" s="14">
        <f>O12/100*I12</f>
        <v>0</v>
      </c>
    </row>
    <row r="13" ht="12.75">
      <c r="E13" s="12" t="s">
        <v>447</v>
      </c>
    </row>
    <row r="14" spans="1:16" ht="12.75" customHeight="1">
      <c r="A14" s="13"/>
      <c r="B14" s="13"/>
      <c r="C14" s="13" t="s">
        <v>43</v>
      </c>
      <c r="D14" s="13"/>
      <c r="E14" s="13" t="s">
        <v>42</v>
      </c>
      <c r="F14" s="13"/>
      <c r="G14" s="13"/>
      <c r="H14" s="13"/>
      <c r="I14" s="13">
        <f>SUM(I12:I13)</f>
        <v>0</v>
      </c>
      <c r="P14" s="14">
        <f>ROUND(SUM(P12:P13),2)</f>
        <v>0</v>
      </c>
    </row>
    <row r="16" spans="1:9" ht="12.75" customHeight="1">
      <c r="A16" s="7"/>
      <c r="B16" s="7"/>
      <c r="C16" s="7" t="s">
        <v>41</v>
      </c>
      <c r="D16" s="7"/>
      <c r="E16" s="7" t="s">
        <v>262</v>
      </c>
      <c r="F16" s="7"/>
      <c r="G16" s="9"/>
      <c r="H16" s="7"/>
      <c r="I16" s="9"/>
    </row>
    <row r="17" spans="1:16" ht="12.75">
      <c r="A17" s="6">
        <v>2</v>
      </c>
      <c r="B17" s="6" t="s">
        <v>44</v>
      </c>
      <c r="C17" s="6" t="s">
        <v>448</v>
      </c>
      <c r="D17" s="6" t="s">
        <v>46</v>
      </c>
      <c r="E17" s="6" t="s">
        <v>449</v>
      </c>
      <c r="F17" s="6" t="s">
        <v>166</v>
      </c>
      <c r="G17" s="8">
        <v>290</v>
      </c>
      <c r="H17" s="11"/>
      <c r="I17" s="10">
        <f>ROUND((H17*G17),2)</f>
        <v>0</v>
      </c>
      <c r="O17" s="14">
        <f>rekapitulace!H8</f>
        <v>21</v>
      </c>
      <c r="P17" s="14">
        <f>O17/100*I17</f>
        <v>0</v>
      </c>
    </row>
    <row r="18" ht="12.75">
      <c r="E18" s="12" t="s">
        <v>450</v>
      </c>
    </row>
    <row r="19" ht="76.5">
      <c r="E19" s="12" t="s">
        <v>451</v>
      </c>
    </row>
    <row r="20" spans="1:16" ht="12.75">
      <c r="A20" s="6">
        <v>3</v>
      </c>
      <c r="B20" s="6" t="s">
        <v>44</v>
      </c>
      <c r="C20" s="6" t="s">
        <v>452</v>
      </c>
      <c r="D20" s="6" t="s">
        <v>46</v>
      </c>
      <c r="E20" s="6" t="s">
        <v>453</v>
      </c>
      <c r="F20" s="6" t="s">
        <v>166</v>
      </c>
      <c r="G20" s="8">
        <v>290</v>
      </c>
      <c r="H20" s="11"/>
      <c r="I20" s="10">
        <f>ROUND((H20*G20),2)</f>
        <v>0</v>
      </c>
      <c r="O20" s="14">
        <f>rekapitulace!H8</f>
        <v>21</v>
      </c>
      <c r="P20" s="14">
        <f>O20/100*I20</f>
        <v>0</v>
      </c>
    </row>
    <row r="21" ht="12.75">
      <c r="E21" s="12" t="s">
        <v>454</v>
      </c>
    </row>
    <row r="22" ht="38.25">
      <c r="E22" s="12" t="s">
        <v>455</v>
      </c>
    </row>
    <row r="23" spans="1:16" ht="12.75" customHeight="1">
      <c r="A23" s="13"/>
      <c r="B23" s="13"/>
      <c r="C23" s="13" t="s">
        <v>41</v>
      </c>
      <c r="D23" s="13"/>
      <c r="E23" s="13" t="s">
        <v>262</v>
      </c>
      <c r="F23" s="13"/>
      <c r="G23" s="13"/>
      <c r="H23" s="13"/>
      <c r="I23" s="13">
        <f>SUM(I17:I22)</f>
        <v>0</v>
      </c>
      <c r="P23" s="14">
        <f>ROUND(SUM(P17:P22),2)</f>
        <v>0</v>
      </c>
    </row>
    <row r="25" spans="1:16" ht="12.75" customHeight="1">
      <c r="A25" s="13"/>
      <c r="B25" s="13"/>
      <c r="C25" s="13"/>
      <c r="D25" s="13"/>
      <c r="E25" s="13" t="s">
        <v>64</v>
      </c>
      <c r="F25" s="13"/>
      <c r="G25" s="13"/>
      <c r="H25" s="13"/>
      <c r="I25" s="13">
        <f>+I14+I23</f>
        <v>0</v>
      </c>
      <c r="P25" s="14">
        <f>+P14+P23</f>
        <v>0</v>
      </c>
    </row>
    <row r="27" spans="1:9" ht="12.75" customHeight="1">
      <c r="A27" s="7" t="s">
        <v>65</v>
      </c>
      <c r="B27" s="7"/>
      <c r="C27" s="7"/>
      <c r="D27" s="7"/>
      <c r="E27" s="7"/>
      <c r="F27" s="7"/>
      <c r="G27" s="7"/>
      <c r="H27" s="7"/>
      <c r="I27" s="7"/>
    </row>
    <row r="28" spans="1:9" ht="12.75" customHeight="1">
      <c r="A28" s="7"/>
      <c r="B28" s="7"/>
      <c r="C28" s="7"/>
      <c r="D28" s="7"/>
      <c r="E28" s="7" t="s">
        <v>66</v>
      </c>
      <c r="F28" s="7"/>
      <c r="G28" s="7"/>
      <c r="H28" s="7"/>
      <c r="I28" s="7"/>
    </row>
    <row r="29" spans="1:16" ht="12.75" customHeight="1">
      <c r="A29" s="13"/>
      <c r="B29" s="13"/>
      <c r="C29" s="13"/>
      <c r="D29" s="13"/>
      <c r="E29" s="13" t="s">
        <v>67</v>
      </c>
      <c r="F29" s="13"/>
      <c r="G29" s="13"/>
      <c r="H29" s="13"/>
      <c r="I29" s="13">
        <v>0</v>
      </c>
      <c r="P29" s="14">
        <v>0</v>
      </c>
    </row>
    <row r="30" spans="1:9" ht="12.75" customHeight="1">
      <c r="A30" s="13"/>
      <c r="B30" s="13"/>
      <c r="C30" s="13"/>
      <c r="D30" s="13"/>
      <c r="E30" s="13" t="s">
        <v>68</v>
      </c>
      <c r="F30" s="13"/>
      <c r="G30" s="13"/>
      <c r="H30" s="13"/>
      <c r="I30" s="13"/>
    </row>
    <row r="31" spans="1:16" ht="12.75" customHeight="1">
      <c r="A31" s="13"/>
      <c r="B31" s="13"/>
      <c r="C31" s="13"/>
      <c r="D31" s="13"/>
      <c r="E31" s="13" t="s">
        <v>69</v>
      </c>
      <c r="F31" s="13"/>
      <c r="G31" s="13"/>
      <c r="H31" s="13"/>
      <c r="I31" s="13">
        <v>0</v>
      </c>
      <c r="P31" s="14">
        <v>0</v>
      </c>
    </row>
    <row r="32" spans="1:16" ht="12.75" customHeight="1">
      <c r="A32" s="13"/>
      <c r="B32" s="13"/>
      <c r="C32" s="13"/>
      <c r="D32" s="13"/>
      <c r="E32" s="13" t="s">
        <v>70</v>
      </c>
      <c r="F32" s="13"/>
      <c r="G32" s="13"/>
      <c r="H32" s="13"/>
      <c r="I32" s="13">
        <f>I29+I31</f>
        <v>0</v>
      </c>
      <c r="P32" s="14">
        <f>P29+P31</f>
        <v>0</v>
      </c>
    </row>
    <row r="34" spans="1:16" ht="12.75" customHeight="1">
      <c r="A34" s="13"/>
      <c r="B34" s="13"/>
      <c r="C34" s="13"/>
      <c r="D34" s="13"/>
      <c r="E34" s="13" t="s">
        <v>70</v>
      </c>
      <c r="F34" s="13"/>
      <c r="G34" s="13"/>
      <c r="H34" s="13"/>
      <c r="I34" s="13">
        <f>I25+I32</f>
        <v>0</v>
      </c>
      <c r="P34" s="14">
        <f>P25+P32</f>
        <v>0</v>
      </c>
    </row>
  </sheetData>
  <sheetProtection password="CFC1" sheet="1" formatColumns="0"/>
  <mergeCells count="8">
    <mergeCell ref="F8:F9"/>
    <mergeCell ref="G8:G9"/>
    <mergeCell ref="H8:I8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workbookViewId="0" topLeftCell="A1">
      <pane ySplit="10" topLeftCell="A11" activePane="bottomLeft" state="frozen"/>
      <selection pane="topLeft" activeCell="D20" sqref="D20"/>
      <selection pane="bottomLeft" activeCell="G27" sqref="G27"/>
    </sheetView>
  </sheetViews>
  <sheetFormatPr defaultColWidth="9.140625" defaultRowHeight="12.75" customHeight="1"/>
  <cols>
    <col min="1" max="1" width="6.7109375" style="14" customWidth="1"/>
    <col min="2" max="2" width="20.7109375" style="14" customWidth="1"/>
    <col min="3" max="3" width="15.7109375" style="14" customWidth="1"/>
    <col min="4" max="4" width="12.7109375" style="14" customWidth="1"/>
    <col min="5" max="5" width="75.7109375" style="14" customWidth="1"/>
    <col min="6" max="6" width="9.7109375" style="14" customWidth="1"/>
    <col min="7" max="7" width="12.7109375" style="14" customWidth="1"/>
    <col min="8" max="9" width="14.7109375" style="14" customWidth="1"/>
    <col min="10" max="14" width="9.140625" style="14" customWidth="1"/>
    <col min="15" max="16" width="9.140625" style="14" hidden="1" customWidth="1"/>
    <col min="17" max="16384" width="9.140625" style="14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s="14" t="s">
        <v>15</v>
      </c>
      <c r="C4" s="5" t="s">
        <v>18</v>
      </c>
      <c r="D4" s="5"/>
      <c r="E4" s="5" t="s">
        <v>19</v>
      </c>
    </row>
    <row r="5" spans="1:5" ht="12.75" customHeight="1">
      <c r="A5" s="14" t="s">
        <v>16</v>
      </c>
      <c r="C5" s="5" t="s">
        <v>456</v>
      </c>
      <c r="D5" s="5"/>
      <c r="E5" s="5" t="s">
        <v>457</v>
      </c>
    </row>
    <row r="6" spans="1:5" ht="12.75" customHeight="1">
      <c r="A6" s="14" t="s">
        <v>17</v>
      </c>
      <c r="C6" s="5" t="s">
        <v>456</v>
      </c>
      <c r="D6" s="5"/>
      <c r="E6" s="5" t="s">
        <v>457</v>
      </c>
    </row>
    <row r="7" spans="3:5" ht="12.75" customHeight="1">
      <c r="C7" s="5"/>
      <c r="D7" s="5"/>
      <c r="E7" s="5"/>
    </row>
    <row r="8" spans="1:16" ht="12.75" customHeight="1">
      <c r="A8" s="16" t="s">
        <v>22</v>
      </c>
      <c r="B8" s="16" t="s">
        <v>24</v>
      </c>
      <c r="C8" s="16" t="s">
        <v>25</v>
      </c>
      <c r="D8" s="16" t="s">
        <v>26</v>
      </c>
      <c r="E8" s="16" t="s">
        <v>27</v>
      </c>
      <c r="F8" s="16" t="s">
        <v>28</v>
      </c>
      <c r="G8" s="16" t="s">
        <v>29</v>
      </c>
      <c r="H8" s="16" t="s">
        <v>30</v>
      </c>
      <c r="I8" s="16"/>
      <c r="O8" s="14" t="s">
        <v>33</v>
      </c>
      <c r="P8" s="14" t="s">
        <v>11</v>
      </c>
    </row>
    <row r="9" spans="1:15" ht="14.25">
      <c r="A9" s="16"/>
      <c r="B9" s="16"/>
      <c r="C9" s="16"/>
      <c r="D9" s="16"/>
      <c r="E9" s="16"/>
      <c r="F9" s="16"/>
      <c r="G9" s="16"/>
      <c r="H9" s="15" t="s">
        <v>31</v>
      </c>
      <c r="I9" s="15" t="s">
        <v>32</v>
      </c>
      <c r="O9" s="14" t="s">
        <v>11</v>
      </c>
    </row>
    <row r="10" spans="1:9" ht="14.25">
      <c r="A10" s="15" t="s">
        <v>23</v>
      </c>
      <c r="B10" s="15" t="s">
        <v>34</v>
      </c>
      <c r="C10" s="15" t="s">
        <v>35</v>
      </c>
      <c r="D10" s="15" t="s">
        <v>36</v>
      </c>
      <c r="E10" s="15" t="s">
        <v>37</v>
      </c>
      <c r="F10" s="15" t="s">
        <v>38</v>
      </c>
      <c r="G10" s="15" t="s">
        <v>39</v>
      </c>
      <c r="H10" s="15" t="s">
        <v>40</v>
      </c>
      <c r="I10" s="15" t="s">
        <v>41</v>
      </c>
    </row>
    <row r="11" spans="1:9" ht="12.75" customHeight="1">
      <c r="A11" s="7"/>
      <c r="B11" s="7"/>
      <c r="C11" s="7" t="s">
        <v>43</v>
      </c>
      <c r="D11" s="7"/>
      <c r="E11" s="7" t="s">
        <v>42</v>
      </c>
      <c r="F11" s="7"/>
      <c r="G11" s="9"/>
      <c r="H11" s="7"/>
      <c r="I11" s="9"/>
    </row>
    <row r="12" spans="1:16" ht="25.5">
      <c r="A12" s="6">
        <v>1</v>
      </c>
      <c r="B12" s="6" t="s">
        <v>44</v>
      </c>
      <c r="C12" s="6" t="s">
        <v>73</v>
      </c>
      <c r="D12" s="6" t="s">
        <v>74</v>
      </c>
      <c r="E12" s="6" t="s">
        <v>75</v>
      </c>
      <c r="F12" s="6" t="s">
        <v>76</v>
      </c>
      <c r="G12" s="8">
        <v>436.25</v>
      </c>
      <c r="H12" s="11"/>
      <c r="I12" s="10">
        <f>ROUND((H12*G12),2)</f>
        <v>0</v>
      </c>
      <c r="O12" s="14">
        <f>rekapitulace!H8</f>
        <v>21</v>
      </c>
      <c r="P12" s="14">
        <f>O12/100*I12</f>
        <v>0</v>
      </c>
    </row>
    <row r="13" ht="51">
      <c r="E13" s="12" t="s">
        <v>458</v>
      </c>
    </row>
    <row r="14" ht="25.5">
      <c r="E14" s="12" t="s">
        <v>78</v>
      </c>
    </row>
    <row r="15" spans="1:16" ht="25.5">
      <c r="A15" s="6">
        <v>2</v>
      </c>
      <c r="B15" s="6" t="s">
        <v>44</v>
      </c>
      <c r="C15" s="6" t="s">
        <v>79</v>
      </c>
      <c r="D15" s="6" t="s">
        <v>84</v>
      </c>
      <c r="E15" s="6" t="s">
        <v>85</v>
      </c>
      <c r="F15" s="6" t="s">
        <v>82</v>
      </c>
      <c r="G15" s="8">
        <v>288</v>
      </c>
      <c r="H15" s="11"/>
      <c r="I15" s="10">
        <f>ROUND((H15*G15),2)</f>
        <v>0</v>
      </c>
      <c r="O15" s="14">
        <f>rekapitulace!H8</f>
        <v>21</v>
      </c>
      <c r="P15" s="14">
        <f>O15/100*I15</f>
        <v>0</v>
      </c>
    </row>
    <row r="16" ht="12.75">
      <c r="E16" s="12" t="s">
        <v>459</v>
      </c>
    </row>
    <row r="17" ht="25.5">
      <c r="E17" s="12" t="s">
        <v>78</v>
      </c>
    </row>
    <row r="18" spans="1:16" ht="12.75" customHeight="1">
      <c r="A18" s="13"/>
      <c r="B18" s="13"/>
      <c r="C18" s="13" t="s">
        <v>43</v>
      </c>
      <c r="D18" s="13"/>
      <c r="E18" s="13" t="s">
        <v>42</v>
      </c>
      <c r="F18" s="13"/>
      <c r="G18" s="13"/>
      <c r="H18" s="13"/>
      <c r="I18" s="13">
        <f>SUM(I12:I17)</f>
        <v>0</v>
      </c>
      <c r="P18" s="14">
        <f>ROUND(SUM(P12:P17),2)</f>
        <v>0</v>
      </c>
    </row>
    <row r="20" spans="1:9" ht="12.75" customHeight="1">
      <c r="A20" s="7"/>
      <c r="B20" s="7"/>
      <c r="C20" s="7" t="s">
        <v>23</v>
      </c>
      <c r="D20" s="7"/>
      <c r="E20" s="7" t="s">
        <v>94</v>
      </c>
      <c r="F20" s="7"/>
      <c r="G20" s="9"/>
      <c r="H20" s="7"/>
      <c r="I20" s="9"/>
    </row>
    <row r="21" spans="1:16" ht="12.75">
      <c r="A21" s="6">
        <v>3</v>
      </c>
      <c r="B21" s="6" t="s">
        <v>44</v>
      </c>
      <c r="C21" s="6" t="s">
        <v>460</v>
      </c>
      <c r="D21" s="6" t="s">
        <v>46</v>
      </c>
      <c r="E21" s="6" t="s">
        <v>461</v>
      </c>
      <c r="F21" s="6" t="s">
        <v>57</v>
      </c>
      <c r="G21" s="8">
        <v>4</v>
      </c>
      <c r="H21" s="11"/>
      <c r="I21" s="10">
        <f>ROUND((H21*G21),2)</f>
        <v>0</v>
      </c>
      <c r="O21" s="14">
        <f>rekapitulace!H8</f>
        <v>21</v>
      </c>
      <c r="P21" s="14">
        <f>O21/100*I21</f>
        <v>0</v>
      </c>
    </row>
    <row r="22" ht="76.5">
      <c r="E22" s="12" t="s">
        <v>462</v>
      </c>
    </row>
    <row r="23" spans="1:16" ht="12.75">
      <c r="A23" s="6">
        <v>4</v>
      </c>
      <c r="B23" s="6" t="s">
        <v>44</v>
      </c>
      <c r="C23" s="6" t="s">
        <v>463</v>
      </c>
      <c r="D23" s="6" t="s">
        <v>46</v>
      </c>
      <c r="E23" s="6" t="s">
        <v>464</v>
      </c>
      <c r="F23" s="6" t="s">
        <v>57</v>
      </c>
      <c r="G23" s="8">
        <v>4</v>
      </c>
      <c r="H23" s="11"/>
      <c r="I23" s="10">
        <f>ROUND((H23*G23),2)</f>
        <v>0</v>
      </c>
      <c r="O23" s="14">
        <f>rekapitulace!H8</f>
        <v>21</v>
      </c>
      <c r="P23" s="14">
        <f>O23/100*I23</f>
        <v>0</v>
      </c>
    </row>
    <row r="24" ht="114.75">
      <c r="E24" s="12" t="s">
        <v>465</v>
      </c>
    </row>
    <row r="25" spans="1:16" ht="12.75">
      <c r="A25" s="6">
        <v>5</v>
      </c>
      <c r="B25" s="6" t="s">
        <v>44</v>
      </c>
      <c r="C25" s="6" t="s">
        <v>466</v>
      </c>
      <c r="D25" s="6" t="s">
        <v>46</v>
      </c>
      <c r="E25" s="6" t="s">
        <v>467</v>
      </c>
      <c r="F25" s="6" t="s">
        <v>57</v>
      </c>
      <c r="G25" s="8">
        <v>4</v>
      </c>
      <c r="H25" s="11"/>
      <c r="I25" s="10">
        <f>ROUND((H25*G25),2)</f>
        <v>0</v>
      </c>
      <c r="O25" s="14">
        <f>rekapitulace!H8</f>
        <v>21</v>
      </c>
      <c r="P25" s="14">
        <f>O25/100*I25</f>
        <v>0</v>
      </c>
    </row>
    <row r="26" ht="63.75">
      <c r="E26" s="12" t="s">
        <v>468</v>
      </c>
    </row>
    <row r="27" spans="1:16" ht="25.5">
      <c r="A27" s="6">
        <v>6</v>
      </c>
      <c r="B27" s="6" t="s">
        <v>44</v>
      </c>
      <c r="C27" s="6" t="s">
        <v>95</v>
      </c>
      <c r="D27" s="6" t="s">
        <v>111</v>
      </c>
      <c r="E27" s="6" t="s">
        <v>469</v>
      </c>
      <c r="F27" s="6" t="s">
        <v>76</v>
      </c>
      <c r="G27" s="8">
        <v>144</v>
      </c>
      <c r="H27" s="11"/>
      <c r="I27" s="10">
        <f>ROUND((H27*G27),2)</f>
        <v>0</v>
      </c>
      <c r="O27" s="14">
        <f>rekapitulace!H8</f>
        <v>21</v>
      </c>
      <c r="P27" s="14">
        <f>O27/100*I27</f>
        <v>0</v>
      </c>
    </row>
    <row r="28" ht="12.75">
      <c r="E28" s="12" t="s">
        <v>470</v>
      </c>
    </row>
    <row r="29" ht="63.75">
      <c r="E29" s="12" t="s">
        <v>98</v>
      </c>
    </row>
    <row r="30" spans="1:16" ht="12.75">
      <c r="A30" s="6">
        <v>7</v>
      </c>
      <c r="B30" s="6" t="s">
        <v>44</v>
      </c>
      <c r="C30" s="6" t="s">
        <v>103</v>
      </c>
      <c r="D30" s="6" t="s">
        <v>46</v>
      </c>
      <c r="E30" s="6" t="s">
        <v>471</v>
      </c>
      <c r="F30" s="6" t="s">
        <v>76</v>
      </c>
      <c r="G30" s="8">
        <v>505.5</v>
      </c>
      <c r="H30" s="11"/>
      <c r="I30" s="10">
        <f>ROUND((H30*G30),2)</f>
        <v>0</v>
      </c>
      <c r="O30" s="14">
        <f>rekapitulace!H8</f>
        <v>21</v>
      </c>
      <c r="P30" s="14">
        <f>O30/100*I30</f>
        <v>0</v>
      </c>
    </row>
    <row r="31" ht="51">
      <c r="E31" s="12" t="s">
        <v>472</v>
      </c>
    </row>
    <row r="32" ht="25.5">
      <c r="E32" s="12" t="s">
        <v>106</v>
      </c>
    </row>
    <row r="33" spans="1:16" ht="25.5">
      <c r="A33" s="6">
        <v>8</v>
      </c>
      <c r="B33" s="6" t="s">
        <v>44</v>
      </c>
      <c r="C33" s="6" t="s">
        <v>107</v>
      </c>
      <c r="D33" s="6" t="s">
        <v>46</v>
      </c>
      <c r="E33" s="6" t="s">
        <v>473</v>
      </c>
      <c r="F33" s="6" t="s">
        <v>76</v>
      </c>
      <c r="G33" s="8">
        <v>210</v>
      </c>
      <c r="H33" s="11"/>
      <c r="I33" s="10">
        <f>ROUND((H33*G33),2)</f>
        <v>0</v>
      </c>
      <c r="O33" s="14">
        <f>rekapitulace!H8</f>
        <v>21</v>
      </c>
      <c r="P33" s="14">
        <f>O33/100*I33</f>
        <v>0</v>
      </c>
    </row>
    <row r="34" ht="12.75">
      <c r="E34" s="12" t="s">
        <v>474</v>
      </c>
    </row>
    <row r="35" ht="369.75">
      <c r="E35" s="12" t="s">
        <v>110</v>
      </c>
    </row>
    <row r="36" spans="1:16" ht="25.5">
      <c r="A36" s="6">
        <v>9</v>
      </c>
      <c r="B36" s="6" t="s">
        <v>44</v>
      </c>
      <c r="C36" s="6" t="s">
        <v>107</v>
      </c>
      <c r="D36" s="6" t="s">
        <v>111</v>
      </c>
      <c r="E36" s="6" t="s">
        <v>475</v>
      </c>
      <c r="F36" s="6" t="s">
        <v>76</v>
      </c>
      <c r="G36" s="8">
        <v>406.25</v>
      </c>
      <c r="H36" s="11"/>
      <c r="I36" s="10">
        <f>ROUND((H36*G36),2)</f>
        <v>0</v>
      </c>
      <c r="O36" s="14">
        <f>rekapitulace!H8</f>
        <v>21</v>
      </c>
      <c r="P36" s="14">
        <f>O36/100*I36</f>
        <v>0</v>
      </c>
    </row>
    <row r="37" ht="114.75">
      <c r="E37" s="12" t="s">
        <v>476</v>
      </c>
    </row>
    <row r="38" ht="369.75">
      <c r="E38" s="12" t="s">
        <v>110</v>
      </c>
    </row>
    <row r="39" spans="1:16" ht="12.75">
      <c r="A39" s="6">
        <v>10</v>
      </c>
      <c r="B39" s="6" t="s">
        <v>44</v>
      </c>
      <c r="C39" s="6" t="s">
        <v>477</v>
      </c>
      <c r="D39" s="6" t="s">
        <v>46</v>
      </c>
      <c r="E39" s="6" t="s">
        <v>478</v>
      </c>
      <c r="F39" s="6" t="s">
        <v>76</v>
      </c>
      <c r="G39" s="8">
        <v>30</v>
      </c>
      <c r="H39" s="11"/>
      <c r="I39" s="10">
        <f>ROUND((H39*G39),2)</f>
        <v>0</v>
      </c>
      <c r="O39" s="14">
        <f>rekapitulace!H8</f>
        <v>21</v>
      </c>
      <c r="P39" s="14">
        <f>O39/100*I39</f>
        <v>0</v>
      </c>
    </row>
    <row r="40" ht="12.75">
      <c r="E40" s="12" t="s">
        <v>479</v>
      </c>
    </row>
    <row r="41" ht="63.75">
      <c r="E41" s="12" t="s">
        <v>480</v>
      </c>
    </row>
    <row r="42" spans="1:16" ht="12.75">
      <c r="A42" s="6">
        <v>11</v>
      </c>
      <c r="B42" s="6" t="s">
        <v>44</v>
      </c>
      <c r="C42" s="6" t="s">
        <v>481</v>
      </c>
      <c r="D42" s="6" t="s">
        <v>46</v>
      </c>
      <c r="E42" s="6" t="s">
        <v>482</v>
      </c>
      <c r="F42" s="6" t="s">
        <v>76</v>
      </c>
      <c r="G42" s="8">
        <v>210</v>
      </c>
      <c r="H42" s="11"/>
      <c r="I42" s="10">
        <f>ROUND((H42*G42),2)</f>
        <v>0</v>
      </c>
      <c r="O42" s="14">
        <f>rekapitulace!H8</f>
        <v>21</v>
      </c>
      <c r="P42" s="14">
        <f>O42/100*I42</f>
        <v>0</v>
      </c>
    </row>
    <row r="43" ht="12.75">
      <c r="E43" s="12" t="s">
        <v>483</v>
      </c>
    </row>
    <row r="44" ht="267.75">
      <c r="E44" s="12" t="s">
        <v>121</v>
      </c>
    </row>
    <row r="45" spans="1:16" ht="12.75">
      <c r="A45" s="6">
        <v>12</v>
      </c>
      <c r="B45" s="6" t="s">
        <v>44</v>
      </c>
      <c r="C45" s="6" t="s">
        <v>122</v>
      </c>
      <c r="D45" s="6" t="s">
        <v>46</v>
      </c>
      <c r="E45" s="6" t="s">
        <v>123</v>
      </c>
      <c r="F45" s="6" t="s">
        <v>76</v>
      </c>
      <c r="G45" s="8">
        <v>406.25</v>
      </c>
      <c r="H45" s="11"/>
      <c r="I45" s="10">
        <f>ROUND((H45*G45),2)</f>
        <v>0</v>
      </c>
      <c r="O45" s="14">
        <f>rekapitulace!H8</f>
        <v>21</v>
      </c>
      <c r="P45" s="14">
        <f>O45/100*I45</f>
        <v>0</v>
      </c>
    </row>
    <row r="46" ht="12.75">
      <c r="E46" s="12" t="s">
        <v>484</v>
      </c>
    </row>
    <row r="47" ht="191.25">
      <c r="E47" s="12" t="s">
        <v>125</v>
      </c>
    </row>
    <row r="48" spans="1:16" ht="12.75">
      <c r="A48" s="6">
        <v>13</v>
      </c>
      <c r="B48" s="6" t="s">
        <v>44</v>
      </c>
      <c r="C48" s="6" t="s">
        <v>485</v>
      </c>
      <c r="D48" s="6" t="s">
        <v>46</v>
      </c>
      <c r="E48" s="6" t="s">
        <v>486</v>
      </c>
      <c r="F48" s="6" t="s">
        <v>76</v>
      </c>
      <c r="G48" s="8">
        <v>178.5</v>
      </c>
      <c r="H48" s="11"/>
      <c r="I48" s="10">
        <f>ROUND((H48*G48),2)</f>
        <v>0</v>
      </c>
      <c r="O48" s="14">
        <f>rekapitulace!H8</f>
        <v>21</v>
      </c>
      <c r="P48" s="14">
        <f>O48/100*I48</f>
        <v>0</v>
      </c>
    </row>
    <row r="49" ht="12.75">
      <c r="E49" s="12" t="s">
        <v>487</v>
      </c>
    </row>
    <row r="50" ht="229.5">
      <c r="E50" s="12" t="s">
        <v>488</v>
      </c>
    </row>
    <row r="51" spans="1:16" ht="12.75">
      <c r="A51" s="6">
        <v>14</v>
      </c>
      <c r="B51" s="6" t="s">
        <v>44</v>
      </c>
      <c r="C51" s="6" t="s">
        <v>138</v>
      </c>
      <c r="D51" s="6" t="s">
        <v>46</v>
      </c>
      <c r="E51" s="6" t="s">
        <v>489</v>
      </c>
      <c r="F51" s="6" t="s">
        <v>140</v>
      </c>
      <c r="G51" s="8">
        <v>2740</v>
      </c>
      <c r="H51" s="11"/>
      <c r="I51" s="10">
        <f>ROUND((H51*G51),2)</f>
        <v>0</v>
      </c>
      <c r="O51" s="14">
        <f>rekapitulace!H8</f>
        <v>21</v>
      </c>
      <c r="P51" s="14">
        <f>O51/100*I51</f>
        <v>0</v>
      </c>
    </row>
    <row r="52" ht="12.75">
      <c r="E52" s="12" t="s">
        <v>490</v>
      </c>
    </row>
    <row r="53" ht="25.5">
      <c r="E53" s="12" t="s">
        <v>142</v>
      </c>
    </row>
    <row r="54" spans="1:16" ht="12.75" customHeight="1">
      <c r="A54" s="13"/>
      <c r="B54" s="13"/>
      <c r="C54" s="13" t="s">
        <v>23</v>
      </c>
      <c r="D54" s="13"/>
      <c r="E54" s="13" t="s">
        <v>94</v>
      </c>
      <c r="F54" s="13"/>
      <c r="G54" s="13"/>
      <c r="H54" s="13"/>
      <c r="I54" s="13">
        <f>SUM(I21:I53)</f>
        <v>0</v>
      </c>
      <c r="P54" s="14">
        <f>ROUND(SUM(P21:P53),2)</f>
        <v>0</v>
      </c>
    </row>
    <row r="56" spans="1:9" ht="12.75" customHeight="1">
      <c r="A56" s="7"/>
      <c r="B56" s="7"/>
      <c r="C56" s="7" t="s">
        <v>37</v>
      </c>
      <c r="D56" s="7"/>
      <c r="E56" s="7" t="s">
        <v>213</v>
      </c>
      <c r="F56" s="7"/>
      <c r="G56" s="9"/>
      <c r="H56" s="7"/>
      <c r="I56" s="9"/>
    </row>
    <row r="57" spans="1:16" ht="12.75">
      <c r="A57" s="6">
        <v>15</v>
      </c>
      <c r="B57" s="6" t="s">
        <v>44</v>
      </c>
      <c r="C57" s="6" t="s">
        <v>491</v>
      </c>
      <c r="D57" s="6" t="s">
        <v>46</v>
      </c>
      <c r="E57" s="6" t="s">
        <v>492</v>
      </c>
      <c r="F57" s="6" t="s">
        <v>140</v>
      </c>
      <c r="G57" s="8">
        <v>1868.5</v>
      </c>
      <c r="H57" s="11"/>
      <c r="I57" s="10">
        <f>ROUND((H57*G57),2)</f>
        <v>0</v>
      </c>
      <c r="O57" s="14">
        <f>rekapitulace!H8</f>
        <v>21</v>
      </c>
      <c r="P57" s="14">
        <f>O57/100*I57</f>
        <v>0</v>
      </c>
    </row>
    <row r="58" ht="12.75">
      <c r="E58" s="12" t="s">
        <v>493</v>
      </c>
    </row>
    <row r="59" ht="51">
      <c r="E59" s="12" t="s">
        <v>217</v>
      </c>
    </row>
    <row r="60" spans="1:16" ht="25.5">
      <c r="A60" s="6">
        <v>16</v>
      </c>
      <c r="B60" s="6" t="s">
        <v>44</v>
      </c>
      <c r="C60" s="6" t="s">
        <v>494</v>
      </c>
      <c r="D60" s="6" t="s">
        <v>46</v>
      </c>
      <c r="E60" s="6" t="s">
        <v>495</v>
      </c>
      <c r="F60" s="6" t="s">
        <v>140</v>
      </c>
      <c r="G60" s="8">
        <v>2397.5</v>
      </c>
      <c r="H60" s="11"/>
      <c r="I60" s="10">
        <f>ROUND((H60*G60),2)</f>
        <v>0</v>
      </c>
      <c r="O60" s="14">
        <f>rekapitulace!H8</f>
        <v>21</v>
      </c>
      <c r="P60" s="14">
        <f>O60/100*I60</f>
        <v>0</v>
      </c>
    </row>
    <row r="61" ht="12.75">
      <c r="E61" s="12" t="s">
        <v>496</v>
      </c>
    </row>
    <row r="62" ht="102">
      <c r="E62" s="12" t="s">
        <v>497</v>
      </c>
    </row>
    <row r="63" spans="1:16" ht="12.75">
      <c r="A63" s="6">
        <v>17</v>
      </c>
      <c r="B63" s="6" t="s">
        <v>44</v>
      </c>
      <c r="C63" s="6" t="s">
        <v>498</v>
      </c>
      <c r="D63" s="6" t="s">
        <v>46</v>
      </c>
      <c r="E63" s="6" t="s">
        <v>499</v>
      </c>
      <c r="F63" s="6" t="s">
        <v>76</v>
      </c>
      <c r="G63" s="8">
        <v>24.24</v>
      </c>
      <c r="H63" s="11"/>
      <c r="I63" s="10">
        <f>ROUND((H63*G63),2)</f>
        <v>0</v>
      </c>
      <c r="O63" s="14">
        <f>rekapitulace!H8</f>
        <v>21</v>
      </c>
      <c r="P63" s="14">
        <f>O63/100*I63</f>
        <v>0</v>
      </c>
    </row>
    <row r="64" ht="12.75">
      <c r="E64" s="12" t="s">
        <v>500</v>
      </c>
    </row>
    <row r="65" ht="102">
      <c r="E65" s="12" t="s">
        <v>497</v>
      </c>
    </row>
    <row r="66" spans="1:16" ht="25.5">
      <c r="A66" s="6">
        <v>18</v>
      </c>
      <c r="B66" s="6" t="s">
        <v>44</v>
      </c>
      <c r="C66" s="6" t="s">
        <v>234</v>
      </c>
      <c r="D66" s="6" t="s">
        <v>46</v>
      </c>
      <c r="E66" s="6" t="s">
        <v>501</v>
      </c>
      <c r="F66" s="6" t="s">
        <v>140</v>
      </c>
      <c r="G66" s="8">
        <v>875</v>
      </c>
      <c r="H66" s="11"/>
      <c r="I66" s="10">
        <f>ROUND((H66*G66),2)</f>
        <v>0</v>
      </c>
      <c r="O66" s="14">
        <f>rekapitulace!H8</f>
        <v>21</v>
      </c>
      <c r="P66" s="14">
        <f>O66/100*I66</f>
        <v>0</v>
      </c>
    </row>
    <row r="67" ht="12.75">
      <c r="E67" s="12" t="s">
        <v>502</v>
      </c>
    </row>
    <row r="68" ht="140.25">
      <c r="E68" s="12" t="s">
        <v>237</v>
      </c>
    </row>
    <row r="69" spans="1:16" ht="12.75" customHeight="1">
      <c r="A69" s="13"/>
      <c r="B69" s="13"/>
      <c r="C69" s="13" t="s">
        <v>37</v>
      </c>
      <c r="D69" s="13"/>
      <c r="E69" s="13" t="s">
        <v>213</v>
      </c>
      <c r="F69" s="13"/>
      <c r="G69" s="13"/>
      <c r="H69" s="13"/>
      <c r="I69" s="13">
        <f>SUM(I57:I68)</f>
        <v>0</v>
      </c>
      <c r="P69" s="14">
        <f>ROUND(SUM(P57:P68),2)</f>
        <v>0</v>
      </c>
    </row>
    <row r="71" spans="1:16" ht="12.75" customHeight="1">
      <c r="A71" s="13"/>
      <c r="B71" s="13"/>
      <c r="C71" s="13"/>
      <c r="D71" s="13"/>
      <c r="E71" s="13" t="s">
        <v>64</v>
      </c>
      <c r="F71" s="13"/>
      <c r="G71" s="13"/>
      <c r="H71" s="13"/>
      <c r="I71" s="13">
        <f>+I18+I54+I69</f>
        <v>0</v>
      </c>
      <c r="P71" s="14">
        <f>+P18+P54+P69</f>
        <v>0</v>
      </c>
    </row>
    <row r="73" spans="1:9" ht="12.75" customHeight="1">
      <c r="A73" s="7" t="s">
        <v>65</v>
      </c>
      <c r="B73" s="7"/>
      <c r="C73" s="7"/>
      <c r="D73" s="7"/>
      <c r="E73" s="7"/>
      <c r="F73" s="7"/>
      <c r="G73" s="7"/>
      <c r="H73" s="7"/>
      <c r="I73" s="7"/>
    </row>
    <row r="74" spans="1:9" ht="12.75" customHeight="1">
      <c r="A74" s="7"/>
      <c r="B74" s="7"/>
      <c r="C74" s="7"/>
      <c r="D74" s="7"/>
      <c r="E74" s="7" t="s">
        <v>66</v>
      </c>
      <c r="F74" s="7"/>
      <c r="G74" s="7"/>
      <c r="H74" s="7"/>
      <c r="I74" s="7"/>
    </row>
    <row r="75" spans="1:16" ht="12.75" customHeight="1">
      <c r="A75" s="13"/>
      <c r="B75" s="13"/>
      <c r="C75" s="13"/>
      <c r="D75" s="13"/>
      <c r="E75" s="13" t="s">
        <v>67</v>
      </c>
      <c r="F75" s="13"/>
      <c r="G75" s="13"/>
      <c r="H75" s="13"/>
      <c r="I75" s="13">
        <v>0</v>
      </c>
      <c r="P75" s="14">
        <v>0</v>
      </c>
    </row>
    <row r="76" spans="1:9" ht="12.75" customHeight="1">
      <c r="A76" s="13"/>
      <c r="B76" s="13"/>
      <c r="C76" s="13"/>
      <c r="D76" s="13"/>
      <c r="E76" s="13" t="s">
        <v>68</v>
      </c>
      <c r="F76" s="13"/>
      <c r="G76" s="13"/>
      <c r="H76" s="13"/>
      <c r="I76" s="13"/>
    </row>
    <row r="77" spans="1:16" ht="12.75" customHeight="1">
      <c r="A77" s="13"/>
      <c r="B77" s="13"/>
      <c r="C77" s="13"/>
      <c r="D77" s="13"/>
      <c r="E77" s="13" t="s">
        <v>69</v>
      </c>
      <c r="F77" s="13"/>
      <c r="G77" s="13"/>
      <c r="H77" s="13"/>
      <c r="I77" s="13">
        <v>0</v>
      </c>
      <c r="P77" s="14">
        <v>0</v>
      </c>
    </row>
    <row r="78" spans="1:16" ht="12.75" customHeight="1">
      <c r="A78" s="13"/>
      <c r="B78" s="13"/>
      <c r="C78" s="13"/>
      <c r="D78" s="13"/>
      <c r="E78" s="13" t="s">
        <v>70</v>
      </c>
      <c r="F78" s="13"/>
      <c r="G78" s="13"/>
      <c r="H78" s="13"/>
      <c r="I78" s="13">
        <f>I75+I77</f>
        <v>0</v>
      </c>
      <c r="P78" s="14">
        <f>P75+P77</f>
        <v>0</v>
      </c>
    </row>
    <row r="80" spans="1:16" ht="12.75" customHeight="1">
      <c r="A80" s="13"/>
      <c r="B80" s="13"/>
      <c r="C80" s="13"/>
      <c r="D80" s="13"/>
      <c r="E80" s="13" t="s">
        <v>70</v>
      </c>
      <c r="F80" s="13"/>
      <c r="G80" s="13"/>
      <c r="H80" s="13"/>
      <c r="I80" s="13">
        <f>I71+I78</f>
        <v>0</v>
      </c>
      <c r="P80" s="14">
        <f>P71+P78</f>
        <v>0</v>
      </c>
    </row>
  </sheetData>
  <sheetProtection password="CFC1" sheet="1" formatColumns="0"/>
  <mergeCells count="8">
    <mergeCell ref="F8:F9"/>
    <mergeCell ref="G8:G9"/>
    <mergeCell ref="H8:I8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Levý Lukáš</dc:creator>
  <cp:keywords/>
  <dc:description/>
  <cp:lastModifiedBy>Levý Lukáš</cp:lastModifiedBy>
  <dcterms:created xsi:type="dcterms:W3CDTF">2022-05-19T08:17:46Z</dcterms:created>
  <dcterms:modified xsi:type="dcterms:W3CDTF">2022-05-19T08:40:57Z</dcterms:modified>
  <cp:category/>
  <cp:version/>
  <cp:contentType/>
  <cp:contentStatus/>
</cp:coreProperties>
</file>