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Most Rabštejn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 101 - Most Rabštejn'!$C$90:$K$247</definedName>
    <definedName name="_xlnm.Print_Area" localSheetId="1">'SO 101 - Most Rabštejn'!$C$4:$J$39,'SO 101 - Most Rabštejn'!$C$45:$J$72,'SO 101 - Most Rabštejn'!$C$78:$K$247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Most Rabštejn'!$90:$90</definedName>
  </definedNames>
  <calcPr fullCalcOnLoad="1"/>
</workbook>
</file>

<file path=xl/sharedStrings.xml><?xml version="1.0" encoding="utf-8"?>
<sst xmlns="http://schemas.openxmlformats.org/spreadsheetml/2006/main" count="2179" uniqueCount="579">
  <si>
    <t>Export Komplet</t>
  </si>
  <si>
    <t>VZ</t>
  </si>
  <si>
    <t>2.0</t>
  </si>
  <si>
    <t>ZAMOK</t>
  </si>
  <si>
    <t>False</t>
  </si>
  <si>
    <t>{8ad7eb52-480f-4568-9ca4-c45a6ff63ae2}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</si>
  <si>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</si>
  <si>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</si>
  <si>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</si>
  <si>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</si>
  <si>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</si>
  <si>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</si>
  <si>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</si>
  <si>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</si>
  <si>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206-005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</si>
  <si>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</si>
  <si>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</si>
  <si>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RABŠTEJN_aktualizace_URS 202201</t>
  </si>
  <si>
    <t>KSO:</t>
  </si>
  <si>
    <t/>
  </si>
  <si>
    <t>CC-CZ:</t>
  </si>
  <si>
    <t>Místo:</t>
  </si>
  <si>
    <t xml:space="preserve"> </t>
  </si>
  <si>
    <t>Datum:</t>
  </si>
  <si>
    <t>28. 3. 2022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</si>
  <si>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</si>
  <si>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</si>
  <si>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</si>
  <si>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</si>
  <si>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</si>
  <si>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</si>
  <si>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</si>
  <si>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</si>
  <si>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</si>
  <si>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</si>
  <si>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</si>
  <si>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</si>
  <si>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</si>
  <si>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</si>
  <si>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</si>
  <si>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</si>
  <si>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</si>
  <si>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</si>
  <si>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</si>
  <si>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</si>
  <si>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</si>
  <si>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</si>
  <si>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</si>
  <si>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</si>
  <si>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</si>
  <si>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</si>
  <si>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</si>
  <si>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</si>
  <si>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</si>
  <si>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</si>
  <si>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</si>
  <si>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</si>
  <si>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</si>
  <si>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</si>
  <si>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</si>
  <si>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</si>
  <si>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</si>
  <si>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</si>
  <si>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</si>
  <si>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</si>
  <si>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</si>
  <si>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</si>
  <si>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</si>
  <si>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</si>
  <si>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</si>
  <si>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</si>
  <si>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</si>
  <si>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</si>
  <si>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</si>
  <si>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</si>
  <si>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Most Rabštejn</t>
  </si>
  <si>
    <t>STA</t>
  </si>
  <si>
    <t>1</t>
  </si>
  <si>
    <t>{1e93a063-9660-4e67-a4a8-9efeda3f145a}</t>
  </si>
  <si>
    <t>2</t>
  </si>
  <si>
    <t>KRYCÍ LIST SOUPISU PRACÍ</t>
  </si>
  <si>
    <t>Objekt:</t>
  </si>
  <si>
    <t>SO 101 - Most Rabštejn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</si>
  <si>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</si>
  <si>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</si>
  <si>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</si>
  <si>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</si>
  <si>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</si>
  <si>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</si>
  <si>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</si>
  <si>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</si>
  <si>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</si>
  <si>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</si>
  <si>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</si>
  <si>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</si>
  <si>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</si>
  <si>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</si>
  <si>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</si>
  <si>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</si>
  <si>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</si>
  <si>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</si>
  <si>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</si>
  <si>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</si>
  <si>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</si>
  <si>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</si>
  <si>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</si>
  <si>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</si>
  <si>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</si>
  <si>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</si>
  <si>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</si>
  <si>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</si>
  <si>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</si>
  <si>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</si>
  <si>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</si>
  <si>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</si>
  <si>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</si>
  <si>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</si>
  <si>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</si>
  <si>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</si>
  <si>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</si>
  <si>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2022 01</t>
  </si>
  <si>
    <t>4</t>
  </si>
  <si>
    <t>-2051756314</t>
  </si>
  <si>
    <t>Online PSC</t>
  </si>
  <si>
    <t>https://podminky.urs.cz/item/CS_URS_2022_01/111251101</t>
  </si>
  <si>
    <t>VV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</si>
  <si>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</si>
  <si>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</si>
  <si>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769054837</t>
  </si>
  <si>
    <t>https://podminky.urs.cz/item/CS_URS_2022_01/113107123</t>
  </si>
  <si>
    <t>23</t>
  </si>
  <si>
    <t>3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</si>
  <si>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</si>
  <si>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</si>
  <si>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-1174281098</t>
  </si>
  <si>
    <t>https://podminky.urs.cz/item/CS_URS_2022_01/113107143</t>
  </si>
  <si>
    <t>113154112</t>
  </si>
  <si>
    <t>Frézování živičného podkladu nebo krytu s naložením na dopravní prostředek plochy do 500 m2 bez překážek v trase pruhu šířky do 0,5 m, tloušťky vrstvy 40 mm</t>
  </si>
  <si>
    <t>-1717144978</t>
  </si>
  <si>
    <t>https://podminky.urs.cz/item/CS_URS_2022_01/113154112</t>
  </si>
  <si>
    <t>87</t>
  </si>
  <si>
    <t>5</t>
  </si>
  <si>
    <t>115001106</t>
  </si>
  <si>
    <t>Převedení vody potrubím průměru DN přes 600 do 900</t>
  </si>
  <si>
    <t>m</t>
  </si>
  <si>
    <t>533639827</t>
  </si>
  <si>
    <t>https://podminky.urs.cz/item/CS_URS_2022_01/115001106</t>
  </si>
  <si>
    <t>28</t>
  </si>
  <si>
    <t>Součet</t>
  </si>
  <si>
    <t>6</t>
  </si>
  <si>
    <t>131351202</t>
  </si>
  <si>
    <t>Hloubení zapažených jam a zářezů strojně s urovnáním dna do předepsaného profilu a spádu v hornině třídy těžitelnosti II skupiny 4 přes 20 do 50 m3</t>
  </si>
  <si>
    <t>m3</t>
  </si>
  <si>
    <t>2036802824</t>
  </si>
  <si>
    <t>https://podminky.urs.cz/item/CS_URS_2022_01/131351202</t>
  </si>
  <si>
    <t>3*14,5</t>
  </si>
  <si>
    <t>7</t>
  </si>
  <si>
    <t>181252305</t>
  </si>
  <si>
    <t>Úprava pláně na stavbách silnic a dálnic strojně na násypech se zhutněním</t>
  </si>
  <si>
    <t>-1512610699</t>
  </si>
  <si>
    <t>https://podminky.urs.cz/item/CS_URS_2022_01/181252305</t>
  </si>
  <si>
    <t>Zakládání</t>
  </si>
  <si>
    <t>8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</si>
  <si>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</si>
  <si>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</si>
  <si>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-1796929446</t>
  </si>
  <si>
    <t>https://podminky.urs.cz/item/CS_URS_2022_01/212750101</t>
  </si>
  <si>
    <t>14</t>
  </si>
  <si>
    <t>9</t>
  </si>
  <si>
    <t>274321611</t>
  </si>
  <si>
    <t>Základy z betonu železového (bez výztuže) pasy z betonu bez zvláštních nároků na prostředí tř. C 30/37</t>
  </si>
  <si>
    <t>-23563760</t>
  </si>
  <si>
    <t>https://podminky.urs.cz/item/CS_URS_2022_01/274321611</t>
  </si>
  <si>
    <t>19,8*0,14</t>
  </si>
  <si>
    <t>10</t>
  </si>
  <si>
    <t>275361821</t>
  </si>
  <si>
    <t>Výztuž základů patek z betonářské oceli 10 505 (R)</t>
  </si>
  <si>
    <t>t</t>
  </si>
  <si>
    <t>-983828430</t>
  </si>
  <si>
    <t>https://podminky.urs.cz/item/CS_URS_2022_01/275361821</t>
  </si>
  <si>
    <t>2,05*0,14</t>
  </si>
  <si>
    <t>Svislé a kompletní konstrukce</t>
  </si>
  <si>
    <t>11</t>
  </si>
  <si>
    <t>311322611</t>
  </si>
  <si>
    <t>Nadzákladové zdi z betonu železového (bez výztuže) nosné odolného proti agresivnímu prostředí tř. C 30/37</t>
  </si>
  <si>
    <t>-743145636</t>
  </si>
  <si>
    <t>https://podminky.urs.cz/item/CS_URS_2022_01/311322611</t>
  </si>
  <si>
    <t>19,7*0,36</t>
  </si>
  <si>
    <t>12</t>
  </si>
  <si>
    <t>313361821</t>
  </si>
  <si>
    <t>Výztuž nadzákladových zdí obkladových svislých nebo odkloněných od svislice, rovných nebo oblých z betonářské oceli 10 505 (R) nebo BSt 500</t>
  </si>
  <si>
    <t>-310821676</t>
  </si>
  <si>
    <t>https://podminky.urs.cz/item/CS_URS_2022_01/313361821</t>
  </si>
  <si>
    <t>2,05*0,36</t>
  </si>
  <si>
    <t>13</t>
  </si>
  <si>
    <t>317322611</t>
  </si>
  <si>
    <t>Římsy nebo žlabové římsy z betonu železového (bez výztuže) tř. C 30/37</t>
  </si>
  <si>
    <t>-25740841</t>
  </si>
  <si>
    <t>https://podminky.urs.cz/item/CS_URS_2022_01/317322611</t>
  </si>
  <si>
    <t>19,8*0,5</t>
  </si>
  <si>
    <t>317361821</t>
  </si>
  <si>
    <t>Výztuž překladů, říms, žlabů, žlabových říms, klenbových pásů z betonářské oceli 10 505 (R) nebo BSt 500</t>
  </si>
  <si>
    <t>-2070969449</t>
  </si>
  <si>
    <t>https://podminky.urs.cz/item/CS_URS_2022_01/317361821</t>
  </si>
  <si>
    <t>2,05*0,5</t>
  </si>
  <si>
    <t>326218511</t>
  </si>
  <si>
    <t>Zdění obkladního zdiva hradících konstrukcí z lomového kamene štípaného nebo ručně vybíraného na maltu včetně spárování z nepravidelných kamenů objemu 1 kusu kamene do 0,02 m3</t>
  </si>
  <si>
    <t>1760305990</t>
  </si>
  <si>
    <t>https://podminky.urs.cz/item/CS_URS_2022_01/326218511</t>
  </si>
  <si>
    <t>19*0,2</t>
  </si>
  <si>
    <t>16</t>
  </si>
  <si>
    <t>M</t>
  </si>
  <si>
    <t>58381082</t>
  </si>
  <si>
    <t>haklík hrubý štípaný (1t=3m2)</t>
  </si>
  <si>
    <t>-2010416480</t>
  </si>
  <si>
    <t>19*1,05 "Přepočtené koeficientem množství</t>
  </si>
  <si>
    <t>Vodorovné konstrukce</t>
  </si>
  <si>
    <t>17</t>
  </si>
  <si>
    <t>458311131</t>
  </si>
  <si>
    <t>Výplňové klíny a filtrační vrstvy za opěrou z betonu hutněného po vrstvách filtračního drenážního</t>
  </si>
  <si>
    <t>-382159881</t>
  </si>
  <si>
    <t>https://podminky.urs.cz/item/CS_URS_2022_01/458311131</t>
  </si>
  <si>
    <t>6,5</t>
  </si>
  <si>
    <t>Komunikace pozemní</t>
  </si>
  <si>
    <t>18</t>
  </si>
  <si>
    <t>564851111</t>
  </si>
  <si>
    <t>Podklad ze štěrkodrti ŠD s rozprostřením a zhutněním plochy přes 100 m2, po zhutnění tl. 150 mm</t>
  </si>
  <si>
    <t>-161195144</t>
  </si>
  <si>
    <t>https://podminky.urs.cz/item/CS_URS_2022_01/564851111</t>
  </si>
  <si>
    <t>ŠDA FR. 0-63 - TL. MIN. 150 MM</t>
  </si>
  <si>
    <t>27</t>
  </si>
  <si>
    <t>ŠDB FR. 0-63 - TL. MIN. 150 MM</t>
  </si>
  <si>
    <t>19</t>
  </si>
  <si>
    <t>565155121</t>
  </si>
  <si>
    <t>Asfaltový beton vrstva podkladní ACP 16 (obalované kamenivo střednězrnné - OKS) s rozprostřením a zhutněním v pruhu šířky přes 3 m, po zhutnění tl. 70 mm</t>
  </si>
  <si>
    <t>-127189618</t>
  </si>
  <si>
    <t>https://podminky.urs.cz/item/CS_URS_2022_01/565155121</t>
  </si>
  <si>
    <t>31</t>
  </si>
  <si>
    <t>20</t>
  </si>
  <si>
    <t>573191111</t>
  </si>
  <si>
    <t>Postřik infiltrační kationaktivní emulzí v množství 1,00 kg/m2</t>
  </si>
  <si>
    <t>-618510318</t>
  </si>
  <si>
    <t>https://podminky.urs.cz/item/CS_URS_2022_01/573191111</t>
  </si>
  <si>
    <t>na ŠD</t>
  </si>
  <si>
    <t>573231106</t>
  </si>
  <si>
    <t>Postřik spojovací PS bez posypu kamenivem ze silniční emulze, v množství 0,30 kg/m2</t>
  </si>
  <si>
    <t>2010410418</t>
  </si>
  <si>
    <t>https://podminky.urs.cz/item/CS_URS_2022_01/573231106</t>
  </si>
  <si>
    <t>na ACP (kompletní konstrukce) 0,2 KG/m2</t>
  </si>
  <si>
    <t>na stávající živice (frézování) 0,3 KG/m2</t>
  </si>
  <si>
    <t>56</t>
  </si>
  <si>
    <t>22</t>
  </si>
  <si>
    <t>577134121</t>
  </si>
  <si>
    <t>Asfaltový beton vrstva obrusná ACO 11 (ABS) s rozprostřením a se zhutněním z nemodifikovaného asfaltu v pruhu šířky přes 3 m tř. I, po zhutnění tl. 40 mm</t>
  </si>
  <si>
    <t>728092231</t>
  </si>
  <si>
    <t>https://podminky.urs.cz/item/CS_URS_2022_01/577134121</t>
  </si>
  <si>
    <t>uvažováno 35% zasažené plochy na kompletní konstrukci, 65% frézování obrusné vrstvy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</si>
  <si>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</si>
  <si>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</si>
  <si>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-624398759</t>
  </si>
  <si>
    <t>https://podminky.urs.cz/item/CS_URS_2022_01/591141111</t>
  </si>
  <si>
    <t>odvodňovací rigol</t>
  </si>
  <si>
    <t>7,3</t>
  </si>
  <si>
    <t>24</t>
  </si>
  <si>
    <t>58381008</t>
  </si>
  <si>
    <t>kostka štípaná dlažební žula velká 15/17</t>
  </si>
  <si>
    <t>1880721036</t>
  </si>
  <si>
    <t>7,3*1,01 "Přepočtené koeficientem množství</t>
  </si>
  <si>
    <t>Ostatní konstrukce a práce, bourání</t>
  </si>
  <si>
    <t>25</t>
  </si>
  <si>
    <t>911332111</t>
  </si>
  <si>
    <t>Silniční svodidlo s osazením sloupků zaberaněním dřevoocelové úroveň zádržnosti N2 vzdálenosti sloupků do 2 m jednostranné</t>
  </si>
  <si>
    <t>-443572402</t>
  </si>
  <si>
    <t>https://podminky.urs.cz/item/CS_URS_2022_01/911332111</t>
  </si>
  <si>
    <t>Rabštejnská strana - na římsu</t>
  </si>
  <si>
    <t>Žihelská strana - na římsu</t>
  </si>
  <si>
    <t>26</t>
  </si>
  <si>
    <t>911332215</t>
  </si>
  <si>
    <t>Silniční svodidlo s osazením sloupků zaberaněním dřevoocelové náběh jednostranný, délky přes 4 do 12 m</t>
  </si>
  <si>
    <t>1202918770</t>
  </si>
  <si>
    <t>https://podminky.urs.cz/item/CS_URS_2022_01/911332215</t>
  </si>
  <si>
    <t>911381142</t>
  </si>
  <si>
    <t>Silniční svodidlo betonové oboustranné průběžné délky 2 m, výšky 0,8 m</t>
  </si>
  <si>
    <t>-1269211379</t>
  </si>
  <si>
    <t>https://podminky.urs.cz/item/CS_URS_2022_01/911381142</t>
  </si>
  <si>
    <t>911381152</t>
  </si>
  <si>
    <t>Silniční svodidlo betonové oboustranné koncové délky 4 m, výšky 0,8 m</t>
  </si>
  <si>
    <t>-935134565</t>
  </si>
  <si>
    <t>https://podminky.urs.cz/item/CS_URS_2022_01/911381152</t>
  </si>
  <si>
    <t>29</t>
  </si>
  <si>
    <t>91332 R</t>
  </si>
  <si>
    <t>Vodící deska zmenšená - dodávka a montáž</t>
  </si>
  <si>
    <t>ks</t>
  </si>
  <si>
    <t>-1463524824</t>
  </si>
  <si>
    <t>https://podminky.urs.cz/item/CS_URS_2022_01/91332 R</t>
  </si>
  <si>
    <t>montováno na dřevoocelové svodidlo</t>
  </si>
  <si>
    <t>30</t>
  </si>
  <si>
    <t>91335 R</t>
  </si>
  <si>
    <t xml:space="preserve">žlutočerné pruhy Z9 </t>
  </si>
  <si>
    <t>-293955918</t>
  </si>
  <si>
    <t>https://podminky.urs.cz/item/CS_URS_2022_01/91335 R</t>
  </si>
  <si>
    <t>žlutočerné pruhy Z9 (40x60CM)</t>
  </si>
  <si>
    <t>914111111</t>
  </si>
  <si>
    <t>Montáž svislé dopravní značky základní velikosti do 1 m2 objímkami na sloupky nebo konzoly</t>
  </si>
  <si>
    <t>kus</t>
  </si>
  <si>
    <t>-164188581</t>
  </si>
  <si>
    <t>https://podminky.urs.cz/item/CS_URS_2022_01/914111111</t>
  </si>
  <si>
    <t>32</t>
  </si>
  <si>
    <t>40445620</t>
  </si>
  <si>
    <t>zákazové, příkazové dopravní značky B1-B34, C1-15 700mm</t>
  </si>
  <si>
    <t>-1289634500</t>
  </si>
  <si>
    <t>33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</si>
  <si>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</si>
  <si>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</si>
  <si>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481506704</t>
  </si>
  <si>
    <t>https://podminky.urs.cz/item/CS_URS_2022_01/919732211</t>
  </si>
  <si>
    <t>34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</si>
  <si>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</si>
  <si>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</si>
  <si>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-1250232913</t>
  </si>
  <si>
    <t>https://podminky.urs.cz/item/CS_URS_2022_01/966006132</t>
  </si>
  <si>
    <t>pevné i provizorní</t>
  </si>
  <si>
    <t>997</t>
  </si>
  <si>
    <t>Přesun sutě</t>
  </si>
  <si>
    <t>35</t>
  </si>
  <si>
    <t>997221551</t>
  </si>
  <si>
    <t>Vodorovná doprava suti bez naložení, ale se složením a s hrubým urovnáním ze sypkých materiálů, na vzdálenost do 1 km</t>
  </si>
  <si>
    <t>1313997291</t>
  </si>
  <si>
    <t>https://podminky.urs.cz/item/CS_URS_2022_01/997221551</t>
  </si>
  <si>
    <t>36</t>
  </si>
  <si>
    <t>997221559</t>
  </si>
  <si>
    <t>Vodorovná doprava suti bez naložení, ale se složením a s hrubým urovnáním Příplatek k ceně za každý další i započatý 1 km přes 1 km</t>
  </si>
  <si>
    <t>-1896721956</t>
  </si>
  <si>
    <t>https://podminky.urs.cz/item/CS_URS_2022_01/997221559</t>
  </si>
  <si>
    <t>27,169*19 "Přepočtené koeficientem množství</t>
  </si>
  <si>
    <t>37</t>
  </si>
  <si>
    <t>997221645</t>
  </si>
  <si>
    <t>Poplatek za uložení stavebního odpadu na skládce (skládkovné) asfaltového bez obsahu dehtu zatříděného do Katalogu odpadů pod kódem 17 03 02</t>
  </si>
  <si>
    <t>77072814</t>
  </si>
  <si>
    <t>https://podminky.urs.cz/item/CS_URS_2022_01/997221645</t>
  </si>
  <si>
    <t>8,961</t>
  </si>
  <si>
    <t>38</t>
  </si>
  <si>
    <t>997221655</t>
  </si>
  <si>
    <t>Poplatek za uložení stavebního odpadu na skládce (skládkovné) zeminy a kamení zatříděného do Katalogu odpadů pod kódem 17 05 04</t>
  </si>
  <si>
    <t>1386749513</t>
  </si>
  <si>
    <t>https://podminky.urs.cz/item/CS_URS_2022_01/997221655</t>
  </si>
  <si>
    <t>27,169-8,961</t>
  </si>
  <si>
    <t>998</t>
  </si>
  <si>
    <t>Přesun hmot</t>
  </si>
  <si>
    <t>39</t>
  </si>
  <si>
    <t>998225111</t>
  </si>
  <si>
    <t>Přesun hmot pro komunikace s krytem z kameniva, monolitickým betonovým nebo živičným dopravní vzdálenost do 200 m jakékoliv délky objektu</t>
  </si>
  <si>
    <t>-232408961</t>
  </si>
  <si>
    <t>https://podminky.urs.cz/item/CS_URS_2022_01/998225111</t>
  </si>
  <si>
    <t>PSV</t>
  </si>
  <si>
    <t>Práce a dodávky PSV</t>
  </si>
  <si>
    <t>711</t>
  </si>
  <si>
    <t>Izolace proti vodě, vlhkosti a plynům</t>
  </si>
  <si>
    <t>40</t>
  </si>
  <si>
    <t>711472051</t>
  </si>
  <si>
    <t>Provedení izolace proti povrchové a podpovrchové tlakové vodě termoplasty na ploše svislé S folií PVC lepenou</t>
  </si>
  <si>
    <t>1120871821</t>
  </si>
  <si>
    <t>https://podminky.urs.cz/item/CS_URS_2022_01/711472051</t>
  </si>
  <si>
    <t>41</t>
  </si>
  <si>
    <t>28322004</t>
  </si>
  <si>
    <t>fólie hydroizolační pro spodní stavbu mPVC tl 1,5mm</t>
  </si>
  <si>
    <t>1975459217</t>
  </si>
  <si>
    <t>25,5*1,1 "Přepočtené koeficientem množství</t>
  </si>
  <si>
    <t>42</t>
  </si>
  <si>
    <t>998711101</t>
  </si>
  <si>
    <t>Přesun hmot pro izolace proti vodě, vlhkosti a plynům stanovený z hmotnosti přesunovaného materiálu vodorovná dopravní vzdálenost do 50 m v objektech výšky do 6 m</t>
  </si>
  <si>
    <t>1086333140</t>
  </si>
  <si>
    <t>https://podminky.urs.cz/item/CS_URS_2022_01/998711101</t>
  </si>
  <si>
    <t>VRN</t>
  </si>
  <si>
    <t>Vedlejší rozpočtové náklady</t>
  </si>
  <si>
    <t>43</t>
  </si>
  <si>
    <t>012002000</t>
  </si>
  <si>
    <t>Geodetické práce</t>
  </si>
  <si>
    <t>Kč</t>
  </si>
  <si>
    <t>1024</t>
  </si>
  <si>
    <t>1157808412</t>
  </si>
  <si>
    <t>https://podminky.urs.cz/item/CS_URS_2022_01/012002000</t>
  </si>
  <si>
    <t>44</t>
  </si>
  <si>
    <t>030001000</t>
  </si>
  <si>
    <t>Zařízení staveniště</t>
  </si>
  <si>
    <t>kpl</t>
  </si>
  <si>
    <t>-979843176</t>
  </si>
  <si>
    <t>https://podminky.urs.cz/item/CS_URS_2022_01/030001000</t>
  </si>
  <si>
    <t>45</t>
  </si>
  <si>
    <t>072103011</t>
  </si>
  <si>
    <t>Zajištění DIO komunikace II. a III. třídy - jednoduché el. vedení</t>
  </si>
  <si>
    <t>976092834</t>
  </si>
  <si>
    <t>https://podminky.urs.cz/item/CS_URS_2022_01/072103011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</si>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</sst>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51101" TargetMode="External" /><Relationship Id="rId2" Type="http://schemas.openxmlformats.org/officeDocument/2006/relationships/hyperlink" Target="https://podminky.urs.cz/item/CS_URS_2022_01/113107123" TargetMode="External" /><Relationship Id="rId3" Type="http://schemas.openxmlformats.org/officeDocument/2006/relationships/hyperlink" Target="https://podminky.urs.cz/item/CS_URS_2022_01/113107143" TargetMode="External" /><Relationship Id="rId4" Type="http://schemas.openxmlformats.org/officeDocument/2006/relationships/hyperlink" Target="https://podminky.urs.cz/item/CS_URS_2022_01/113154112" TargetMode="External" /><Relationship Id="rId5" Type="http://schemas.openxmlformats.org/officeDocument/2006/relationships/hyperlink" Target="https://podminky.urs.cz/item/CS_URS_2022_01/115001106" TargetMode="External" /><Relationship Id="rId6" Type="http://schemas.openxmlformats.org/officeDocument/2006/relationships/hyperlink" Target="https://podminky.urs.cz/item/CS_URS_2022_01/131351202" TargetMode="External" /><Relationship Id="rId7" Type="http://schemas.openxmlformats.org/officeDocument/2006/relationships/hyperlink" Target="https://podminky.urs.cz/item/CS_URS_2022_01/181252305" TargetMode="External" /><Relationship Id="rId8" Type="http://schemas.openxmlformats.org/officeDocument/2006/relationships/hyperlink" Target="https://podminky.urs.cz/item/CS_URS_2022_01/212750101" TargetMode="External" /><Relationship Id="rId9" Type="http://schemas.openxmlformats.org/officeDocument/2006/relationships/hyperlink" Target="https://podminky.urs.cz/item/CS_URS_2022_01/274321611" TargetMode="External" /><Relationship Id="rId10" Type="http://schemas.openxmlformats.org/officeDocument/2006/relationships/hyperlink" Target="https://podminky.urs.cz/item/CS_URS_2022_01/275361821" TargetMode="External" /><Relationship Id="rId11" Type="http://schemas.openxmlformats.org/officeDocument/2006/relationships/hyperlink" Target="https://podminky.urs.cz/item/CS_URS_2022_01/311322611" TargetMode="External" /><Relationship Id="rId12" Type="http://schemas.openxmlformats.org/officeDocument/2006/relationships/hyperlink" Target="https://podminky.urs.cz/item/CS_URS_2022_01/313361821" TargetMode="External" /><Relationship Id="rId13" Type="http://schemas.openxmlformats.org/officeDocument/2006/relationships/hyperlink" Target="https://podminky.urs.cz/item/CS_URS_2022_01/317322611" TargetMode="External" /><Relationship Id="rId14" Type="http://schemas.openxmlformats.org/officeDocument/2006/relationships/hyperlink" Target="https://podminky.urs.cz/item/CS_URS_2022_01/317361821" TargetMode="External" /><Relationship Id="rId15" Type="http://schemas.openxmlformats.org/officeDocument/2006/relationships/hyperlink" Target="https://podminky.urs.cz/item/CS_URS_2022_01/326218511" TargetMode="External" /><Relationship Id="rId16" Type="http://schemas.openxmlformats.org/officeDocument/2006/relationships/hyperlink" Target="https://podminky.urs.cz/item/CS_URS_2022_01/458311131" TargetMode="External" /><Relationship Id="rId17" Type="http://schemas.openxmlformats.org/officeDocument/2006/relationships/hyperlink" Target="https://podminky.urs.cz/item/CS_URS_2022_01/564851111" TargetMode="External" /><Relationship Id="rId18" Type="http://schemas.openxmlformats.org/officeDocument/2006/relationships/hyperlink" Target="https://podminky.urs.cz/item/CS_URS_2022_01/565155121" TargetMode="External" /><Relationship Id="rId19" Type="http://schemas.openxmlformats.org/officeDocument/2006/relationships/hyperlink" Target="https://podminky.urs.cz/item/CS_URS_2022_01/573191111" TargetMode="External" /><Relationship Id="rId20" Type="http://schemas.openxmlformats.org/officeDocument/2006/relationships/hyperlink" Target="https://podminky.urs.cz/item/CS_URS_2022_01/573231106" TargetMode="External" /><Relationship Id="rId21" Type="http://schemas.openxmlformats.org/officeDocument/2006/relationships/hyperlink" Target="https://podminky.urs.cz/item/CS_URS_2022_01/577134121" TargetMode="External" /><Relationship Id="rId22" Type="http://schemas.openxmlformats.org/officeDocument/2006/relationships/hyperlink" Target="https://podminky.urs.cz/item/CS_URS_2022_01/591141111" TargetMode="External" /><Relationship Id="rId23" Type="http://schemas.openxmlformats.org/officeDocument/2006/relationships/hyperlink" Target="https://podminky.urs.cz/item/CS_URS_2022_01/911332111" TargetMode="External" /><Relationship Id="rId24" Type="http://schemas.openxmlformats.org/officeDocument/2006/relationships/hyperlink" Target="https://podminky.urs.cz/item/CS_URS_2022_01/911332215" TargetMode="External" /><Relationship Id="rId25" Type="http://schemas.openxmlformats.org/officeDocument/2006/relationships/hyperlink" Target="https://podminky.urs.cz/item/CS_URS_2022_01/911381142" TargetMode="External" /><Relationship Id="rId26" Type="http://schemas.openxmlformats.org/officeDocument/2006/relationships/hyperlink" Target="https://podminky.urs.cz/item/CS_URS_2022_01/911381152" TargetMode="External" /><Relationship Id="rId27" Type="http://schemas.openxmlformats.org/officeDocument/2006/relationships/hyperlink" Target="https://podminky.urs.cz/item/CS_URS_2022_01/91332%20R" TargetMode="External" /><Relationship Id="rId28" Type="http://schemas.openxmlformats.org/officeDocument/2006/relationships/hyperlink" Target="https://podminky.urs.cz/item/CS_URS_2022_01/91335%20R" TargetMode="External" /><Relationship Id="rId29" Type="http://schemas.openxmlformats.org/officeDocument/2006/relationships/hyperlink" Target="https://podminky.urs.cz/item/CS_URS_2022_01/914111111" TargetMode="External" /><Relationship Id="rId30" Type="http://schemas.openxmlformats.org/officeDocument/2006/relationships/hyperlink" Target="https://podminky.urs.cz/item/CS_URS_2022_01/919732211" TargetMode="External" /><Relationship Id="rId31" Type="http://schemas.openxmlformats.org/officeDocument/2006/relationships/hyperlink" Target="https://podminky.urs.cz/item/CS_URS_2022_01/966006132" TargetMode="External" /><Relationship Id="rId32" Type="http://schemas.openxmlformats.org/officeDocument/2006/relationships/hyperlink" Target="https://podminky.urs.cz/item/CS_URS_2022_01/997221551" TargetMode="External" /><Relationship Id="rId33" Type="http://schemas.openxmlformats.org/officeDocument/2006/relationships/hyperlink" Target="https://podminky.urs.cz/item/CS_URS_2022_01/997221559" TargetMode="External" /><Relationship Id="rId34" Type="http://schemas.openxmlformats.org/officeDocument/2006/relationships/hyperlink" Target="https://podminky.urs.cz/item/CS_URS_2022_01/997221645" TargetMode="External" /><Relationship Id="rId35" Type="http://schemas.openxmlformats.org/officeDocument/2006/relationships/hyperlink" Target="https://podminky.urs.cz/item/CS_URS_2022_01/997221655" TargetMode="External" /><Relationship Id="rId36" Type="http://schemas.openxmlformats.org/officeDocument/2006/relationships/hyperlink" Target="https://podminky.urs.cz/item/CS_URS_2022_01/998225111" TargetMode="External" /><Relationship Id="rId37" Type="http://schemas.openxmlformats.org/officeDocument/2006/relationships/hyperlink" Target="https://podminky.urs.cz/item/CS_URS_2022_01/711472051" TargetMode="External" /><Relationship Id="rId38" Type="http://schemas.openxmlformats.org/officeDocument/2006/relationships/hyperlink" Target="https://podminky.urs.cz/item/CS_URS_2022_01/998711101" TargetMode="External" /><Relationship Id="rId39" Type="http://schemas.openxmlformats.org/officeDocument/2006/relationships/hyperlink" Target="https://podminky.urs.cz/item/CS_URS_2022_01/012002000" TargetMode="External" /><Relationship Id="rId40" Type="http://schemas.openxmlformats.org/officeDocument/2006/relationships/hyperlink" Target="https://podminky.urs.cz/item/CS_URS_2022_01/030001000" TargetMode="External" /><Relationship Id="rId41" Type="http://schemas.openxmlformats.org/officeDocument/2006/relationships/hyperlink" Target="https://podminky.urs.cz/item/CS_URS_2022_01/072103011" TargetMode="External" /><Relationship Id="rId4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206-005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RABŠTEJN_aktualizace_URS 202201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28. 3. 2022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101 - Most Rabštejn'!J30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'SO 101 - Most Rabštejn'!P91</f>
        <v>0</v>
      </c>
      <c r="AV55" s="121">
        <f>'SO 101 - Most Rabštejn'!J33</f>
        <v>0</v>
      </c>
      <c r="AW55" s="121">
        <f>'SO 101 - Most Rabštejn'!J34</f>
        <v>0</v>
      </c>
      <c r="AX55" s="121">
        <f>'SO 101 - Most Rabštejn'!J35</f>
        <v>0</v>
      </c>
      <c r="AY55" s="121">
        <f>'SO 101 - Most Rabštejn'!J36</f>
        <v>0</v>
      </c>
      <c r="AZ55" s="121">
        <f>'SO 101 - Most Rabštejn'!F33</f>
        <v>0</v>
      </c>
      <c r="BA55" s="121">
        <f>'SO 101 - Most Rabštejn'!F34</f>
        <v>0</v>
      </c>
      <c r="BB55" s="121">
        <f>'SO 101 - Most Rabštejn'!F35</f>
        <v>0</v>
      </c>
      <c r="BC55" s="121">
        <f>'SO 101 - Most Rabštejn'!F36</f>
        <v>0</v>
      </c>
      <c r="BD55" s="123">
        <f>'SO 101 - Most Rabštejn'!F37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101 - Most Rabštej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79</v>
      </c>
    </row>
    <row r="4" spans="2:46" s="1" customFormat="1" ht="24.95" customHeight="1">
      <c r="B4" s="21"/>
      <c r="D4" s="127" t="s">
        <v>80</v>
      </c>
      <c r="L4" s="21"/>
      <c r="M4" s="128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9" t="s">
        <v>16</v>
      </c>
      <c r="L6" s="21"/>
    </row>
    <row r="7" spans="2:12" s="1" customFormat="1" ht="16.5" customHeight="1">
      <c r="B7" s="21"/>
      <c r="E7" s="130" t="str">
        <f>'Rekapitulace stavby'!K6</f>
        <v>RABŠTEJN_aktualizace_URS 202201</v>
      </c>
      <c r="F7" s="129"/>
      <c r="G7" s="129"/>
      <c r="H7" s="129"/>
      <c r="L7" s="21"/>
    </row>
    <row r="8" spans="1:31" s="2" customFormat="1" ht="12" customHeight="1">
      <c r="A8" s="39"/>
      <c r="B8" s="45"/>
      <c r="C8" s="39"/>
      <c r="D8" s="129" t="s">
        <v>81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82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28. 3. 2022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22</v>
      </c>
      <c r="F15" s="39"/>
      <c r="G15" s="39"/>
      <c r="H15" s="39"/>
      <c r="I15" s="129" t="s">
        <v>27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28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27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30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22</v>
      </c>
      <c r="F21" s="39"/>
      <c r="G21" s="39"/>
      <c r="H21" s="39"/>
      <c r="I21" s="129" t="s">
        <v>27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32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22</v>
      </c>
      <c r="F24" s="39"/>
      <c r="G24" s="39"/>
      <c r="H24" s="39"/>
      <c r="I24" s="129" t="s">
        <v>27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33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35</v>
      </c>
      <c r="E30" s="39"/>
      <c r="F30" s="39"/>
      <c r="G30" s="39"/>
      <c r="H30" s="39"/>
      <c r="I30" s="39"/>
      <c r="J30" s="141">
        <f>ROUND(J91,2)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37</v>
      </c>
      <c r="G32" s="39"/>
      <c r="H32" s="39"/>
      <c r="I32" s="142" t="s">
        <v>36</v>
      </c>
      <c r="J32" s="142" t="s">
        <v>38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39</v>
      </c>
      <c r="E33" s="129" t="s">
        <v>40</v>
      </c>
      <c r="F33" s="144">
        <f>ROUND((SUM(BE91:BE247)),2)</f>
        <v>0</v>
      </c>
      <c r="G33" s="39"/>
      <c r="H33" s="39"/>
      <c r="I33" s="145">
        <v>0.21</v>
      </c>
      <c r="J33" s="144">
        <f>ROUND(((SUM(BE91:BE247))*I33),2)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41</v>
      </c>
      <c r="F34" s="144">
        <f>ROUND((SUM(BF91:BF247)),2)</f>
        <v>0</v>
      </c>
      <c r="G34" s="39"/>
      <c r="H34" s="39"/>
      <c r="I34" s="145">
        <v>0.15</v>
      </c>
      <c r="J34" s="144">
        <f>ROUND(((SUM(BF91:BF247))*I34),2)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42</v>
      </c>
      <c r="F35" s="144">
        <f>ROUND((SUM(BG91:BG247)),2)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43</v>
      </c>
      <c r="F36" s="144">
        <f>ROUND((SUM(BH91:BH247)),2)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44</v>
      </c>
      <c r="F37" s="144">
        <f>ROUND((SUM(BI91:BI247)),2)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45</v>
      </c>
      <c r="E39" s="148"/>
      <c r="F39" s="148"/>
      <c r="G39" s="149" t="s">
        <v>46</v>
      </c>
      <c r="H39" s="150" t="s">
        <v>47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83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RABŠTEJN_aktualizace_URS 202201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81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101 - Most Rabštejn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28. 3. 2022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84</v>
      </c>
      <c r="D57" s="159"/>
      <c r="E57" s="159"/>
      <c r="F57" s="159"/>
      <c r="G57" s="159"/>
      <c r="H57" s="159"/>
      <c r="I57" s="159"/>
      <c r="J57" s="160" t="s">
        <v>85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67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86</v>
      </c>
    </row>
    <row r="60" spans="1:31" s="9" customFormat="1" ht="24.95" customHeight="1">
      <c r="A60" s="9"/>
      <c r="B60" s="162"/>
      <c r="C60" s="163"/>
      <c r="D60" s="164" t="s">
        <v>87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88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8"/>
      <c r="C62" s="169"/>
      <c r="D62" s="170" t="s">
        <v>89</v>
      </c>
      <c r="E62" s="171"/>
      <c r="F62" s="171"/>
      <c r="G62" s="171"/>
      <c r="H62" s="171"/>
      <c r="I62" s="171"/>
      <c r="J62" s="172">
        <f>J115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8"/>
      <c r="C63" s="169"/>
      <c r="D63" s="170" t="s">
        <v>90</v>
      </c>
      <c r="E63" s="171"/>
      <c r="F63" s="171"/>
      <c r="G63" s="171"/>
      <c r="H63" s="171"/>
      <c r="I63" s="171"/>
      <c r="J63" s="172">
        <f>J125</f>
        <v>0</v>
      </c>
      <c r="K63" s="169"/>
      <c r="L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91</v>
      </c>
      <c r="E64" s="171"/>
      <c r="F64" s="171"/>
      <c r="G64" s="171"/>
      <c r="H64" s="171"/>
      <c r="I64" s="171"/>
      <c r="J64" s="172">
        <f>J143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92</v>
      </c>
      <c r="E65" s="171"/>
      <c r="F65" s="171"/>
      <c r="G65" s="171"/>
      <c r="H65" s="171"/>
      <c r="I65" s="171"/>
      <c r="J65" s="172">
        <f>J147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93</v>
      </c>
      <c r="E66" s="171"/>
      <c r="F66" s="171"/>
      <c r="G66" s="171"/>
      <c r="H66" s="171"/>
      <c r="I66" s="171"/>
      <c r="J66" s="172">
        <f>J179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94</v>
      </c>
      <c r="E67" s="171"/>
      <c r="F67" s="171"/>
      <c r="G67" s="171"/>
      <c r="H67" s="171"/>
      <c r="I67" s="171"/>
      <c r="J67" s="172">
        <f>J218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95</v>
      </c>
      <c r="E68" s="171"/>
      <c r="F68" s="171"/>
      <c r="G68" s="171"/>
      <c r="H68" s="171"/>
      <c r="I68" s="171"/>
      <c r="J68" s="172">
        <f>J230</f>
        <v>0</v>
      </c>
      <c r="K68" s="169"/>
      <c r="L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2"/>
      <c r="C69" s="163"/>
      <c r="D69" s="164" t="s">
        <v>96</v>
      </c>
      <c r="E69" s="165"/>
      <c r="F69" s="165"/>
      <c r="G69" s="165"/>
      <c r="H69" s="165"/>
      <c r="I69" s="165"/>
      <c r="J69" s="166">
        <f>J233</f>
        <v>0</v>
      </c>
      <c r="K69" s="163"/>
      <c r="L69" s="167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68"/>
      <c r="C70" s="169"/>
      <c r="D70" s="170" t="s">
        <v>97</v>
      </c>
      <c r="E70" s="171"/>
      <c r="F70" s="171"/>
      <c r="G70" s="171"/>
      <c r="H70" s="171"/>
      <c r="I70" s="171"/>
      <c r="J70" s="172">
        <f>J234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2"/>
      <c r="C71" s="163"/>
      <c r="D71" s="164" t="s">
        <v>98</v>
      </c>
      <c r="E71" s="165"/>
      <c r="F71" s="165"/>
      <c r="G71" s="165"/>
      <c r="H71" s="165"/>
      <c r="I71" s="165"/>
      <c r="J71" s="166">
        <f>J241</f>
        <v>0</v>
      </c>
      <c r="K71" s="163"/>
      <c r="L71" s="16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99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57" t="str">
        <f>E7</f>
        <v>RABŠTEJN_aktualizace_URS 202201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81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 101 - Most Rabštejn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28. 3. 2022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 xml:space="preserve"> </v>
      </c>
      <c r="G87" s="41"/>
      <c r="H87" s="41"/>
      <c r="I87" s="33" t="s">
        <v>30</v>
      </c>
      <c r="J87" s="37" t="str">
        <f>E21</f>
        <v xml:space="preserve"> 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IF(E18="","",E18)</f>
        <v>Vyplň údaj</v>
      </c>
      <c r="G88" s="41"/>
      <c r="H88" s="41"/>
      <c r="I88" s="33" t="s">
        <v>32</v>
      </c>
      <c r="J88" s="37" t="str">
        <f>E24</f>
        <v xml:space="preserve"> 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4"/>
      <c r="B90" s="175"/>
      <c r="C90" s="176" t="s">
        <v>100</v>
      </c>
      <c r="D90" s="177" t="s">
        <v>54</v>
      </c>
      <c r="E90" s="177" t="s">
        <v>50</v>
      </c>
      <c r="F90" s="177" t="s">
        <v>51</v>
      </c>
      <c r="G90" s="177" t="s">
        <v>101</v>
      </c>
      <c r="H90" s="177" t="s">
        <v>102</v>
      </c>
      <c r="I90" s="177" t="s">
        <v>103</v>
      </c>
      <c r="J90" s="177" t="s">
        <v>85</v>
      </c>
      <c r="K90" s="178" t="s">
        <v>104</v>
      </c>
      <c r="L90" s="179"/>
      <c r="M90" s="93" t="s">
        <v>19</v>
      </c>
      <c r="N90" s="94" t="s">
        <v>39</v>
      </c>
      <c r="O90" s="94" t="s">
        <v>105</v>
      </c>
      <c r="P90" s="94" t="s">
        <v>106</v>
      </c>
      <c r="Q90" s="94" t="s">
        <v>107</v>
      </c>
      <c r="R90" s="94" t="s">
        <v>108</v>
      </c>
      <c r="S90" s="94" t="s">
        <v>109</v>
      </c>
      <c r="T90" s="95" t="s">
        <v>110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9"/>
      <c r="B91" s="40"/>
      <c r="C91" s="100" t="s">
        <v>111</v>
      </c>
      <c r="D91" s="41"/>
      <c r="E91" s="41"/>
      <c r="F91" s="41"/>
      <c r="G91" s="41"/>
      <c r="H91" s="41"/>
      <c r="I91" s="41"/>
      <c r="J91" s="180">
        <f>BK91</f>
        <v>0</v>
      </c>
      <c r="K91" s="41"/>
      <c r="L91" s="45"/>
      <c r="M91" s="96"/>
      <c r="N91" s="181"/>
      <c r="O91" s="97"/>
      <c r="P91" s="182">
        <f>P92+P233+P241</f>
        <v>0</v>
      </c>
      <c r="Q91" s="97"/>
      <c r="R91" s="182">
        <f>R92+R233+R241</f>
        <v>139.41608073</v>
      </c>
      <c r="S91" s="97"/>
      <c r="T91" s="183">
        <f>T92+T233+T241</f>
        <v>26.211999999999996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86</v>
      </c>
      <c r="BK91" s="184">
        <f>BK92+BK233+BK241</f>
        <v>0</v>
      </c>
    </row>
    <row r="92" spans="1:63" s="12" customFormat="1" ht="25.9" customHeight="1">
      <c r="A92" s="12"/>
      <c r="B92" s="185"/>
      <c r="C92" s="186"/>
      <c r="D92" s="187" t="s">
        <v>68</v>
      </c>
      <c r="E92" s="188" t="s">
        <v>112</v>
      </c>
      <c r="F92" s="188" t="s">
        <v>113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P93+P115+P125+P143+P147+P179+P218+P230</f>
        <v>0</v>
      </c>
      <c r="Q92" s="193"/>
      <c r="R92" s="194">
        <f>R93+R115+R125+R143+R147+R179+R218+R230</f>
        <v>139.35590073</v>
      </c>
      <c r="S92" s="193"/>
      <c r="T92" s="195">
        <f>T93+T115+T125+T143+T147+T179+T218+T230</f>
        <v>26.211999999999996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77</v>
      </c>
      <c r="AT92" s="197" t="s">
        <v>68</v>
      </c>
      <c r="AU92" s="197" t="s">
        <v>69</v>
      </c>
      <c r="AY92" s="196" t="s">
        <v>114</v>
      </c>
      <c r="BK92" s="198">
        <f>BK93+BK115+BK125+BK143+BK147+BK179+BK218+BK230</f>
        <v>0</v>
      </c>
    </row>
    <row r="93" spans="1:63" s="12" customFormat="1" ht="22.8" customHeight="1">
      <c r="A93" s="12"/>
      <c r="B93" s="185"/>
      <c r="C93" s="186"/>
      <c r="D93" s="187" t="s">
        <v>68</v>
      </c>
      <c r="E93" s="199" t="s">
        <v>77</v>
      </c>
      <c r="F93" s="199" t="s">
        <v>115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SUM(P94:P114)</f>
        <v>0</v>
      </c>
      <c r="Q93" s="193"/>
      <c r="R93" s="194">
        <f>SUM(R94:R114)</f>
        <v>0.75805</v>
      </c>
      <c r="S93" s="193"/>
      <c r="T93" s="195">
        <f>SUM(T94:T114)</f>
        <v>25.391999999999996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77</v>
      </c>
      <c r="AT93" s="197" t="s">
        <v>68</v>
      </c>
      <c r="AU93" s="197" t="s">
        <v>77</v>
      </c>
      <c r="AY93" s="196" t="s">
        <v>114</v>
      </c>
      <c r="BK93" s="198">
        <f>SUM(BK94:BK114)</f>
        <v>0</v>
      </c>
    </row>
    <row r="94" spans="1:65" s="2" customFormat="1" ht="24.15" customHeight="1">
      <c r="A94" s="39"/>
      <c r="B94" s="40"/>
      <c r="C94" s="201" t="s">
        <v>77</v>
      </c>
      <c r="D94" s="201" t="s">
        <v>116</v>
      </c>
      <c r="E94" s="202" t="s">
        <v>117</v>
      </c>
      <c r="F94" s="203" t="s">
        <v>118</v>
      </c>
      <c r="G94" s="204" t="s">
        <v>119</v>
      </c>
      <c r="H94" s="205">
        <v>15</v>
      </c>
      <c r="I94" s="206"/>
      <c r="J94" s="207">
        <f>ROUND(I94*H94,2)</f>
        <v>0</v>
      </c>
      <c r="K94" s="203" t="s">
        <v>120</v>
      </c>
      <c r="L94" s="45"/>
      <c r="M94" s="208" t="s">
        <v>19</v>
      </c>
      <c r="N94" s="209" t="s">
        <v>40</v>
      </c>
      <c r="O94" s="8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2" t="s">
        <v>121</v>
      </c>
      <c r="AT94" s="212" t="s">
        <v>116</v>
      </c>
      <c r="AU94" s="212" t="s">
        <v>79</v>
      </c>
      <c r="AY94" s="18" t="s">
        <v>114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8" t="s">
        <v>77</v>
      </c>
      <c r="BK94" s="213">
        <f>ROUND(I94*H94,2)</f>
        <v>0</v>
      </c>
      <c r="BL94" s="18" t="s">
        <v>121</v>
      </c>
      <c r="BM94" s="212" t="s">
        <v>122</v>
      </c>
    </row>
    <row r="95" spans="1:47" s="2" customFormat="1" ht="12">
      <c r="A95" s="39"/>
      <c r="B95" s="40"/>
      <c r="C95" s="41"/>
      <c r="D95" s="214" t="s">
        <v>123</v>
      </c>
      <c r="E95" s="41"/>
      <c r="F95" s="215" t="s">
        <v>124</v>
      </c>
      <c r="G95" s="41"/>
      <c r="H95" s="41"/>
      <c r="I95" s="216"/>
      <c r="J95" s="41"/>
      <c r="K95" s="41"/>
      <c r="L95" s="45"/>
      <c r="M95" s="217"/>
      <c r="N95" s="218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123</v>
      </c>
      <c r="AU95" s="18" t="s">
        <v>79</v>
      </c>
    </row>
    <row r="96" spans="1:51" s="13" customFormat="1" ht="12">
      <c r="A96" s="13"/>
      <c r="B96" s="219"/>
      <c r="C96" s="220"/>
      <c r="D96" s="221" t="s">
        <v>125</v>
      </c>
      <c r="E96" s="222" t="s">
        <v>19</v>
      </c>
      <c r="F96" s="223" t="s">
        <v>8</v>
      </c>
      <c r="G96" s="220"/>
      <c r="H96" s="224">
        <v>15</v>
      </c>
      <c r="I96" s="225"/>
      <c r="J96" s="220"/>
      <c r="K96" s="220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125</v>
      </c>
      <c r="AU96" s="230" t="s">
        <v>79</v>
      </c>
      <c r="AV96" s="13" t="s">
        <v>79</v>
      </c>
      <c r="AW96" s="13" t="s">
        <v>31</v>
      </c>
      <c r="AX96" s="13" t="s">
        <v>77</v>
      </c>
      <c r="AY96" s="230" t="s">
        <v>114</v>
      </c>
    </row>
    <row r="97" spans="1:65" s="2" customFormat="1" ht="33" customHeight="1">
      <c r="A97" s="39"/>
      <c r="B97" s="40"/>
      <c r="C97" s="201" t="s">
        <v>79</v>
      </c>
      <c r="D97" s="201" t="s">
        <v>116</v>
      </c>
      <c r="E97" s="202" t="s">
        <v>126</v>
      </c>
      <c r="F97" s="203" t="s">
        <v>127</v>
      </c>
      <c r="G97" s="204" t="s">
        <v>119</v>
      </c>
      <c r="H97" s="205">
        <v>23</v>
      </c>
      <c r="I97" s="206"/>
      <c r="J97" s="207">
        <f>ROUND(I97*H97,2)</f>
        <v>0</v>
      </c>
      <c r="K97" s="203" t="s">
        <v>120</v>
      </c>
      <c r="L97" s="45"/>
      <c r="M97" s="208" t="s">
        <v>19</v>
      </c>
      <c r="N97" s="209" t="s">
        <v>40</v>
      </c>
      <c r="O97" s="85"/>
      <c r="P97" s="210">
        <f>O97*H97</f>
        <v>0</v>
      </c>
      <c r="Q97" s="210">
        <v>0</v>
      </c>
      <c r="R97" s="210">
        <f>Q97*H97</f>
        <v>0</v>
      </c>
      <c r="S97" s="210">
        <v>0.44</v>
      </c>
      <c r="T97" s="211">
        <f>S97*H97</f>
        <v>10.12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2" t="s">
        <v>121</v>
      </c>
      <c r="AT97" s="212" t="s">
        <v>116</v>
      </c>
      <c r="AU97" s="212" t="s">
        <v>79</v>
      </c>
      <c r="AY97" s="18" t="s">
        <v>114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8" t="s">
        <v>77</v>
      </c>
      <c r="BK97" s="213">
        <f>ROUND(I97*H97,2)</f>
        <v>0</v>
      </c>
      <c r="BL97" s="18" t="s">
        <v>121</v>
      </c>
      <c r="BM97" s="212" t="s">
        <v>128</v>
      </c>
    </row>
    <row r="98" spans="1:47" s="2" customFormat="1" ht="12">
      <c r="A98" s="39"/>
      <c r="B98" s="40"/>
      <c r="C98" s="41"/>
      <c r="D98" s="214" t="s">
        <v>123</v>
      </c>
      <c r="E98" s="41"/>
      <c r="F98" s="215" t="s">
        <v>129</v>
      </c>
      <c r="G98" s="41"/>
      <c r="H98" s="41"/>
      <c r="I98" s="216"/>
      <c r="J98" s="41"/>
      <c r="K98" s="41"/>
      <c r="L98" s="45"/>
      <c r="M98" s="217"/>
      <c r="N98" s="218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123</v>
      </c>
      <c r="AU98" s="18" t="s">
        <v>79</v>
      </c>
    </row>
    <row r="99" spans="1:51" s="13" customFormat="1" ht="12">
      <c r="A99" s="13"/>
      <c r="B99" s="219"/>
      <c r="C99" s="220"/>
      <c r="D99" s="221" t="s">
        <v>125</v>
      </c>
      <c r="E99" s="222" t="s">
        <v>19</v>
      </c>
      <c r="F99" s="223" t="s">
        <v>130</v>
      </c>
      <c r="G99" s="220"/>
      <c r="H99" s="224">
        <v>23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125</v>
      </c>
      <c r="AU99" s="230" t="s">
        <v>79</v>
      </c>
      <c r="AV99" s="13" t="s">
        <v>79</v>
      </c>
      <c r="AW99" s="13" t="s">
        <v>31</v>
      </c>
      <c r="AX99" s="13" t="s">
        <v>77</v>
      </c>
      <c r="AY99" s="230" t="s">
        <v>114</v>
      </c>
    </row>
    <row r="100" spans="1:65" s="2" customFormat="1" ht="24.15" customHeight="1">
      <c r="A100" s="39"/>
      <c r="B100" s="40"/>
      <c r="C100" s="201" t="s">
        <v>131</v>
      </c>
      <c r="D100" s="201" t="s">
        <v>116</v>
      </c>
      <c r="E100" s="202" t="s">
        <v>132</v>
      </c>
      <c r="F100" s="203" t="s">
        <v>133</v>
      </c>
      <c r="G100" s="204" t="s">
        <v>119</v>
      </c>
      <c r="H100" s="205">
        <v>23</v>
      </c>
      <c r="I100" s="206"/>
      <c r="J100" s="207">
        <f>ROUND(I100*H100,2)</f>
        <v>0</v>
      </c>
      <c r="K100" s="203" t="s">
        <v>120</v>
      </c>
      <c r="L100" s="45"/>
      <c r="M100" s="208" t="s">
        <v>19</v>
      </c>
      <c r="N100" s="209" t="s">
        <v>40</v>
      </c>
      <c r="O100" s="85"/>
      <c r="P100" s="210">
        <f>O100*H100</f>
        <v>0</v>
      </c>
      <c r="Q100" s="210">
        <v>0</v>
      </c>
      <c r="R100" s="210">
        <f>Q100*H100</f>
        <v>0</v>
      </c>
      <c r="S100" s="210">
        <v>0.316</v>
      </c>
      <c r="T100" s="211">
        <f>S100*H100</f>
        <v>7.268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2" t="s">
        <v>121</v>
      </c>
      <c r="AT100" s="212" t="s">
        <v>116</v>
      </c>
      <c r="AU100" s="212" t="s">
        <v>79</v>
      </c>
      <c r="AY100" s="18" t="s">
        <v>114</v>
      </c>
      <c r="BE100" s="213">
        <f>IF(N100="základní",J100,0)</f>
        <v>0</v>
      </c>
      <c r="BF100" s="213">
        <f>IF(N100="snížená",J100,0)</f>
        <v>0</v>
      </c>
      <c r="BG100" s="213">
        <f>IF(N100="zákl. přenesená",J100,0)</f>
        <v>0</v>
      </c>
      <c r="BH100" s="213">
        <f>IF(N100="sníž. přenesená",J100,0)</f>
        <v>0</v>
      </c>
      <c r="BI100" s="213">
        <f>IF(N100="nulová",J100,0)</f>
        <v>0</v>
      </c>
      <c r="BJ100" s="18" t="s">
        <v>77</v>
      </c>
      <c r="BK100" s="213">
        <f>ROUND(I100*H100,2)</f>
        <v>0</v>
      </c>
      <c r="BL100" s="18" t="s">
        <v>121</v>
      </c>
      <c r="BM100" s="212" t="s">
        <v>134</v>
      </c>
    </row>
    <row r="101" spans="1:47" s="2" customFormat="1" ht="12">
      <c r="A101" s="39"/>
      <c r="B101" s="40"/>
      <c r="C101" s="41"/>
      <c r="D101" s="214" t="s">
        <v>123</v>
      </c>
      <c r="E101" s="41"/>
      <c r="F101" s="215" t="s">
        <v>135</v>
      </c>
      <c r="G101" s="41"/>
      <c r="H101" s="41"/>
      <c r="I101" s="216"/>
      <c r="J101" s="41"/>
      <c r="K101" s="41"/>
      <c r="L101" s="45"/>
      <c r="M101" s="217"/>
      <c r="N101" s="218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123</v>
      </c>
      <c r="AU101" s="18" t="s">
        <v>79</v>
      </c>
    </row>
    <row r="102" spans="1:65" s="2" customFormat="1" ht="24.15" customHeight="1">
      <c r="A102" s="39"/>
      <c r="B102" s="40"/>
      <c r="C102" s="201" t="s">
        <v>121</v>
      </c>
      <c r="D102" s="201" t="s">
        <v>116</v>
      </c>
      <c r="E102" s="202" t="s">
        <v>136</v>
      </c>
      <c r="F102" s="203" t="s">
        <v>137</v>
      </c>
      <c r="G102" s="204" t="s">
        <v>119</v>
      </c>
      <c r="H102" s="205">
        <v>87</v>
      </c>
      <c r="I102" s="206"/>
      <c r="J102" s="207">
        <f>ROUND(I102*H102,2)</f>
        <v>0</v>
      </c>
      <c r="K102" s="203" t="s">
        <v>120</v>
      </c>
      <c r="L102" s="45"/>
      <c r="M102" s="208" t="s">
        <v>19</v>
      </c>
      <c r="N102" s="209" t="s">
        <v>40</v>
      </c>
      <c r="O102" s="85"/>
      <c r="P102" s="210">
        <f>O102*H102</f>
        <v>0</v>
      </c>
      <c r="Q102" s="210">
        <v>3E-05</v>
      </c>
      <c r="R102" s="210">
        <f>Q102*H102</f>
        <v>0.00261</v>
      </c>
      <c r="S102" s="210">
        <v>0.092</v>
      </c>
      <c r="T102" s="211">
        <f>S102*H102</f>
        <v>8.004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2" t="s">
        <v>121</v>
      </c>
      <c r="AT102" s="212" t="s">
        <v>116</v>
      </c>
      <c r="AU102" s="212" t="s">
        <v>79</v>
      </c>
      <c r="AY102" s="18" t="s">
        <v>114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8" t="s">
        <v>77</v>
      </c>
      <c r="BK102" s="213">
        <f>ROUND(I102*H102,2)</f>
        <v>0</v>
      </c>
      <c r="BL102" s="18" t="s">
        <v>121</v>
      </c>
      <c r="BM102" s="212" t="s">
        <v>138</v>
      </c>
    </row>
    <row r="103" spans="1:47" s="2" customFormat="1" ht="12">
      <c r="A103" s="39"/>
      <c r="B103" s="40"/>
      <c r="C103" s="41"/>
      <c r="D103" s="214" t="s">
        <v>123</v>
      </c>
      <c r="E103" s="41"/>
      <c r="F103" s="215" t="s">
        <v>139</v>
      </c>
      <c r="G103" s="41"/>
      <c r="H103" s="41"/>
      <c r="I103" s="216"/>
      <c r="J103" s="41"/>
      <c r="K103" s="41"/>
      <c r="L103" s="45"/>
      <c r="M103" s="217"/>
      <c r="N103" s="218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123</v>
      </c>
      <c r="AU103" s="18" t="s">
        <v>79</v>
      </c>
    </row>
    <row r="104" spans="1:51" s="13" customFormat="1" ht="12">
      <c r="A104" s="13"/>
      <c r="B104" s="219"/>
      <c r="C104" s="220"/>
      <c r="D104" s="221" t="s">
        <v>125</v>
      </c>
      <c r="E104" s="222" t="s">
        <v>19</v>
      </c>
      <c r="F104" s="223" t="s">
        <v>140</v>
      </c>
      <c r="G104" s="220"/>
      <c r="H104" s="224">
        <v>87</v>
      </c>
      <c r="I104" s="225"/>
      <c r="J104" s="220"/>
      <c r="K104" s="220"/>
      <c r="L104" s="226"/>
      <c r="M104" s="227"/>
      <c r="N104" s="228"/>
      <c r="O104" s="228"/>
      <c r="P104" s="228"/>
      <c r="Q104" s="228"/>
      <c r="R104" s="228"/>
      <c r="S104" s="228"/>
      <c r="T104" s="22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0" t="s">
        <v>125</v>
      </c>
      <c r="AU104" s="230" t="s">
        <v>79</v>
      </c>
      <c r="AV104" s="13" t="s">
        <v>79</v>
      </c>
      <c r="AW104" s="13" t="s">
        <v>31</v>
      </c>
      <c r="AX104" s="13" t="s">
        <v>77</v>
      </c>
      <c r="AY104" s="230" t="s">
        <v>114</v>
      </c>
    </row>
    <row r="105" spans="1:65" s="2" customFormat="1" ht="16.5" customHeight="1">
      <c r="A105" s="39"/>
      <c r="B105" s="40"/>
      <c r="C105" s="201" t="s">
        <v>141</v>
      </c>
      <c r="D105" s="201" t="s">
        <v>116</v>
      </c>
      <c r="E105" s="202" t="s">
        <v>142</v>
      </c>
      <c r="F105" s="203" t="s">
        <v>143</v>
      </c>
      <c r="G105" s="204" t="s">
        <v>144</v>
      </c>
      <c r="H105" s="205">
        <v>28</v>
      </c>
      <c r="I105" s="206"/>
      <c r="J105" s="207">
        <f>ROUND(I105*H105,2)</f>
        <v>0</v>
      </c>
      <c r="K105" s="203" t="s">
        <v>120</v>
      </c>
      <c r="L105" s="45"/>
      <c r="M105" s="208" t="s">
        <v>19</v>
      </c>
      <c r="N105" s="209" t="s">
        <v>40</v>
      </c>
      <c r="O105" s="85"/>
      <c r="P105" s="210">
        <f>O105*H105</f>
        <v>0</v>
      </c>
      <c r="Q105" s="210">
        <v>0.02698</v>
      </c>
      <c r="R105" s="210">
        <f>Q105*H105</f>
        <v>0.75544</v>
      </c>
      <c r="S105" s="210">
        <v>0</v>
      </c>
      <c r="T105" s="211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2" t="s">
        <v>121</v>
      </c>
      <c r="AT105" s="212" t="s">
        <v>116</v>
      </c>
      <c r="AU105" s="212" t="s">
        <v>79</v>
      </c>
      <c r="AY105" s="18" t="s">
        <v>114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8" t="s">
        <v>77</v>
      </c>
      <c r="BK105" s="213">
        <f>ROUND(I105*H105,2)</f>
        <v>0</v>
      </c>
      <c r="BL105" s="18" t="s">
        <v>121</v>
      </c>
      <c r="BM105" s="212" t="s">
        <v>145</v>
      </c>
    </row>
    <row r="106" spans="1:47" s="2" customFormat="1" ht="12">
      <c r="A106" s="39"/>
      <c r="B106" s="40"/>
      <c r="C106" s="41"/>
      <c r="D106" s="214" t="s">
        <v>123</v>
      </c>
      <c r="E106" s="41"/>
      <c r="F106" s="215" t="s">
        <v>146</v>
      </c>
      <c r="G106" s="41"/>
      <c r="H106" s="41"/>
      <c r="I106" s="216"/>
      <c r="J106" s="41"/>
      <c r="K106" s="41"/>
      <c r="L106" s="45"/>
      <c r="M106" s="217"/>
      <c r="N106" s="218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123</v>
      </c>
      <c r="AU106" s="18" t="s">
        <v>79</v>
      </c>
    </row>
    <row r="107" spans="1:51" s="13" customFormat="1" ht="12">
      <c r="A107" s="13"/>
      <c r="B107" s="219"/>
      <c r="C107" s="220"/>
      <c r="D107" s="221" t="s">
        <v>125</v>
      </c>
      <c r="E107" s="222" t="s">
        <v>19</v>
      </c>
      <c r="F107" s="223" t="s">
        <v>147</v>
      </c>
      <c r="G107" s="220"/>
      <c r="H107" s="224">
        <v>28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125</v>
      </c>
      <c r="AU107" s="230" t="s">
        <v>79</v>
      </c>
      <c r="AV107" s="13" t="s">
        <v>79</v>
      </c>
      <c r="AW107" s="13" t="s">
        <v>31</v>
      </c>
      <c r="AX107" s="13" t="s">
        <v>69</v>
      </c>
      <c r="AY107" s="230" t="s">
        <v>114</v>
      </c>
    </row>
    <row r="108" spans="1:51" s="14" customFormat="1" ht="12">
      <c r="A108" s="14"/>
      <c r="B108" s="231"/>
      <c r="C108" s="232"/>
      <c r="D108" s="221" t="s">
        <v>125</v>
      </c>
      <c r="E108" s="233" t="s">
        <v>19</v>
      </c>
      <c r="F108" s="234" t="s">
        <v>148</v>
      </c>
      <c r="G108" s="232"/>
      <c r="H108" s="235">
        <v>28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125</v>
      </c>
      <c r="AU108" s="241" t="s">
        <v>79</v>
      </c>
      <c r="AV108" s="14" t="s">
        <v>121</v>
      </c>
      <c r="AW108" s="14" t="s">
        <v>31</v>
      </c>
      <c r="AX108" s="14" t="s">
        <v>77</v>
      </c>
      <c r="AY108" s="241" t="s">
        <v>114</v>
      </c>
    </row>
    <row r="109" spans="1:65" s="2" customFormat="1" ht="24.15" customHeight="1">
      <c r="A109" s="39"/>
      <c r="B109" s="40"/>
      <c r="C109" s="201" t="s">
        <v>149</v>
      </c>
      <c r="D109" s="201" t="s">
        <v>116</v>
      </c>
      <c r="E109" s="202" t="s">
        <v>150</v>
      </c>
      <c r="F109" s="203" t="s">
        <v>151</v>
      </c>
      <c r="G109" s="204" t="s">
        <v>152</v>
      </c>
      <c r="H109" s="205">
        <v>43.5</v>
      </c>
      <c r="I109" s="206"/>
      <c r="J109" s="207">
        <f>ROUND(I109*H109,2)</f>
        <v>0</v>
      </c>
      <c r="K109" s="203" t="s">
        <v>120</v>
      </c>
      <c r="L109" s="45"/>
      <c r="M109" s="208" t="s">
        <v>19</v>
      </c>
      <c r="N109" s="209" t="s">
        <v>40</v>
      </c>
      <c r="O109" s="85"/>
      <c r="P109" s="210">
        <f>O109*H109</f>
        <v>0</v>
      </c>
      <c r="Q109" s="210">
        <v>0</v>
      </c>
      <c r="R109" s="210">
        <f>Q109*H109</f>
        <v>0</v>
      </c>
      <c r="S109" s="210">
        <v>0</v>
      </c>
      <c r="T109" s="211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2" t="s">
        <v>121</v>
      </c>
      <c r="AT109" s="212" t="s">
        <v>116</v>
      </c>
      <c r="AU109" s="212" t="s">
        <v>79</v>
      </c>
      <c r="AY109" s="18" t="s">
        <v>114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8" t="s">
        <v>77</v>
      </c>
      <c r="BK109" s="213">
        <f>ROUND(I109*H109,2)</f>
        <v>0</v>
      </c>
      <c r="BL109" s="18" t="s">
        <v>121</v>
      </c>
      <c r="BM109" s="212" t="s">
        <v>153</v>
      </c>
    </row>
    <row r="110" spans="1:47" s="2" customFormat="1" ht="12">
      <c r="A110" s="39"/>
      <c r="B110" s="40"/>
      <c r="C110" s="41"/>
      <c r="D110" s="214" t="s">
        <v>123</v>
      </c>
      <c r="E110" s="41"/>
      <c r="F110" s="215" t="s">
        <v>154</v>
      </c>
      <c r="G110" s="41"/>
      <c r="H110" s="41"/>
      <c r="I110" s="216"/>
      <c r="J110" s="41"/>
      <c r="K110" s="41"/>
      <c r="L110" s="45"/>
      <c r="M110" s="217"/>
      <c r="N110" s="218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123</v>
      </c>
      <c r="AU110" s="18" t="s">
        <v>79</v>
      </c>
    </row>
    <row r="111" spans="1:51" s="13" customFormat="1" ht="12">
      <c r="A111" s="13"/>
      <c r="B111" s="219"/>
      <c r="C111" s="220"/>
      <c r="D111" s="221" t="s">
        <v>125</v>
      </c>
      <c r="E111" s="222" t="s">
        <v>19</v>
      </c>
      <c r="F111" s="223" t="s">
        <v>155</v>
      </c>
      <c r="G111" s="220"/>
      <c r="H111" s="224">
        <v>43.5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125</v>
      </c>
      <c r="AU111" s="230" t="s">
        <v>79</v>
      </c>
      <c r="AV111" s="13" t="s">
        <v>79</v>
      </c>
      <c r="AW111" s="13" t="s">
        <v>31</v>
      </c>
      <c r="AX111" s="13" t="s">
        <v>77</v>
      </c>
      <c r="AY111" s="230" t="s">
        <v>114</v>
      </c>
    </row>
    <row r="112" spans="1:65" s="2" customFormat="1" ht="16.5" customHeight="1">
      <c r="A112" s="39"/>
      <c r="B112" s="40"/>
      <c r="C112" s="201" t="s">
        <v>156</v>
      </c>
      <c r="D112" s="201" t="s">
        <v>116</v>
      </c>
      <c r="E112" s="202" t="s">
        <v>157</v>
      </c>
      <c r="F112" s="203" t="s">
        <v>158</v>
      </c>
      <c r="G112" s="204" t="s">
        <v>119</v>
      </c>
      <c r="H112" s="205">
        <v>23</v>
      </c>
      <c r="I112" s="206"/>
      <c r="J112" s="207">
        <f>ROUND(I112*H112,2)</f>
        <v>0</v>
      </c>
      <c r="K112" s="203" t="s">
        <v>120</v>
      </c>
      <c r="L112" s="45"/>
      <c r="M112" s="208" t="s">
        <v>19</v>
      </c>
      <c r="N112" s="209" t="s">
        <v>40</v>
      </c>
      <c r="O112" s="85"/>
      <c r="P112" s="210">
        <f>O112*H112</f>
        <v>0</v>
      </c>
      <c r="Q112" s="210">
        <v>0</v>
      </c>
      <c r="R112" s="210">
        <f>Q112*H112</f>
        <v>0</v>
      </c>
      <c r="S112" s="210">
        <v>0</v>
      </c>
      <c r="T112" s="211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2" t="s">
        <v>121</v>
      </c>
      <c r="AT112" s="212" t="s">
        <v>116</v>
      </c>
      <c r="AU112" s="212" t="s">
        <v>79</v>
      </c>
      <c r="AY112" s="18" t="s">
        <v>114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8" t="s">
        <v>77</v>
      </c>
      <c r="BK112" s="213">
        <f>ROUND(I112*H112,2)</f>
        <v>0</v>
      </c>
      <c r="BL112" s="18" t="s">
        <v>121</v>
      </c>
      <c r="BM112" s="212" t="s">
        <v>159</v>
      </c>
    </row>
    <row r="113" spans="1:47" s="2" customFormat="1" ht="12">
      <c r="A113" s="39"/>
      <c r="B113" s="40"/>
      <c r="C113" s="41"/>
      <c r="D113" s="214" t="s">
        <v>123</v>
      </c>
      <c r="E113" s="41"/>
      <c r="F113" s="215" t="s">
        <v>160</v>
      </c>
      <c r="G113" s="41"/>
      <c r="H113" s="41"/>
      <c r="I113" s="216"/>
      <c r="J113" s="41"/>
      <c r="K113" s="41"/>
      <c r="L113" s="45"/>
      <c r="M113" s="217"/>
      <c r="N113" s="218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123</v>
      </c>
      <c r="AU113" s="18" t="s">
        <v>79</v>
      </c>
    </row>
    <row r="114" spans="1:51" s="13" customFormat="1" ht="12">
      <c r="A114" s="13"/>
      <c r="B114" s="219"/>
      <c r="C114" s="220"/>
      <c r="D114" s="221" t="s">
        <v>125</v>
      </c>
      <c r="E114" s="222" t="s">
        <v>19</v>
      </c>
      <c r="F114" s="223" t="s">
        <v>130</v>
      </c>
      <c r="G114" s="220"/>
      <c r="H114" s="224">
        <v>23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125</v>
      </c>
      <c r="AU114" s="230" t="s">
        <v>79</v>
      </c>
      <c r="AV114" s="13" t="s">
        <v>79</v>
      </c>
      <c r="AW114" s="13" t="s">
        <v>31</v>
      </c>
      <c r="AX114" s="13" t="s">
        <v>77</v>
      </c>
      <c r="AY114" s="230" t="s">
        <v>114</v>
      </c>
    </row>
    <row r="115" spans="1:63" s="12" customFormat="1" ht="22.8" customHeight="1">
      <c r="A115" s="12"/>
      <c r="B115" s="185"/>
      <c r="C115" s="186"/>
      <c r="D115" s="187" t="s">
        <v>68</v>
      </c>
      <c r="E115" s="199" t="s">
        <v>79</v>
      </c>
      <c r="F115" s="199" t="s">
        <v>161</v>
      </c>
      <c r="G115" s="186"/>
      <c r="H115" s="186"/>
      <c r="I115" s="189"/>
      <c r="J115" s="200">
        <f>BK115</f>
        <v>0</v>
      </c>
      <c r="K115" s="186"/>
      <c r="L115" s="191"/>
      <c r="M115" s="192"/>
      <c r="N115" s="193"/>
      <c r="O115" s="193"/>
      <c r="P115" s="194">
        <f>SUM(P116:P124)</f>
        <v>0</v>
      </c>
      <c r="Q115" s="193"/>
      <c r="R115" s="194">
        <f>SUM(R116:R124)</f>
        <v>10.101181579999999</v>
      </c>
      <c r="S115" s="193"/>
      <c r="T115" s="195">
        <f>SUM(T116:T124)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96" t="s">
        <v>77</v>
      </c>
      <c r="AT115" s="197" t="s">
        <v>68</v>
      </c>
      <c r="AU115" s="197" t="s">
        <v>77</v>
      </c>
      <c r="AY115" s="196" t="s">
        <v>114</v>
      </c>
      <c r="BK115" s="198">
        <f>SUM(BK116:BK124)</f>
        <v>0</v>
      </c>
    </row>
    <row r="116" spans="1:65" s="2" customFormat="1" ht="37.8" customHeight="1">
      <c r="A116" s="39"/>
      <c r="B116" s="40"/>
      <c r="C116" s="201" t="s">
        <v>162</v>
      </c>
      <c r="D116" s="201" t="s">
        <v>116</v>
      </c>
      <c r="E116" s="202" t="s">
        <v>163</v>
      </c>
      <c r="F116" s="203" t="s">
        <v>164</v>
      </c>
      <c r="G116" s="204" t="s">
        <v>144</v>
      </c>
      <c r="H116" s="205">
        <v>14</v>
      </c>
      <c r="I116" s="206"/>
      <c r="J116" s="207">
        <f>ROUND(I116*H116,2)</f>
        <v>0</v>
      </c>
      <c r="K116" s="203" t="s">
        <v>120</v>
      </c>
      <c r="L116" s="45"/>
      <c r="M116" s="208" t="s">
        <v>19</v>
      </c>
      <c r="N116" s="209" t="s">
        <v>40</v>
      </c>
      <c r="O116" s="85"/>
      <c r="P116" s="210">
        <f>O116*H116</f>
        <v>0</v>
      </c>
      <c r="Q116" s="210">
        <v>0.2044</v>
      </c>
      <c r="R116" s="210">
        <f>Q116*H116</f>
        <v>2.8616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121</v>
      </c>
      <c r="AT116" s="212" t="s">
        <v>116</v>
      </c>
      <c r="AU116" s="212" t="s">
        <v>79</v>
      </c>
      <c r="AY116" s="18" t="s">
        <v>114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77</v>
      </c>
      <c r="BK116" s="213">
        <f>ROUND(I116*H116,2)</f>
        <v>0</v>
      </c>
      <c r="BL116" s="18" t="s">
        <v>121</v>
      </c>
      <c r="BM116" s="212" t="s">
        <v>165</v>
      </c>
    </row>
    <row r="117" spans="1:47" s="2" customFormat="1" ht="12">
      <c r="A117" s="39"/>
      <c r="B117" s="40"/>
      <c r="C117" s="41"/>
      <c r="D117" s="214" t="s">
        <v>123</v>
      </c>
      <c r="E117" s="41"/>
      <c r="F117" s="215" t="s">
        <v>166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123</v>
      </c>
      <c r="AU117" s="18" t="s">
        <v>79</v>
      </c>
    </row>
    <row r="118" spans="1:51" s="13" customFormat="1" ht="12">
      <c r="A118" s="13"/>
      <c r="B118" s="219"/>
      <c r="C118" s="220"/>
      <c r="D118" s="221" t="s">
        <v>125</v>
      </c>
      <c r="E118" s="222" t="s">
        <v>19</v>
      </c>
      <c r="F118" s="223" t="s">
        <v>167</v>
      </c>
      <c r="G118" s="220"/>
      <c r="H118" s="224">
        <v>14</v>
      </c>
      <c r="I118" s="225"/>
      <c r="J118" s="220"/>
      <c r="K118" s="220"/>
      <c r="L118" s="226"/>
      <c r="M118" s="227"/>
      <c r="N118" s="228"/>
      <c r="O118" s="228"/>
      <c r="P118" s="228"/>
      <c r="Q118" s="228"/>
      <c r="R118" s="228"/>
      <c r="S118" s="228"/>
      <c r="T118" s="22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0" t="s">
        <v>125</v>
      </c>
      <c r="AU118" s="230" t="s">
        <v>79</v>
      </c>
      <c r="AV118" s="13" t="s">
        <v>79</v>
      </c>
      <c r="AW118" s="13" t="s">
        <v>31</v>
      </c>
      <c r="AX118" s="13" t="s">
        <v>77</v>
      </c>
      <c r="AY118" s="230" t="s">
        <v>114</v>
      </c>
    </row>
    <row r="119" spans="1:65" s="2" customFormat="1" ht="21.75" customHeight="1">
      <c r="A119" s="39"/>
      <c r="B119" s="40"/>
      <c r="C119" s="201" t="s">
        <v>168</v>
      </c>
      <c r="D119" s="201" t="s">
        <v>116</v>
      </c>
      <c r="E119" s="202" t="s">
        <v>169</v>
      </c>
      <c r="F119" s="203" t="s">
        <v>170</v>
      </c>
      <c r="G119" s="204" t="s">
        <v>152</v>
      </c>
      <c r="H119" s="205">
        <v>2.772</v>
      </c>
      <c r="I119" s="206"/>
      <c r="J119" s="207">
        <f>ROUND(I119*H119,2)</f>
        <v>0</v>
      </c>
      <c r="K119" s="203" t="s">
        <v>120</v>
      </c>
      <c r="L119" s="45"/>
      <c r="M119" s="208" t="s">
        <v>19</v>
      </c>
      <c r="N119" s="209" t="s">
        <v>40</v>
      </c>
      <c r="O119" s="85"/>
      <c r="P119" s="210">
        <f>O119*H119</f>
        <v>0</v>
      </c>
      <c r="Q119" s="210">
        <v>2.50187</v>
      </c>
      <c r="R119" s="210">
        <f>Q119*H119</f>
        <v>6.935183639999999</v>
      </c>
      <c r="S119" s="210">
        <v>0</v>
      </c>
      <c r="T119" s="21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2" t="s">
        <v>121</v>
      </c>
      <c r="AT119" s="212" t="s">
        <v>116</v>
      </c>
      <c r="AU119" s="212" t="s">
        <v>79</v>
      </c>
      <c r="AY119" s="18" t="s">
        <v>114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8" t="s">
        <v>77</v>
      </c>
      <c r="BK119" s="213">
        <f>ROUND(I119*H119,2)</f>
        <v>0</v>
      </c>
      <c r="BL119" s="18" t="s">
        <v>121</v>
      </c>
      <c r="BM119" s="212" t="s">
        <v>171</v>
      </c>
    </row>
    <row r="120" spans="1:47" s="2" customFormat="1" ht="12">
      <c r="A120" s="39"/>
      <c r="B120" s="40"/>
      <c r="C120" s="41"/>
      <c r="D120" s="214" t="s">
        <v>123</v>
      </c>
      <c r="E120" s="41"/>
      <c r="F120" s="215" t="s">
        <v>172</v>
      </c>
      <c r="G120" s="41"/>
      <c r="H120" s="41"/>
      <c r="I120" s="216"/>
      <c r="J120" s="41"/>
      <c r="K120" s="41"/>
      <c r="L120" s="45"/>
      <c r="M120" s="217"/>
      <c r="N120" s="218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123</v>
      </c>
      <c r="AU120" s="18" t="s">
        <v>79</v>
      </c>
    </row>
    <row r="121" spans="1:51" s="13" customFormat="1" ht="12">
      <c r="A121" s="13"/>
      <c r="B121" s="219"/>
      <c r="C121" s="220"/>
      <c r="D121" s="221" t="s">
        <v>125</v>
      </c>
      <c r="E121" s="222" t="s">
        <v>19</v>
      </c>
      <c r="F121" s="223" t="s">
        <v>173</v>
      </c>
      <c r="G121" s="220"/>
      <c r="H121" s="224">
        <v>2.772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0" t="s">
        <v>125</v>
      </c>
      <c r="AU121" s="230" t="s">
        <v>79</v>
      </c>
      <c r="AV121" s="13" t="s">
        <v>79</v>
      </c>
      <c r="AW121" s="13" t="s">
        <v>31</v>
      </c>
      <c r="AX121" s="13" t="s">
        <v>77</v>
      </c>
      <c r="AY121" s="230" t="s">
        <v>114</v>
      </c>
    </row>
    <row r="122" spans="1:65" s="2" customFormat="1" ht="16.5" customHeight="1">
      <c r="A122" s="39"/>
      <c r="B122" s="40"/>
      <c r="C122" s="201" t="s">
        <v>174</v>
      </c>
      <c r="D122" s="201" t="s">
        <v>116</v>
      </c>
      <c r="E122" s="202" t="s">
        <v>175</v>
      </c>
      <c r="F122" s="203" t="s">
        <v>176</v>
      </c>
      <c r="G122" s="204" t="s">
        <v>177</v>
      </c>
      <c r="H122" s="205">
        <v>0.287</v>
      </c>
      <c r="I122" s="206"/>
      <c r="J122" s="207">
        <f>ROUND(I122*H122,2)</f>
        <v>0</v>
      </c>
      <c r="K122" s="203" t="s">
        <v>120</v>
      </c>
      <c r="L122" s="45"/>
      <c r="M122" s="208" t="s">
        <v>19</v>
      </c>
      <c r="N122" s="209" t="s">
        <v>40</v>
      </c>
      <c r="O122" s="85"/>
      <c r="P122" s="210">
        <f>O122*H122</f>
        <v>0</v>
      </c>
      <c r="Q122" s="210">
        <v>1.06062</v>
      </c>
      <c r="R122" s="210">
        <f>Q122*H122</f>
        <v>0.3043979399999999</v>
      </c>
      <c r="S122" s="210">
        <v>0</v>
      </c>
      <c r="T122" s="21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2" t="s">
        <v>121</v>
      </c>
      <c r="AT122" s="212" t="s">
        <v>116</v>
      </c>
      <c r="AU122" s="212" t="s">
        <v>79</v>
      </c>
      <c r="AY122" s="18" t="s">
        <v>114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8" t="s">
        <v>77</v>
      </c>
      <c r="BK122" s="213">
        <f>ROUND(I122*H122,2)</f>
        <v>0</v>
      </c>
      <c r="BL122" s="18" t="s">
        <v>121</v>
      </c>
      <c r="BM122" s="212" t="s">
        <v>178</v>
      </c>
    </row>
    <row r="123" spans="1:47" s="2" customFormat="1" ht="12">
      <c r="A123" s="39"/>
      <c r="B123" s="40"/>
      <c r="C123" s="41"/>
      <c r="D123" s="214" t="s">
        <v>123</v>
      </c>
      <c r="E123" s="41"/>
      <c r="F123" s="215" t="s">
        <v>179</v>
      </c>
      <c r="G123" s="41"/>
      <c r="H123" s="41"/>
      <c r="I123" s="216"/>
      <c r="J123" s="41"/>
      <c r="K123" s="41"/>
      <c r="L123" s="45"/>
      <c r="M123" s="217"/>
      <c r="N123" s="218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123</v>
      </c>
      <c r="AU123" s="18" t="s">
        <v>79</v>
      </c>
    </row>
    <row r="124" spans="1:51" s="13" customFormat="1" ht="12">
      <c r="A124" s="13"/>
      <c r="B124" s="219"/>
      <c r="C124" s="220"/>
      <c r="D124" s="221" t="s">
        <v>125</v>
      </c>
      <c r="E124" s="222" t="s">
        <v>19</v>
      </c>
      <c r="F124" s="223" t="s">
        <v>180</v>
      </c>
      <c r="G124" s="220"/>
      <c r="H124" s="224">
        <v>0.287</v>
      </c>
      <c r="I124" s="225"/>
      <c r="J124" s="220"/>
      <c r="K124" s="220"/>
      <c r="L124" s="226"/>
      <c r="M124" s="227"/>
      <c r="N124" s="228"/>
      <c r="O124" s="228"/>
      <c r="P124" s="228"/>
      <c r="Q124" s="228"/>
      <c r="R124" s="228"/>
      <c r="S124" s="228"/>
      <c r="T124" s="22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0" t="s">
        <v>125</v>
      </c>
      <c r="AU124" s="230" t="s">
        <v>79</v>
      </c>
      <c r="AV124" s="13" t="s">
        <v>79</v>
      </c>
      <c r="AW124" s="13" t="s">
        <v>31</v>
      </c>
      <c r="AX124" s="13" t="s">
        <v>77</v>
      </c>
      <c r="AY124" s="230" t="s">
        <v>114</v>
      </c>
    </row>
    <row r="125" spans="1:63" s="12" customFormat="1" ht="22.8" customHeight="1">
      <c r="A125" s="12"/>
      <c r="B125" s="185"/>
      <c r="C125" s="186"/>
      <c r="D125" s="187" t="s">
        <v>68</v>
      </c>
      <c r="E125" s="199" t="s">
        <v>131</v>
      </c>
      <c r="F125" s="199" t="s">
        <v>181</v>
      </c>
      <c r="G125" s="186"/>
      <c r="H125" s="186"/>
      <c r="I125" s="189"/>
      <c r="J125" s="200">
        <f>BK125</f>
        <v>0</v>
      </c>
      <c r="K125" s="186"/>
      <c r="L125" s="191"/>
      <c r="M125" s="192"/>
      <c r="N125" s="193"/>
      <c r="O125" s="193"/>
      <c r="P125" s="194">
        <f>SUM(P126:P142)</f>
        <v>0</v>
      </c>
      <c r="Q125" s="193"/>
      <c r="R125" s="194">
        <f>SUM(R126:R142)</f>
        <v>54.528070150000005</v>
      </c>
      <c r="S125" s="193"/>
      <c r="T125" s="195">
        <f>SUM(T126:T142)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6" t="s">
        <v>77</v>
      </c>
      <c r="AT125" s="197" t="s">
        <v>68</v>
      </c>
      <c r="AU125" s="197" t="s">
        <v>77</v>
      </c>
      <c r="AY125" s="196" t="s">
        <v>114</v>
      </c>
      <c r="BK125" s="198">
        <f>SUM(BK126:BK142)</f>
        <v>0</v>
      </c>
    </row>
    <row r="126" spans="1:65" s="2" customFormat="1" ht="21.75" customHeight="1">
      <c r="A126" s="39"/>
      <c r="B126" s="40"/>
      <c r="C126" s="201" t="s">
        <v>182</v>
      </c>
      <c r="D126" s="201" t="s">
        <v>116</v>
      </c>
      <c r="E126" s="202" t="s">
        <v>183</v>
      </c>
      <c r="F126" s="203" t="s">
        <v>184</v>
      </c>
      <c r="G126" s="204" t="s">
        <v>152</v>
      </c>
      <c r="H126" s="205">
        <v>7.092</v>
      </c>
      <c r="I126" s="206"/>
      <c r="J126" s="207">
        <f>ROUND(I126*H126,2)</f>
        <v>0</v>
      </c>
      <c r="K126" s="203" t="s">
        <v>120</v>
      </c>
      <c r="L126" s="45"/>
      <c r="M126" s="208" t="s">
        <v>19</v>
      </c>
      <c r="N126" s="209" t="s">
        <v>40</v>
      </c>
      <c r="O126" s="85"/>
      <c r="P126" s="210">
        <f>O126*H126</f>
        <v>0</v>
      </c>
      <c r="Q126" s="210">
        <v>2.50187</v>
      </c>
      <c r="R126" s="210">
        <f>Q126*H126</f>
        <v>17.743262039999998</v>
      </c>
      <c r="S126" s="210">
        <v>0</v>
      </c>
      <c r="T126" s="21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2" t="s">
        <v>121</v>
      </c>
      <c r="AT126" s="212" t="s">
        <v>116</v>
      </c>
      <c r="AU126" s="212" t="s">
        <v>79</v>
      </c>
      <c r="AY126" s="18" t="s">
        <v>114</v>
      </c>
      <c r="BE126" s="213">
        <f>IF(N126="základní",J126,0)</f>
        <v>0</v>
      </c>
      <c r="BF126" s="213">
        <f>IF(N126="snížená",J126,0)</f>
        <v>0</v>
      </c>
      <c r="BG126" s="213">
        <f>IF(N126="zákl. přenesená",J126,0)</f>
        <v>0</v>
      </c>
      <c r="BH126" s="213">
        <f>IF(N126="sníž. přenesená",J126,0)</f>
        <v>0</v>
      </c>
      <c r="BI126" s="213">
        <f>IF(N126="nulová",J126,0)</f>
        <v>0</v>
      </c>
      <c r="BJ126" s="18" t="s">
        <v>77</v>
      </c>
      <c r="BK126" s="213">
        <f>ROUND(I126*H126,2)</f>
        <v>0</v>
      </c>
      <c r="BL126" s="18" t="s">
        <v>121</v>
      </c>
      <c r="BM126" s="212" t="s">
        <v>185</v>
      </c>
    </row>
    <row r="127" spans="1:47" s="2" customFormat="1" ht="12">
      <c r="A127" s="39"/>
      <c r="B127" s="40"/>
      <c r="C127" s="41"/>
      <c r="D127" s="214" t="s">
        <v>123</v>
      </c>
      <c r="E127" s="41"/>
      <c r="F127" s="215" t="s">
        <v>186</v>
      </c>
      <c r="G127" s="41"/>
      <c r="H127" s="41"/>
      <c r="I127" s="216"/>
      <c r="J127" s="41"/>
      <c r="K127" s="41"/>
      <c r="L127" s="45"/>
      <c r="M127" s="217"/>
      <c r="N127" s="218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123</v>
      </c>
      <c r="AU127" s="18" t="s">
        <v>79</v>
      </c>
    </row>
    <row r="128" spans="1:51" s="13" customFormat="1" ht="12">
      <c r="A128" s="13"/>
      <c r="B128" s="219"/>
      <c r="C128" s="220"/>
      <c r="D128" s="221" t="s">
        <v>125</v>
      </c>
      <c r="E128" s="222" t="s">
        <v>19</v>
      </c>
      <c r="F128" s="223" t="s">
        <v>187</v>
      </c>
      <c r="G128" s="220"/>
      <c r="H128" s="224">
        <v>7.092</v>
      </c>
      <c r="I128" s="225"/>
      <c r="J128" s="220"/>
      <c r="K128" s="220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125</v>
      </c>
      <c r="AU128" s="230" t="s">
        <v>79</v>
      </c>
      <c r="AV128" s="13" t="s">
        <v>79</v>
      </c>
      <c r="AW128" s="13" t="s">
        <v>31</v>
      </c>
      <c r="AX128" s="13" t="s">
        <v>77</v>
      </c>
      <c r="AY128" s="230" t="s">
        <v>114</v>
      </c>
    </row>
    <row r="129" spans="1:65" s="2" customFormat="1" ht="24.15" customHeight="1">
      <c r="A129" s="39"/>
      <c r="B129" s="40"/>
      <c r="C129" s="201" t="s">
        <v>188</v>
      </c>
      <c r="D129" s="201" t="s">
        <v>116</v>
      </c>
      <c r="E129" s="202" t="s">
        <v>189</v>
      </c>
      <c r="F129" s="203" t="s">
        <v>190</v>
      </c>
      <c r="G129" s="204" t="s">
        <v>177</v>
      </c>
      <c r="H129" s="205">
        <v>0.738</v>
      </c>
      <c r="I129" s="206"/>
      <c r="J129" s="207">
        <f>ROUND(I129*H129,2)</f>
        <v>0</v>
      </c>
      <c r="K129" s="203" t="s">
        <v>120</v>
      </c>
      <c r="L129" s="45"/>
      <c r="M129" s="208" t="s">
        <v>19</v>
      </c>
      <c r="N129" s="209" t="s">
        <v>40</v>
      </c>
      <c r="O129" s="85"/>
      <c r="P129" s="210">
        <f>O129*H129</f>
        <v>0</v>
      </c>
      <c r="Q129" s="210">
        <v>1.04922</v>
      </c>
      <c r="R129" s="210">
        <f>Q129*H129</f>
        <v>0.77432436</v>
      </c>
      <c r="S129" s="210">
        <v>0</v>
      </c>
      <c r="T129" s="21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2" t="s">
        <v>121</v>
      </c>
      <c r="AT129" s="212" t="s">
        <v>116</v>
      </c>
      <c r="AU129" s="212" t="s">
        <v>79</v>
      </c>
      <c r="AY129" s="18" t="s">
        <v>114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8" t="s">
        <v>77</v>
      </c>
      <c r="BK129" s="213">
        <f>ROUND(I129*H129,2)</f>
        <v>0</v>
      </c>
      <c r="BL129" s="18" t="s">
        <v>121</v>
      </c>
      <c r="BM129" s="212" t="s">
        <v>191</v>
      </c>
    </row>
    <row r="130" spans="1:47" s="2" customFormat="1" ht="12">
      <c r="A130" s="39"/>
      <c r="B130" s="40"/>
      <c r="C130" s="41"/>
      <c r="D130" s="214" t="s">
        <v>123</v>
      </c>
      <c r="E130" s="41"/>
      <c r="F130" s="215" t="s">
        <v>192</v>
      </c>
      <c r="G130" s="41"/>
      <c r="H130" s="41"/>
      <c r="I130" s="216"/>
      <c r="J130" s="41"/>
      <c r="K130" s="41"/>
      <c r="L130" s="45"/>
      <c r="M130" s="217"/>
      <c r="N130" s="218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123</v>
      </c>
      <c r="AU130" s="18" t="s">
        <v>79</v>
      </c>
    </row>
    <row r="131" spans="1:51" s="13" customFormat="1" ht="12">
      <c r="A131" s="13"/>
      <c r="B131" s="219"/>
      <c r="C131" s="220"/>
      <c r="D131" s="221" t="s">
        <v>125</v>
      </c>
      <c r="E131" s="222" t="s">
        <v>19</v>
      </c>
      <c r="F131" s="223" t="s">
        <v>193</v>
      </c>
      <c r="G131" s="220"/>
      <c r="H131" s="224">
        <v>0.738</v>
      </c>
      <c r="I131" s="225"/>
      <c r="J131" s="220"/>
      <c r="K131" s="220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125</v>
      </c>
      <c r="AU131" s="230" t="s">
        <v>79</v>
      </c>
      <c r="AV131" s="13" t="s">
        <v>79</v>
      </c>
      <c r="AW131" s="13" t="s">
        <v>31</v>
      </c>
      <c r="AX131" s="13" t="s">
        <v>77</v>
      </c>
      <c r="AY131" s="230" t="s">
        <v>114</v>
      </c>
    </row>
    <row r="132" spans="1:65" s="2" customFormat="1" ht="16.5" customHeight="1">
      <c r="A132" s="39"/>
      <c r="B132" s="40"/>
      <c r="C132" s="201" t="s">
        <v>194</v>
      </c>
      <c r="D132" s="201" t="s">
        <v>116</v>
      </c>
      <c r="E132" s="202" t="s">
        <v>195</v>
      </c>
      <c r="F132" s="203" t="s">
        <v>196</v>
      </c>
      <c r="G132" s="204" t="s">
        <v>152</v>
      </c>
      <c r="H132" s="205">
        <v>9.9</v>
      </c>
      <c r="I132" s="206"/>
      <c r="J132" s="207">
        <f>ROUND(I132*H132,2)</f>
        <v>0</v>
      </c>
      <c r="K132" s="203" t="s">
        <v>120</v>
      </c>
      <c r="L132" s="45"/>
      <c r="M132" s="208" t="s">
        <v>19</v>
      </c>
      <c r="N132" s="209" t="s">
        <v>40</v>
      </c>
      <c r="O132" s="85"/>
      <c r="P132" s="210">
        <f>O132*H132</f>
        <v>0</v>
      </c>
      <c r="Q132" s="210">
        <v>2.50188</v>
      </c>
      <c r="R132" s="210">
        <f>Q132*H132</f>
        <v>24.768612</v>
      </c>
      <c r="S132" s="210">
        <v>0</v>
      </c>
      <c r="T132" s="21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2" t="s">
        <v>121</v>
      </c>
      <c r="AT132" s="212" t="s">
        <v>116</v>
      </c>
      <c r="AU132" s="212" t="s">
        <v>79</v>
      </c>
      <c r="AY132" s="18" t="s">
        <v>114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8" t="s">
        <v>77</v>
      </c>
      <c r="BK132" s="213">
        <f>ROUND(I132*H132,2)</f>
        <v>0</v>
      </c>
      <c r="BL132" s="18" t="s">
        <v>121</v>
      </c>
      <c r="BM132" s="212" t="s">
        <v>197</v>
      </c>
    </row>
    <row r="133" spans="1:47" s="2" customFormat="1" ht="12">
      <c r="A133" s="39"/>
      <c r="B133" s="40"/>
      <c r="C133" s="41"/>
      <c r="D133" s="214" t="s">
        <v>123</v>
      </c>
      <c r="E133" s="41"/>
      <c r="F133" s="215" t="s">
        <v>198</v>
      </c>
      <c r="G133" s="41"/>
      <c r="H133" s="41"/>
      <c r="I133" s="216"/>
      <c r="J133" s="41"/>
      <c r="K133" s="41"/>
      <c r="L133" s="45"/>
      <c r="M133" s="217"/>
      <c r="N133" s="218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123</v>
      </c>
      <c r="AU133" s="18" t="s">
        <v>79</v>
      </c>
    </row>
    <row r="134" spans="1:51" s="13" customFormat="1" ht="12">
      <c r="A134" s="13"/>
      <c r="B134" s="219"/>
      <c r="C134" s="220"/>
      <c r="D134" s="221" t="s">
        <v>125</v>
      </c>
      <c r="E134" s="222" t="s">
        <v>19</v>
      </c>
      <c r="F134" s="223" t="s">
        <v>199</v>
      </c>
      <c r="G134" s="220"/>
      <c r="H134" s="224">
        <v>9.9</v>
      </c>
      <c r="I134" s="225"/>
      <c r="J134" s="220"/>
      <c r="K134" s="220"/>
      <c r="L134" s="226"/>
      <c r="M134" s="227"/>
      <c r="N134" s="228"/>
      <c r="O134" s="228"/>
      <c r="P134" s="228"/>
      <c r="Q134" s="228"/>
      <c r="R134" s="228"/>
      <c r="S134" s="228"/>
      <c r="T134" s="22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0" t="s">
        <v>125</v>
      </c>
      <c r="AU134" s="230" t="s">
        <v>79</v>
      </c>
      <c r="AV134" s="13" t="s">
        <v>79</v>
      </c>
      <c r="AW134" s="13" t="s">
        <v>31</v>
      </c>
      <c r="AX134" s="13" t="s">
        <v>77</v>
      </c>
      <c r="AY134" s="230" t="s">
        <v>114</v>
      </c>
    </row>
    <row r="135" spans="1:65" s="2" customFormat="1" ht="21.75" customHeight="1">
      <c r="A135" s="39"/>
      <c r="B135" s="40"/>
      <c r="C135" s="201" t="s">
        <v>167</v>
      </c>
      <c r="D135" s="201" t="s">
        <v>116</v>
      </c>
      <c r="E135" s="202" t="s">
        <v>200</v>
      </c>
      <c r="F135" s="203" t="s">
        <v>201</v>
      </c>
      <c r="G135" s="204" t="s">
        <v>177</v>
      </c>
      <c r="H135" s="205">
        <v>1.025</v>
      </c>
      <c r="I135" s="206"/>
      <c r="J135" s="207">
        <f>ROUND(I135*H135,2)</f>
        <v>0</v>
      </c>
      <c r="K135" s="203" t="s">
        <v>120</v>
      </c>
      <c r="L135" s="45"/>
      <c r="M135" s="208" t="s">
        <v>19</v>
      </c>
      <c r="N135" s="209" t="s">
        <v>40</v>
      </c>
      <c r="O135" s="85"/>
      <c r="P135" s="210">
        <f>O135*H135</f>
        <v>0</v>
      </c>
      <c r="Q135" s="210">
        <v>1.04575</v>
      </c>
      <c r="R135" s="210">
        <f>Q135*H135</f>
        <v>1.0718937499999999</v>
      </c>
      <c r="S135" s="210">
        <v>0</v>
      </c>
      <c r="T135" s="21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2" t="s">
        <v>121</v>
      </c>
      <c r="AT135" s="212" t="s">
        <v>116</v>
      </c>
      <c r="AU135" s="212" t="s">
        <v>79</v>
      </c>
      <c r="AY135" s="18" t="s">
        <v>114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8" t="s">
        <v>77</v>
      </c>
      <c r="BK135" s="213">
        <f>ROUND(I135*H135,2)</f>
        <v>0</v>
      </c>
      <c r="BL135" s="18" t="s">
        <v>121</v>
      </c>
      <c r="BM135" s="212" t="s">
        <v>202</v>
      </c>
    </row>
    <row r="136" spans="1:47" s="2" customFormat="1" ht="12">
      <c r="A136" s="39"/>
      <c r="B136" s="40"/>
      <c r="C136" s="41"/>
      <c r="D136" s="214" t="s">
        <v>123</v>
      </c>
      <c r="E136" s="41"/>
      <c r="F136" s="215" t="s">
        <v>203</v>
      </c>
      <c r="G136" s="41"/>
      <c r="H136" s="41"/>
      <c r="I136" s="216"/>
      <c r="J136" s="41"/>
      <c r="K136" s="41"/>
      <c r="L136" s="45"/>
      <c r="M136" s="217"/>
      <c r="N136" s="218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123</v>
      </c>
      <c r="AU136" s="18" t="s">
        <v>79</v>
      </c>
    </row>
    <row r="137" spans="1:51" s="13" customFormat="1" ht="12">
      <c r="A137" s="13"/>
      <c r="B137" s="219"/>
      <c r="C137" s="220"/>
      <c r="D137" s="221" t="s">
        <v>125</v>
      </c>
      <c r="E137" s="222" t="s">
        <v>19</v>
      </c>
      <c r="F137" s="223" t="s">
        <v>204</v>
      </c>
      <c r="G137" s="220"/>
      <c r="H137" s="224">
        <v>1.025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125</v>
      </c>
      <c r="AU137" s="230" t="s">
        <v>79</v>
      </c>
      <c r="AV137" s="13" t="s">
        <v>79</v>
      </c>
      <c r="AW137" s="13" t="s">
        <v>31</v>
      </c>
      <c r="AX137" s="13" t="s">
        <v>77</v>
      </c>
      <c r="AY137" s="230" t="s">
        <v>114</v>
      </c>
    </row>
    <row r="138" spans="1:65" s="2" customFormat="1" ht="24.15" customHeight="1">
      <c r="A138" s="39"/>
      <c r="B138" s="40"/>
      <c r="C138" s="201" t="s">
        <v>8</v>
      </c>
      <c r="D138" s="201" t="s">
        <v>116</v>
      </c>
      <c r="E138" s="202" t="s">
        <v>205</v>
      </c>
      <c r="F138" s="203" t="s">
        <v>206</v>
      </c>
      <c r="G138" s="204" t="s">
        <v>152</v>
      </c>
      <c r="H138" s="205">
        <v>3.8</v>
      </c>
      <c r="I138" s="206"/>
      <c r="J138" s="207">
        <f>ROUND(I138*H138,2)</f>
        <v>0</v>
      </c>
      <c r="K138" s="203" t="s">
        <v>120</v>
      </c>
      <c r="L138" s="45"/>
      <c r="M138" s="208" t="s">
        <v>19</v>
      </c>
      <c r="N138" s="209" t="s">
        <v>40</v>
      </c>
      <c r="O138" s="85"/>
      <c r="P138" s="210">
        <f>O138*H138</f>
        <v>0</v>
      </c>
      <c r="Q138" s="210">
        <v>0.73381</v>
      </c>
      <c r="R138" s="210">
        <f>Q138*H138</f>
        <v>2.7884779999999996</v>
      </c>
      <c r="S138" s="210">
        <v>0</v>
      </c>
      <c r="T138" s="21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2" t="s">
        <v>121</v>
      </c>
      <c r="AT138" s="212" t="s">
        <v>116</v>
      </c>
      <c r="AU138" s="212" t="s">
        <v>79</v>
      </c>
      <c r="AY138" s="18" t="s">
        <v>114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8" t="s">
        <v>77</v>
      </c>
      <c r="BK138" s="213">
        <f>ROUND(I138*H138,2)</f>
        <v>0</v>
      </c>
      <c r="BL138" s="18" t="s">
        <v>121</v>
      </c>
      <c r="BM138" s="212" t="s">
        <v>207</v>
      </c>
    </row>
    <row r="139" spans="1:47" s="2" customFormat="1" ht="12">
      <c r="A139" s="39"/>
      <c r="B139" s="40"/>
      <c r="C139" s="41"/>
      <c r="D139" s="214" t="s">
        <v>123</v>
      </c>
      <c r="E139" s="41"/>
      <c r="F139" s="215" t="s">
        <v>208</v>
      </c>
      <c r="G139" s="41"/>
      <c r="H139" s="41"/>
      <c r="I139" s="216"/>
      <c r="J139" s="41"/>
      <c r="K139" s="41"/>
      <c r="L139" s="45"/>
      <c r="M139" s="217"/>
      <c r="N139" s="218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123</v>
      </c>
      <c r="AU139" s="18" t="s">
        <v>79</v>
      </c>
    </row>
    <row r="140" spans="1:51" s="13" customFormat="1" ht="12">
      <c r="A140" s="13"/>
      <c r="B140" s="219"/>
      <c r="C140" s="220"/>
      <c r="D140" s="221" t="s">
        <v>125</v>
      </c>
      <c r="E140" s="222" t="s">
        <v>19</v>
      </c>
      <c r="F140" s="223" t="s">
        <v>209</v>
      </c>
      <c r="G140" s="220"/>
      <c r="H140" s="224">
        <v>3.8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125</v>
      </c>
      <c r="AU140" s="230" t="s">
        <v>79</v>
      </c>
      <c r="AV140" s="13" t="s">
        <v>79</v>
      </c>
      <c r="AW140" s="13" t="s">
        <v>31</v>
      </c>
      <c r="AX140" s="13" t="s">
        <v>77</v>
      </c>
      <c r="AY140" s="230" t="s">
        <v>114</v>
      </c>
    </row>
    <row r="141" spans="1:65" s="2" customFormat="1" ht="16.5" customHeight="1">
      <c r="A141" s="39"/>
      <c r="B141" s="40"/>
      <c r="C141" s="242" t="s">
        <v>210</v>
      </c>
      <c r="D141" s="242" t="s">
        <v>211</v>
      </c>
      <c r="E141" s="243" t="s">
        <v>212</v>
      </c>
      <c r="F141" s="244" t="s">
        <v>213</v>
      </c>
      <c r="G141" s="245" t="s">
        <v>119</v>
      </c>
      <c r="H141" s="246">
        <v>19.95</v>
      </c>
      <c r="I141" s="247"/>
      <c r="J141" s="248">
        <f>ROUND(I141*H141,2)</f>
        <v>0</v>
      </c>
      <c r="K141" s="244" t="s">
        <v>120</v>
      </c>
      <c r="L141" s="249"/>
      <c r="M141" s="250" t="s">
        <v>19</v>
      </c>
      <c r="N141" s="251" t="s">
        <v>40</v>
      </c>
      <c r="O141" s="85"/>
      <c r="P141" s="210">
        <f>O141*H141</f>
        <v>0</v>
      </c>
      <c r="Q141" s="210">
        <v>0.37</v>
      </c>
      <c r="R141" s="210">
        <f>Q141*H141</f>
        <v>7.3815</v>
      </c>
      <c r="S141" s="210">
        <v>0</v>
      </c>
      <c r="T141" s="21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2" t="s">
        <v>162</v>
      </c>
      <c r="AT141" s="212" t="s">
        <v>211</v>
      </c>
      <c r="AU141" s="212" t="s">
        <v>79</v>
      </c>
      <c r="AY141" s="18" t="s">
        <v>114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8" t="s">
        <v>77</v>
      </c>
      <c r="BK141" s="213">
        <f>ROUND(I141*H141,2)</f>
        <v>0</v>
      </c>
      <c r="BL141" s="18" t="s">
        <v>121</v>
      </c>
      <c r="BM141" s="212" t="s">
        <v>214</v>
      </c>
    </row>
    <row r="142" spans="1:51" s="13" customFormat="1" ht="12">
      <c r="A142" s="13"/>
      <c r="B142" s="219"/>
      <c r="C142" s="220"/>
      <c r="D142" s="221" t="s">
        <v>125</v>
      </c>
      <c r="E142" s="222" t="s">
        <v>19</v>
      </c>
      <c r="F142" s="223" t="s">
        <v>215</v>
      </c>
      <c r="G142" s="220"/>
      <c r="H142" s="224">
        <v>19.95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0" t="s">
        <v>125</v>
      </c>
      <c r="AU142" s="230" t="s">
        <v>79</v>
      </c>
      <c r="AV142" s="13" t="s">
        <v>79</v>
      </c>
      <c r="AW142" s="13" t="s">
        <v>31</v>
      </c>
      <c r="AX142" s="13" t="s">
        <v>77</v>
      </c>
      <c r="AY142" s="230" t="s">
        <v>114</v>
      </c>
    </row>
    <row r="143" spans="1:63" s="12" customFormat="1" ht="22.8" customHeight="1">
      <c r="A143" s="12"/>
      <c r="B143" s="185"/>
      <c r="C143" s="186"/>
      <c r="D143" s="187" t="s">
        <v>68</v>
      </c>
      <c r="E143" s="199" t="s">
        <v>121</v>
      </c>
      <c r="F143" s="199" t="s">
        <v>216</v>
      </c>
      <c r="G143" s="186"/>
      <c r="H143" s="186"/>
      <c r="I143" s="189"/>
      <c r="J143" s="200">
        <f>BK143</f>
        <v>0</v>
      </c>
      <c r="K143" s="186"/>
      <c r="L143" s="191"/>
      <c r="M143" s="192"/>
      <c r="N143" s="193"/>
      <c r="O143" s="193"/>
      <c r="P143" s="194">
        <f>SUM(P144:P146)</f>
        <v>0</v>
      </c>
      <c r="Q143" s="193"/>
      <c r="R143" s="194">
        <f>SUM(R144:R146)</f>
        <v>15.682680000000001</v>
      </c>
      <c r="S143" s="193"/>
      <c r="T143" s="195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6" t="s">
        <v>77</v>
      </c>
      <c r="AT143" s="197" t="s">
        <v>68</v>
      </c>
      <c r="AU143" s="197" t="s">
        <v>77</v>
      </c>
      <c r="AY143" s="196" t="s">
        <v>114</v>
      </c>
      <c r="BK143" s="198">
        <f>SUM(BK144:BK146)</f>
        <v>0</v>
      </c>
    </row>
    <row r="144" spans="1:65" s="2" customFormat="1" ht="16.5" customHeight="1">
      <c r="A144" s="39"/>
      <c r="B144" s="40"/>
      <c r="C144" s="201" t="s">
        <v>217</v>
      </c>
      <c r="D144" s="201" t="s">
        <v>116</v>
      </c>
      <c r="E144" s="202" t="s">
        <v>218</v>
      </c>
      <c r="F144" s="203" t="s">
        <v>219</v>
      </c>
      <c r="G144" s="204" t="s">
        <v>152</v>
      </c>
      <c r="H144" s="205">
        <v>6.5</v>
      </c>
      <c r="I144" s="206"/>
      <c r="J144" s="207">
        <f>ROUND(I144*H144,2)</f>
        <v>0</v>
      </c>
      <c r="K144" s="203" t="s">
        <v>120</v>
      </c>
      <c r="L144" s="45"/>
      <c r="M144" s="208" t="s">
        <v>19</v>
      </c>
      <c r="N144" s="209" t="s">
        <v>40</v>
      </c>
      <c r="O144" s="85"/>
      <c r="P144" s="210">
        <f>O144*H144</f>
        <v>0</v>
      </c>
      <c r="Q144" s="210">
        <v>2.41272</v>
      </c>
      <c r="R144" s="210">
        <f>Q144*H144</f>
        <v>15.682680000000001</v>
      </c>
      <c r="S144" s="210">
        <v>0</v>
      </c>
      <c r="T144" s="21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2" t="s">
        <v>121</v>
      </c>
      <c r="AT144" s="212" t="s">
        <v>116</v>
      </c>
      <c r="AU144" s="212" t="s">
        <v>79</v>
      </c>
      <c r="AY144" s="18" t="s">
        <v>114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8" t="s">
        <v>77</v>
      </c>
      <c r="BK144" s="213">
        <f>ROUND(I144*H144,2)</f>
        <v>0</v>
      </c>
      <c r="BL144" s="18" t="s">
        <v>121</v>
      </c>
      <c r="BM144" s="212" t="s">
        <v>220</v>
      </c>
    </row>
    <row r="145" spans="1:47" s="2" customFormat="1" ht="12">
      <c r="A145" s="39"/>
      <c r="B145" s="40"/>
      <c r="C145" s="41"/>
      <c r="D145" s="214" t="s">
        <v>123</v>
      </c>
      <c r="E145" s="41"/>
      <c r="F145" s="215" t="s">
        <v>221</v>
      </c>
      <c r="G145" s="41"/>
      <c r="H145" s="41"/>
      <c r="I145" s="216"/>
      <c r="J145" s="41"/>
      <c r="K145" s="41"/>
      <c r="L145" s="45"/>
      <c r="M145" s="217"/>
      <c r="N145" s="218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123</v>
      </c>
      <c r="AU145" s="18" t="s">
        <v>79</v>
      </c>
    </row>
    <row r="146" spans="1:51" s="13" customFormat="1" ht="12">
      <c r="A146" s="13"/>
      <c r="B146" s="219"/>
      <c r="C146" s="220"/>
      <c r="D146" s="221" t="s">
        <v>125</v>
      </c>
      <c r="E146" s="222" t="s">
        <v>19</v>
      </c>
      <c r="F146" s="223" t="s">
        <v>222</v>
      </c>
      <c r="G146" s="220"/>
      <c r="H146" s="224">
        <v>6.5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125</v>
      </c>
      <c r="AU146" s="230" t="s">
        <v>79</v>
      </c>
      <c r="AV146" s="13" t="s">
        <v>79</v>
      </c>
      <c r="AW146" s="13" t="s">
        <v>31</v>
      </c>
      <c r="AX146" s="13" t="s">
        <v>77</v>
      </c>
      <c r="AY146" s="230" t="s">
        <v>114</v>
      </c>
    </row>
    <row r="147" spans="1:63" s="12" customFormat="1" ht="22.8" customHeight="1">
      <c r="A147" s="12"/>
      <c r="B147" s="185"/>
      <c r="C147" s="186"/>
      <c r="D147" s="187" t="s">
        <v>68</v>
      </c>
      <c r="E147" s="199" t="s">
        <v>141</v>
      </c>
      <c r="F147" s="199" t="s">
        <v>223</v>
      </c>
      <c r="G147" s="186"/>
      <c r="H147" s="186"/>
      <c r="I147" s="189"/>
      <c r="J147" s="200">
        <f>BK147</f>
        <v>0</v>
      </c>
      <c r="K147" s="186"/>
      <c r="L147" s="191"/>
      <c r="M147" s="192"/>
      <c r="N147" s="193"/>
      <c r="O147" s="193"/>
      <c r="P147" s="194">
        <f>SUM(P148:P178)</f>
        <v>0</v>
      </c>
      <c r="Q147" s="193"/>
      <c r="R147" s="194">
        <f>SUM(R148:R178)</f>
        <v>36.53349899999999</v>
      </c>
      <c r="S147" s="193"/>
      <c r="T147" s="195">
        <f>SUM(T148:T178)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6" t="s">
        <v>77</v>
      </c>
      <c r="AT147" s="197" t="s">
        <v>68</v>
      </c>
      <c r="AU147" s="197" t="s">
        <v>77</v>
      </c>
      <c r="AY147" s="196" t="s">
        <v>114</v>
      </c>
      <c r="BK147" s="198">
        <f>SUM(BK148:BK178)</f>
        <v>0</v>
      </c>
    </row>
    <row r="148" spans="1:65" s="2" customFormat="1" ht="21.75" customHeight="1">
      <c r="A148" s="39"/>
      <c r="B148" s="40"/>
      <c r="C148" s="201" t="s">
        <v>224</v>
      </c>
      <c r="D148" s="201" t="s">
        <v>116</v>
      </c>
      <c r="E148" s="202" t="s">
        <v>225</v>
      </c>
      <c r="F148" s="203" t="s">
        <v>226</v>
      </c>
      <c r="G148" s="204" t="s">
        <v>119</v>
      </c>
      <c r="H148" s="205">
        <v>50</v>
      </c>
      <c r="I148" s="206"/>
      <c r="J148" s="207">
        <f>ROUND(I148*H148,2)</f>
        <v>0</v>
      </c>
      <c r="K148" s="203" t="s">
        <v>120</v>
      </c>
      <c r="L148" s="45"/>
      <c r="M148" s="208" t="s">
        <v>19</v>
      </c>
      <c r="N148" s="209" t="s">
        <v>40</v>
      </c>
      <c r="O148" s="85"/>
      <c r="P148" s="210">
        <f>O148*H148</f>
        <v>0</v>
      </c>
      <c r="Q148" s="210">
        <v>0.345</v>
      </c>
      <c r="R148" s="210">
        <f>Q148*H148</f>
        <v>17.25</v>
      </c>
      <c r="S148" s="210">
        <v>0</v>
      </c>
      <c r="T148" s="21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2" t="s">
        <v>121</v>
      </c>
      <c r="AT148" s="212" t="s">
        <v>116</v>
      </c>
      <c r="AU148" s="212" t="s">
        <v>79</v>
      </c>
      <c r="AY148" s="18" t="s">
        <v>114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8" t="s">
        <v>77</v>
      </c>
      <c r="BK148" s="213">
        <f>ROUND(I148*H148,2)</f>
        <v>0</v>
      </c>
      <c r="BL148" s="18" t="s">
        <v>121</v>
      </c>
      <c r="BM148" s="212" t="s">
        <v>227</v>
      </c>
    </row>
    <row r="149" spans="1:47" s="2" customFormat="1" ht="12">
      <c r="A149" s="39"/>
      <c r="B149" s="40"/>
      <c r="C149" s="41"/>
      <c r="D149" s="214" t="s">
        <v>123</v>
      </c>
      <c r="E149" s="41"/>
      <c r="F149" s="215" t="s">
        <v>228</v>
      </c>
      <c r="G149" s="41"/>
      <c r="H149" s="41"/>
      <c r="I149" s="216"/>
      <c r="J149" s="41"/>
      <c r="K149" s="41"/>
      <c r="L149" s="45"/>
      <c r="M149" s="217"/>
      <c r="N149" s="218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123</v>
      </c>
      <c r="AU149" s="18" t="s">
        <v>79</v>
      </c>
    </row>
    <row r="150" spans="1:51" s="15" customFormat="1" ht="12">
      <c r="A150" s="15"/>
      <c r="B150" s="252"/>
      <c r="C150" s="253"/>
      <c r="D150" s="221" t="s">
        <v>125</v>
      </c>
      <c r="E150" s="254" t="s">
        <v>19</v>
      </c>
      <c r="F150" s="255" t="s">
        <v>229</v>
      </c>
      <c r="G150" s="253"/>
      <c r="H150" s="254" t="s">
        <v>19</v>
      </c>
      <c r="I150" s="256"/>
      <c r="J150" s="253"/>
      <c r="K150" s="253"/>
      <c r="L150" s="257"/>
      <c r="M150" s="258"/>
      <c r="N150" s="259"/>
      <c r="O150" s="259"/>
      <c r="P150" s="259"/>
      <c r="Q150" s="259"/>
      <c r="R150" s="259"/>
      <c r="S150" s="259"/>
      <c r="T150" s="26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1" t="s">
        <v>125</v>
      </c>
      <c r="AU150" s="261" t="s">
        <v>79</v>
      </c>
      <c r="AV150" s="15" t="s">
        <v>77</v>
      </c>
      <c r="AW150" s="15" t="s">
        <v>31</v>
      </c>
      <c r="AX150" s="15" t="s">
        <v>69</v>
      </c>
      <c r="AY150" s="261" t="s">
        <v>114</v>
      </c>
    </row>
    <row r="151" spans="1:51" s="13" customFormat="1" ht="12">
      <c r="A151" s="13"/>
      <c r="B151" s="219"/>
      <c r="C151" s="220"/>
      <c r="D151" s="221" t="s">
        <v>125</v>
      </c>
      <c r="E151" s="222" t="s">
        <v>19</v>
      </c>
      <c r="F151" s="223" t="s">
        <v>230</v>
      </c>
      <c r="G151" s="220"/>
      <c r="H151" s="224">
        <v>27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125</v>
      </c>
      <c r="AU151" s="230" t="s">
        <v>79</v>
      </c>
      <c r="AV151" s="13" t="s">
        <v>79</v>
      </c>
      <c r="AW151" s="13" t="s">
        <v>31</v>
      </c>
      <c r="AX151" s="13" t="s">
        <v>69</v>
      </c>
      <c r="AY151" s="230" t="s">
        <v>114</v>
      </c>
    </row>
    <row r="152" spans="1:51" s="15" customFormat="1" ht="12">
      <c r="A152" s="15"/>
      <c r="B152" s="252"/>
      <c r="C152" s="253"/>
      <c r="D152" s="221" t="s">
        <v>125</v>
      </c>
      <c r="E152" s="254" t="s">
        <v>19</v>
      </c>
      <c r="F152" s="255" t="s">
        <v>231</v>
      </c>
      <c r="G152" s="253"/>
      <c r="H152" s="254" t="s">
        <v>19</v>
      </c>
      <c r="I152" s="256"/>
      <c r="J152" s="253"/>
      <c r="K152" s="253"/>
      <c r="L152" s="257"/>
      <c r="M152" s="258"/>
      <c r="N152" s="259"/>
      <c r="O152" s="259"/>
      <c r="P152" s="259"/>
      <c r="Q152" s="259"/>
      <c r="R152" s="259"/>
      <c r="S152" s="259"/>
      <c r="T152" s="260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1" t="s">
        <v>125</v>
      </c>
      <c r="AU152" s="261" t="s">
        <v>79</v>
      </c>
      <c r="AV152" s="15" t="s">
        <v>77</v>
      </c>
      <c r="AW152" s="15" t="s">
        <v>31</v>
      </c>
      <c r="AX152" s="15" t="s">
        <v>69</v>
      </c>
      <c r="AY152" s="261" t="s">
        <v>114</v>
      </c>
    </row>
    <row r="153" spans="1:51" s="13" customFormat="1" ht="12">
      <c r="A153" s="13"/>
      <c r="B153" s="219"/>
      <c r="C153" s="220"/>
      <c r="D153" s="221" t="s">
        <v>125</v>
      </c>
      <c r="E153" s="222" t="s">
        <v>19</v>
      </c>
      <c r="F153" s="223" t="s">
        <v>130</v>
      </c>
      <c r="G153" s="220"/>
      <c r="H153" s="224">
        <v>23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125</v>
      </c>
      <c r="AU153" s="230" t="s">
        <v>79</v>
      </c>
      <c r="AV153" s="13" t="s">
        <v>79</v>
      </c>
      <c r="AW153" s="13" t="s">
        <v>31</v>
      </c>
      <c r="AX153" s="13" t="s">
        <v>69</v>
      </c>
      <c r="AY153" s="230" t="s">
        <v>114</v>
      </c>
    </row>
    <row r="154" spans="1:51" s="14" customFormat="1" ht="12">
      <c r="A154" s="14"/>
      <c r="B154" s="231"/>
      <c r="C154" s="232"/>
      <c r="D154" s="221" t="s">
        <v>125</v>
      </c>
      <c r="E154" s="233" t="s">
        <v>19</v>
      </c>
      <c r="F154" s="234" t="s">
        <v>148</v>
      </c>
      <c r="G154" s="232"/>
      <c r="H154" s="235">
        <v>50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1" t="s">
        <v>125</v>
      </c>
      <c r="AU154" s="241" t="s">
        <v>79</v>
      </c>
      <c r="AV154" s="14" t="s">
        <v>121</v>
      </c>
      <c r="AW154" s="14" t="s">
        <v>31</v>
      </c>
      <c r="AX154" s="14" t="s">
        <v>77</v>
      </c>
      <c r="AY154" s="241" t="s">
        <v>114</v>
      </c>
    </row>
    <row r="155" spans="1:65" s="2" customFormat="1" ht="24.15" customHeight="1">
      <c r="A155" s="39"/>
      <c r="B155" s="40"/>
      <c r="C155" s="201" t="s">
        <v>232</v>
      </c>
      <c r="D155" s="201" t="s">
        <v>116</v>
      </c>
      <c r="E155" s="202" t="s">
        <v>233</v>
      </c>
      <c r="F155" s="203" t="s">
        <v>234</v>
      </c>
      <c r="G155" s="204" t="s">
        <v>119</v>
      </c>
      <c r="H155" s="205">
        <v>31</v>
      </c>
      <c r="I155" s="206"/>
      <c r="J155" s="207">
        <f>ROUND(I155*H155,2)</f>
        <v>0</v>
      </c>
      <c r="K155" s="203" t="s">
        <v>120</v>
      </c>
      <c r="L155" s="45"/>
      <c r="M155" s="208" t="s">
        <v>19</v>
      </c>
      <c r="N155" s="209" t="s">
        <v>40</v>
      </c>
      <c r="O155" s="85"/>
      <c r="P155" s="210">
        <f>O155*H155</f>
        <v>0</v>
      </c>
      <c r="Q155" s="210">
        <v>0.18463</v>
      </c>
      <c r="R155" s="210">
        <f>Q155*H155</f>
        <v>5.723529999999999</v>
      </c>
      <c r="S155" s="210">
        <v>0</v>
      </c>
      <c r="T155" s="21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2" t="s">
        <v>121</v>
      </c>
      <c r="AT155" s="212" t="s">
        <v>116</v>
      </c>
      <c r="AU155" s="212" t="s">
        <v>79</v>
      </c>
      <c r="AY155" s="18" t="s">
        <v>114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8" t="s">
        <v>77</v>
      </c>
      <c r="BK155" s="213">
        <f>ROUND(I155*H155,2)</f>
        <v>0</v>
      </c>
      <c r="BL155" s="18" t="s">
        <v>121</v>
      </c>
      <c r="BM155" s="212" t="s">
        <v>235</v>
      </c>
    </row>
    <row r="156" spans="1:47" s="2" customFormat="1" ht="12">
      <c r="A156" s="39"/>
      <c r="B156" s="40"/>
      <c r="C156" s="41"/>
      <c r="D156" s="214" t="s">
        <v>123</v>
      </c>
      <c r="E156" s="41"/>
      <c r="F156" s="215" t="s">
        <v>236</v>
      </c>
      <c r="G156" s="41"/>
      <c r="H156" s="41"/>
      <c r="I156" s="216"/>
      <c r="J156" s="41"/>
      <c r="K156" s="41"/>
      <c r="L156" s="45"/>
      <c r="M156" s="217"/>
      <c r="N156" s="218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123</v>
      </c>
      <c r="AU156" s="18" t="s">
        <v>79</v>
      </c>
    </row>
    <row r="157" spans="1:51" s="13" customFormat="1" ht="12">
      <c r="A157" s="13"/>
      <c r="B157" s="219"/>
      <c r="C157" s="220"/>
      <c r="D157" s="221" t="s">
        <v>125</v>
      </c>
      <c r="E157" s="222" t="s">
        <v>19</v>
      </c>
      <c r="F157" s="223" t="s">
        <v>237</v>
      </c>
      <c r="G157" s="220"/>
      <c r="H157" s="224">
        <v>31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0" t="s">
        <v>125</v>
      </c>
      <c r="AU157" s="230" t="s">
        <v>79</v>
      </c>
      <c r="AV157" s="13" t="s">
        <v>79</v>
      </c>
      <c r="AW157" s="13" t="s">
        <v>31</v>
      </c>
      <c r="AX157" s="13" t="s">
        <v>77</v>
      </c>
      <c r="AY157" s="230" t="s">
        <v>114</v>
      </c>
    </row>
    <row r="158" spans="1:65" s="2" customFormat="1" ht="16.5" customHeight="1">
      <c r="A158" s="39"/>
      <c r="B158" s="40"/>
      <c r="C158" s="201" t="s">
        <v>238</v>
      </c>
      <c r="D158" s="201" t="s">
        <v>116</v>
      </c>
      <c r="E158" s="202" t="s">
        <v>239</v>
      </c>
      <c r="F158" s="203" t="s">
        <v>240</v>
      </c>
      <c r="G158" s="204" t="s">
        <v>119</v>
      </c>
      <c r="H158" s="205">
        <v>23</v>
      </c>
      <c r="I158" s="206"/>
      <c r="J158" s="207">
        <f>ROUND(I158*H158,2)</f>
        <v>0</v>
      </c>
      <c r="K158" s="203" t="s">
        <v>120</v>
      </c>
      <c r="L158" s="45"/>
      <c r="M158" s="208" t="s">
        <v>19</v>
      </c>
      <c r="N158" s="209" t="s">
        <v>40</v>
      </c>
      <c r="O158" s="85"/>
      <c r="P158" s="210">
        <f>O158*H158</f>
        <v>0</v>
      </c>
      <c r="Q158" s="210">
        <v>0.00034</v>
      </c>
      <c r="R158" s="210">
        <f>Q158*H158</f>
        <v>0.00782</v>
      </c>
      <c r="S158" s="210">
        <v>0</v>
      </c>
      <c r="T158" s="21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2" t="s">
        <v>121</v>
      </c>
      <c r="AT158" s="212" t="s">
        <v>116</v>
      </c>
      <c r="AU158" s="212" t="s">
        <v>79</v>
      </c>
      <c r="AY158" s="18" t="s">
        <v>114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8" t="s">
        <v>77</v>
      </c>
      <c r="BK158" s="213">
        <f>ROUND(I158*H158,2)</f>
        <v>0</v>
      </c>
      <c r="BL158" s="18" t="s">
        <v>121</v>
      </c>
      <c r="BM158" s="212" t="s">
        <v>241</v>
      </c>
    </row>
    <row r="159" spans="1:47" s="2" customFormat="1" ht="12">
      <c r="A159" s="39"/>
      <c r="B159" s="40"/>
      <c r="C159" s="41"/>
      <c r="D159" s="214" t="s">
        <v>123</v>
      </c>
      <c r="E159" s="41"/>
      <c r="F159" s="215" t="s">
        <v>242</v>
      </c>
      <c r="G159" s="41"/>
      <c r="H159" s="41"/>
      <c r="I159" s="216"/>
      <c r="J159" s="41"/>
      <c r="K159" s="41"/>
      <c r="L159" s="45"/>
      <c r="M159" s="217"/>
      <c r="N159" s="218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123</v>
      </c>
      <c r="AU159" s="18" t="s">
        <v>79</v>
      </c>
    </row>
    <row r="160" spans="1:51" s="15" customFormat="1" ht="12">
      <c r="A160" s="15"/>
      <c r="B160" s="252"/>
      <c r="C160" s="253"/>
      <c r="D160" s="221" t="s">
        <v>125</v>
      </c>
      <c r="E160" s="254" t="s">
        <v>19</v>
      </c>
      <c r="F160" s="255" t="s">
        <v>243</v>
      </c>
      <c r="G160" s="253"/>
      <c r="H160" s="254" t="s">
        <v>19</v>
      </c>
      <c r="I160" s="256"/>
      <c r="J160" s="253"/>
      <c r="K160" s="253"/>
      <c r="L160" s="257"/>
      <c r="M160" s="258"/>
      <c r="N160" s="259"/>
      <c r="O160" s="259"/>
      <c r="P160" s="259"/>
      <c r="Q160" s="259"/>
      <c r="R160" s="259"/>
      <c r="S160" s="259"/>
      <c r="T160" s="260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1" t="s">
        <v>125</v>
      </c>
      <c r="AU160" s="261" t="s">
        <v>79</v>
      </c>
      <c r="AV160" s="15" t="s">
        <v>77</v>
      </c>
      <c r="AW160" s="15" t="s">
        <v>31</v>
      </c>
      <c r="AX160" s="15" t="s">
        <v>69</v>
      </c>
      <c r="AY160" s="261" t="s">
        <v>114</v>
      </c>
    </row>
    <row r="161" spans="1:51" s="13" customFormat="1" ht="12">
      <c r="A161" s="13"/>
      <c r="B161" s="219"/>
      <c r="C161" s="220"/>
      <c r="D161" s="221" t="s">
        <v>125</v>
      </c>
      <c r="E161" s="222" t="s">
        <v>19</v>
      </c>
      <c r="F161" s="223" t="s">
        <v>130</v>
      </c>
      <c r="G161" s="220"/>
      <c r="H161" s="224">
        <v>23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125</v>
      </c>
      <c r="AU161" s="230" t="s">
        <v>79</v>
      </c>
      <c r="AV161" s="13" t="s">
        <v>79</v>
      </c>
      <c r="AW161" s="13" t="s">
        <v>31</v>
      </c>
      <c r="AX161" s="13" t="s">
        <v>77</v>
      </c>
      <c r="AY161" s="230" t="s">
        <v>114</v>
      </c>
    </row>
    <row r="162" spans="1:65" s="2" customFormat="1" ht="16.5" customHeight="1">
      <c r="A162" s="39"/>
      <c r="B162" s="40"/>
      <c r="C162" s="201" t="s">
        <v>7</v>
      </c>
      <c r="D162" s="201" t="s">
        <v>116</v>
      </c>
      <c r="E162" s="202" t="s">
        <v>244</v>
      </c>
      <c r="F162" s="203" t="s">
        <v>245</v>
      </c>
      <c r="G162" s="204" t="s">
        <v>119</v>
      </c>
      <c r="H162" s="205">
        <v>87</v>
      </c>
      <c r="I162" s="206"/>
      <c r="J162" s="207">
        <f>ROUND(I162*H162,2)</f>
        <v>0</v>
      </c>
      <c r="K162" s="203" t="s">
        <v>120</v>
      </c>
      <c r="L162" s="45"/>
      <c r="M162" s="208" t="s">
        <v>19</v>
      </c>
      <c r="N162" s="209" t="s">
        <v>40</v>
      </c>
      <c r="O162" s="85"/>
      <c r="P162" s="210">
        <f>O162*H162</f>
        <v>0</v>
      </c>
      <c r="Q162" s="210">
        <v>0.00031</v>
      </c>
      <c r="R162" s="210">
        <f>Q162*H162</f>
        <v>0.02697</v>
      </c>
      <c r="S162" s="210">
        <v>0</v>
      </c>
      <c r="T162" s="21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2" t="s">
        <v>121</v>
      </c>
      <c r="AT162" s="212" t="s">
        <v>116</v>
      </c>
      <c r="AU162" s="212" t="s">
        <v>79</v>
      </c>
      <c r="AY162" s="18" t="s">
        <v>114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8" t="s">
        <v>77</v>
      </c>
      <c r="BK162" s="213">
        <f>ROUND(I162*H162,2)</f>
        <v>0</v>
      </c>
      <c r="BL162" s="18" t="s">
        <v>121</v>
      </c>
      <c r="BM162" s="212" t="s">
        <v>246</v>
      </c>
    </row>
    <row r="163" spans="1:47" s="2" customFormat="1" ht="12">
      <c r="A163" s="39"/>
      <c r="B163" s="40"/>
      <c r="C163" s="41"/>
      <c r="D163" s="214" t="s">
        <v>123</v>
      </c>
      <c r="E163" s="41"/>
      <c r="F163" s="215" t="s">
        <v>247</v>
      </c>
      <c r="G163" s="41"/>
      <c r="H163" s="41"/>
      <c r="I163" s="216"/>
      <c r="J163" s="41"/>
      <c r="K163" s="41"/>
      <c r="L163" s="45"/>
      <c r="M163" s="217"/>
      <c r="N163" s="218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123</v>
      </c>
      <c r="AU163" s="18" t="s">
        <v>79</v>
      </c>
    </row>
    <row r="164" spans="1:51" s="15" customFormat="1" ht="12">
      <c r="A164" s="15"/>
      <c r="B164" s="252"/>
      <c r="C164" s="253"/>
      <c r="D164" s="221" t="s">
        <v>125</v>
      </c>
      <c r="E164" s="254" t="s">
        <v>19</v>
      </c>
      <c r="F164" s="255" t="s">
        <v>248</v>
      </c>
      <c r="G164" s="253"/>
      <c r="H164" s="254" t="s">
        <v>19</v>
      </c>
      <c r="I164" s="256"/>
      <c r="J164" s="253"/>
      <c r="K164" s="253"/>
      <c r="L164" s="257"/>
      <c r="M164" s="258"/>
      <c r="N164" s="259"/>
      <c r="O164" s="259"/>
      <c r="P164" s="259"/>
      <c r="Q164" s="259"/>
      <c r="R164" s="259"/>
      <c r="S164" s="259"/>
      <c r="T164" s="26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1" t="s">
        <v>125</v>
      </c>
      <c r="AU164" s="261" t="s">
        <v>79</v>
      </c>
      <c r="AV164" s="15" t="s">
        <v>77</v>
      </c>
      <c r="AW164" s="15" t="s">
        <v>31</v>
      </c>
      <c r="AX164" s="15" t="s">
        <v>69</v>
      </c>
      <c r="AY164" s="261" t="s">
        <v>114</v>
      </c>
    </row>
    <row r="165" spans="1:51" s="13" customFormat="1" ht="12">
      <c r="A165" s="13"/>
      <c r="B165" s="219"/>
      <c r="C165" s="220"/>
      <c r="D165" s="221" t="s">
        <v>125</v>
      </c>
      <c r="E165" s="222" t="s">
        <v>19</v>
      </c>
      <c r="F165" s="223" t="s">
        <v>237</v>
      </c>
      <c r="G165" s="220"/>
      <c r="H165" s="224">
        <v>31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125</v>
      </c>
      <c r="AU165" s="230" t="s">
        <v>79</v>
      </c>
      <c r="AV165" s="13" t="s">
        <v>79</v>
      </c>
      <c r="AW165" s="13" t="s">
        <v>31</v>
      </c>
      <c r="AX165" s="13" t="s">
        <v>69</v>
      </c>
      <c r="AY165" s="230" t="s">
        <v>114</v>
      </c>
    </row>
    <row r="166" spans="1:51" s="15" customFormat="1" ht="12">
      <c r="A166" s="15"/>
      <c r="B166" s="252"/>
      <c r="C166" s="253"/>
      <c r="D166" s="221" t="s">
        <v>125</v>
      </c>
      <c r="E166" s="254" t="s">
        <v>19</v>
      </c>
      <c r="F166" s="255" t="s">
        <v>249</v>
      </c>
      <c r="G166" s="253"/>
      <c r="H166" s="254" t="s">
        <v>19</v>
      </c>
      <c r="I166" s="256"/>
      <c r="J166" s="253"/>
      <c r="K166" s="253"/>
      <c r="L166" s="257"/>
      <c r="M166" s="258"/>
      <c r="N166" s="259"/>
      <c r="O166" s="259"/>
      <c r="P166" s="259"/>
      <c r="Q166" s="259"/>
      <c r="R166" s="259"/>
      <c r="S166" s="259"/>
      <c r="T166" s="26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1" t="s">
        <v>125</v>
      </c>
      <c r="AU166" s="261" t="s">
        <v>79</v>
      </c>
      <c r="AV166" s="15" t="s">
        <v>77</v>
      </c>
      <c r="AW166" s="15" t="s">
        <v>31</v>
      </c>
      <c r="AX166" s="15" t="s">
        <v>69</v>
      </c>
      <c r="AY166" s="261" t="s">
        <v>114</v>
      </c>
    </row>
    <row r="167" spans="1:51" s="13" customFormat="1" ht="12">
      <c r="A167" s="13"/>
      <c r="B167" s="219"/>
      <c r="C167" s="220"/>
      <c r="D167" s="221" t="s">
        <v>125</v>
      </c>
      <c r="E167" s="222" t="s">
        <v>19</v>
      </c>
      <c r="F167" s="223" t="s">
        <v>250</v>
      </c>
      <c r="G167" s="220"/>
      <c r="H167" s="224">
        <v>56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125</v>
      </c>
      <c r="AU167" s="230" t="s">
        <v>79</v>
      </c>
      <c r="AV167" s="13" t="s">
        <v>79</v>
      </c>
      <c r="AW167" s="13" t="s">
        <v>31</v>
      </c>
      <c r="AX167" s="13" t="s">
        <v>69</v>
      </c>
      <c r="AY167" s="230" t="s">
        <v>114</v>
      </c>
    </row>
    <row r="168" spans="1:51" s="14" customFormat="1" ht="12">
      <c r="A168" s="14"/>
      <c r="B168" s="231"/>
      <c r="C168" s="232"/>
      <c r="D168" s="221" t="s">
        <v>125</v>
      </c>
      <c r="E168" s="233" t="s">
        <v>19</v>
      </c>
      <c r="F168" s="234" t="s">
        <v>148</v>
      </c>
      <c r="G168" s="232"/>
      <c r="H168" s="235">
        <v>87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1" t="s">
        <v>125</v>
      </c>
      <c r="AU168" s="241" t="s">
        <v>79</v>
      </c>
      <c r="AV168" s="14" t="s">
        <v>121</v>
      </c>
      <c r="AW168" s="14" t="s">
        <v>31</v>
      </c>
      <c r="AX168" s="14" t="s">
        <v>77</v>
      </c>
      <c r="AY168" s="241" t="s">
        <v>114</v>
      </c>
    </row>
    <row r="169" spans="1:65" s="2" customFormat="1" ht="24.15" customHeight="1">
      <c r="A169" s="39"/>
      <c r="B169" s="40"/>
      <c r="C169" s="201" t="s">
        <v>251</v>
      </c>
      <c r="D169" s="201" t="s">
        <v>116</v>
      </c>
      <c r="E169" s="202" t="s">
        <v>252</v>
      </c>
      <c r="F169" s="203" t="s">
        <v>253</v>
      </c>
      <c r="G169" s="204" t="s">
        <v>119</v>
      </c>
      <c r="H169" s="205">
        <v>87</v>
      </c>
      <c r="I169" s="206"/>
      <c r="J169" s="207">
        <f>ROUND(I169*H169,2)</f>
        <v>0</v>
      </c>
      <c r="K169" s="203" t="s">
        <v>120</v>
      </c>
      <c r="L169" s="45"/>
      <c r="M169" s="208" t="s">
        <v>19</v>
      </c>
      <c r="N169" s="209" t="s">
        <v>40</v>
      </c>
      <c r="O169" s="85"/>
      <c r="P169" s="210">
        <f>O169*H169</f>
        <v>0</v>
      </c>
      <c r="Q169" s="210">
        <v>0.10373</v>
      </c>
      <c r="R169" s="210">
        <f>Q169*H169</f>
        <v>9.02451</v>
      </c>
      <c r="S169" s="210">
        <v>0</v>
      </c>
      <c r="T169" s="21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2" t="s">
        <v>121</v>
      </c>
      <c r="AT169" s="212" t="s">
        <v>116</v>
      </c>
      <c r="AU169" s="212" t="s">
        <v>79</v>
      </c>
      <c r="AY169" s="18" t="s">
        <v>114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8" t="s">
        <v>77</v>
      </c>
      <c r="BK169" s="213">
        <f>ROUND(I169*H169,2)</f>
        <v>0</v>
      </c>
      <c r="BL169" s="18" t="s">
        <v>121</v>
      </c>
      <c r="BM169" s="212" t="s">
        <v>254</v>
      </c>
    </row>
    <row r="170" spans="1:47" s="2" customFormat="1" ht="12">
      <c r="A170" s="39"/>
      <c r="B170" s="40"/>
      <c r="C170" s="41"/>
      <c r="D170" s="214" t="s">
        <v>123</v>
      </c>
      <c r="E170" s="41"/>
      <c r="F170" s="215" t="s">
        <v>255</v>
      </c>
      <c r="G170" s="41"/>
      <c r="H170" s="41"/>
      <c r="I170" s="216"/>
      <c r="J170" s="41"/>
      <c r="K170" s="41"/>
      <c r="L170" s="45"/>
      <c r="M170" s="217"/>
      <c r="N170" s="218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123</v>
      </c>
      <c r="AU170" s="18" t="s">
        <v>79</v>
      </c>
    </row>
    <row r="171" spans="1:51" s="15" customFormat="1" ht="12">
      <c r="A171" s="15"/>
      <c r="B171" s="252"/>
      <c r="C171" s="253"/>
      <c r="D171" s="221" t="s">
        <v>125</v>
      </c>
      <c r="E171" s="254" t="s">
        <v>19</v>
      </c>
      <c r="F171" s="255" t="s">
        <v>256</v>
      </c>
      <c r="G171" s="253"/>
      <c r="H171" s="254" t="s">
        <v>19</v>
      </c>
      <c r="I171" s="256"/>
      <c r="J171" s="253"/>
      <c r="K171" s="253"/>
      <c r="L171" s="257"/>
      <c r="M171" s="258"/>
      <c r="N171" s="259"/>
      <c r="O171" s="259"/>
      <c r="P171" s="259"/>
      <c r="Q171" s="259"/>
      <c r="R171" s="259"/>
      <c r="S171" s="259"/>
      <c r="T171" s="26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1" t="s">
        <v>125</v>
      </c>
      <c r="AU171" s="261" t="s">
        <v>79</v>
      </c>
      <c r="AV171" s="15" t="s">
        <v>77</v>
      </c>
      <c r="AW171" s="15" t="s">
        <v>31</v>
      </c>
      <c r="AX171" s="15" t="s">
        <v>69</v>
      </c>
      <c r="AY171" s="261" t="s">
        <v>114</v>
      </c>
    </row>
    <row r="172" spans="1:51" s="13" customFormat="1" ht="12">
      <c r="A172" s="13"/>
      <c r="B172" s="219"/>
      <c r="C172" s="220"/>
      <c r="D172" s="221" t="s">
        <v>125</v>
      </c>
      <c r="E172" s="222" t="s">
        <v>19</v>
      </c>
      <c r="F172" s="223" t="s">
        <v>140</v>
      </c>
      <c r="G172" s="220"/>
      <c r="H172" s="224">
        <v>87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125</v>
      </c>
      <c r="AU172" s="230" t="s">
        <v>79</v>
      </c>
      <c r="AV172" s="13" t="s">
        <v>79</v>
      </c>
      <c r="AW172" s="13" t="s">
        <v>31</v>
      </c>
      <c r="AX172" s="13" t="s">
        <v>77</v>
      </c>
      <c r="AY172" s="230" t="s">
        <v>114</v>
      </c>
    </row>
    <row r="173" spans="1:65" s="2" customFormat="1" ht="33" customHeight="1">
      <c r="A173" s="39"/>
      <c r="B173" s="40"/>
      <c r="C173" s="201" t="s">
        <v>130</v>
      </c>
      <c r="D173" s="201" t="s">
        <v>116</v>
      </c>
      <c r="E173" s="202" t="s">
        <v>257</v>
      </c>
      <c r="F173" s="203" t="s">
        <v>258</v>
      </c>
      <c r="G173" s="204" t="s">
        <v>119</v>
      </c>
      <c r="H173" s="205">
        <v>7.3</v>
      </c>
      <c r="I173" s="206"/>
      <c r="J173" s="207">
        <f>ROUND(I173*H173,2)</f>
        <v>0</v>
      </c>
      <c r="K173" s="203" t="s">
        <v>120</v>
      </c>
      <c r="L173" s="45"/>
      <c r="M173" s="208" t="s">
        <v>19</v>
      </c>
      <c r="N173" s="209" t="s">
        <v>40</v>
      </c>
      <c r="O173" s="85"/>
      <c r="P173" s="210">
        <f>O173*H173</f>
        <v>0</v>
      </c>
      <c r="Q173" s="210">
        <v>0.19536</v>
      </c>
      <c r="R173" s="210">
        <f>Q173*H173</f>
        <v>1.426128</v>
      </c>
      <c r="S173" s="210">
        <v>0</v>
      </c>
      <c r="T173" s="21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2" t="s">
        <v>121</v>
      </c>
      <c r="AT173" s="212" t="s">
        <v>116</v>
      </c>
      <c r="AU173" s="212" t="s">
        <v>79</v>
      </c>
      <c r="AY173" s="18" t="s">
        <v>114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8" t="s">
        <v>77</v>
      </c>
      <c r="BK173" s="213">
        <f>ROUND(I173*H173,2)</f>
        <v>0</v>
      </c>
      <c r="BL173" s="18" t="s">
        <v>121</v>
      </c>
      <c r="BM173" s="212" t="s">
        <v>259</v>
      </c>
    </row>
    <row r="174" spans="1:47" s="2" customFormat="1" ht="12">
      <c r="A174" s="39"/>
      <c r="B174" s="40"/>
      <c r="C174" s="41"/>
      <c r="D174" s="214" t="s">
        <v>123</v>
      </c>
      <c r="E174" s="41"/>
      <c r="F174" s="215" t="s">
        <v>260</v>
      </c>
      <c r="G174" s="41"/>
      <c r="H174" s="41"/>
      <c r="I174" s="216"/>
      <c r="J174" s="41"/>
      <c r="K174" s="41"/>
      <c r="L174" s="45"/>
      <c r="M174" s="217"/>
      <c r="N174" s="218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123</v>
      </c>
      <c r="AU174" s="18" t="s">
        <v>79</v>
      </c>
    </row>
    <row r="175" spans="1:51" s="15" customFormat="1" ht="12">
      <c r="A175" s="15"/>
      <c r="B175" s="252"/>
      <c r="C175" s="253"/>
      <c r="D175" s="221" t="s">
        <v>125</v>
      </c>
      <c r="E175" s="254" t="s">
        <v>19</v>
      </c>
      <c r="F175" s="255" t="s">
        <v>261</v>
      </c>
      <c r="G175" s="253"/>
      <c r="H175" s="254" t="s">
        <v>19</v>
      </c>
      <c r="I175" s="256"/>
      <c r="J175" s="253"/>
      <c r="K175" s="253"/>
      <c r="L175" s="257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1" t="s">
        <v>125</v>
      </c>
      <c r="AU175" s="261" t="s">
        <v>79</v>
      </c>
      <c r="AV175" s="15" t="s">
        <v>77</v>
      </c>
      <c r="AW175" s="15" t="s">
        <v>31</v>
      </c>
      <c r="AX175" s="15" t="s">
        <v>69</v>
      </c>
      <c r="AY175" s="261" t="s">
        <v>114</v>
      </c>
    </row>
    <row r="176" spans="1:51" s="13" customFormat="1" ht="12">
      <c r="A176" s="13"/>
      <c r="B176" s="219"/>
      <c r="C176" s="220"/>
      <c r="D176" s="221" t="s">
        <v>125</v>
      </c>
      <c r="E176" s="222" t="s">
        <v>19</v>
      </c>
      <c r="F176" s="223" t="s">
        <v>262</v>
      </c>
      <c r="G176" s="220"/>
      <c r="H176" s="224">
        <v>7.3</v>
      </c>
      <c r="I176" s="225"/>
      <c r="J176" s="220"/>
      <c r="K176" s="220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125</v>
      </c>
      <c r="AU176" s="230" t="s">
        <v>79</v>
      </c>
      <c r="AV176" s="13" t="s">
        <v>79</v>
      </c>
      <c r="AW176" s="13" t="s">
        <v>31</v>
      </c>
      <c r="AX176" s="13" t="s">
        <v>77</v>
      </c>
      <c r="AY176" s="230" t="s">
        <v>114</v>
      </c>
    </row>
    <row r="177" spans="1:65" s="2" customFormat="1" ht="16.5" customHeight="1">
      <c r="A177" s="39"/>
      <c r="B177" s="40"/>
      <c r="C177" s="242" t="s">
        <v>263</v>
      </c>
      <c r="D177" s="242" t="s">
        <v>211</v>
      </c>
      <c r="E177" s="243" t="s">
        <v>264</v>
      </c>
      <c r="F177" s="244" t="s">
        <v>265</v>
      </c>
      <c r="G177" s="245" t="s">
        <v>119</v>
      </c>
      <c r="H177" s="246">
        <v>7.373</v>
      </c>
      <c r="I177" s="247"/>
      <c r="J177" s="248">
        <f>ROUND(I177*H177,2)</f>
        <v>0</v>
      </c>
      <c r="K177" s="244" t="s">
        <v>120</v>
      </c>
      <c r="L177" s="249"/>
      <c r="M177" s="250" t="s">
        <v>19</v>
      </c>
      <c r="N177" s="251" t="s">
        <v>40</v>
      </c>
      <c r="O177" s="85"/>
      <c r="P177" s="210">
        <f>O177*H177</f>
        <v>0</v>
      </c>
      <c r="Q177" s="210">
        <v>0.417</v>
      </c>
      <c r="R177" s="210">
        <f>Q177*H177</f>
        <v>3.074541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162</v>
      </c>
      <c r="AT177" s="212" t="s">
        <v>211</v>
      </c>
      <c r="AU177" s="212" t="s">
        <v>79</v>
      </c>
      <c r="AY177" s="18" t="s">
        <v>114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77</v>
      </c>
      <c r="BK177" s="213">
        <f>ROUND(I177*H177,2)</f>
        <v>0</v>
      </c>
      <c r="BL177" s="18" t="s">
        <v>121</v>
      </c>
      <c r="BM177" s="212" t="s">
        <v>266</v>
      </c>
    </row>
    <row r="178" spans="1:51" s="13" customFormat="1" ht="12">
      <c r="A178" s="13"/>
      <c r="B178" s="219"/>
      <c r="C178" s="220"/>
      <c r="D178" s="221" t="s">
        <v>125</v>
      </c>
      <c r="E178" s="222" t="s">
        <v>19</v>
      </c>
      <c r="F178" s="223" t="s">
        <v>267</v>
      </c>
      <c r="G178" s="220"/>
      <c r="H178" s="224">
        <v>7.373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125</v>
      </c>
      <c r="AU178" s="230" t="s">
        <v>79</v>
      </c>
      <c r="AV178" s="13" t="s">
        <v>79</v>
      </c>
      <c r="AW178" s="13" t="s">
        <v>31</v>
      </c>
      <c r="AX178" s="13" t="s">
        <v>77</v>
      </c>
      <c r="AY178" s="230" t="s">
        <v>114</v>
      </c>
    </row>
    <row r="179" spans="1:63" s="12" customFormat="1" ht="22.8" customHeight="1">
      <c r="A179" s="12"/>
      <c r="B179" s="185"/>
      <c r="C179" s="186"/>
      <c r="D179" s="187" t="s">
        <v>68</v>
      </c>
      <c r="E179" s="199" t="s">
        <v>168</v>
      </c>
      <c r="F179" s="199" t="s">
        <v>268</v>
      </c>
      <c r="G179" s="186"/>
      <c r="H179" s="186"/>
      <c r="I179" s="189"/>
      <c r="J179" s="200">
        <f>BK179</f>
        <v>0</v>
      </c>
      <c r="K179" s="186"/>
      <c r="L179" s="191"/>
      <c r="M179" s="192"/>
      <c r="N179" s="193"/>
      <c r="O179" s="193"/>
      <c r="P179" s="194">
        <f>SUM(P180:P217)</f>
        <v>0</v>
      </c>
      <c r="Q179" s="193"/>
      <c r="R179" s="194">
        <f>SUM(R180:R217)</f>
        <v>21.752420000000004</v>
      </c>
      <c r="S179" s="193"/>
      <c r="T179" s="195">
        <f>SUM(T180:T217)</f>
        <v>0.8200000000000001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96" t="s">
        <v>77</v>
      </c>
      <c r="AT179" s="197" t="s">
        <v>68</v>
      </c>
      <c r="AU179" s="197" t="s">
        <v>77</v>
      </c>
      <c r="AY179" s="196" t="s">
        <v>114</v>
      </c>
      <c r="BK179" s="198">
        <f>SUM(BK180:BK217)</f>
        <v>0</v>
      </c>
    </row>
    <row r="180" spans="1:65" s="2" customFormat="1" ht="24.15" customHeight="1">
      <c r="A180" s="39"/>
      <c r="B180" s="40"/>
      <c r="C180" s="201" t="s">
        <v>269</v>
      </c>
      <c r="D180" s="201" t="s">
        <v>116</v>
      </c>
      <c r="E180" s="202" t="s">
        <v>270</v>
      </c>
      <c r="F180" s="203" t="s">
        <v>271</v>
      </c>
      <c r="G180" s="204" t="s">
        <v>144</v>
      </c>
      <c r="H180" s="205">
        <v>28</v>
      </c>
      <c r="I180" s="206"/>
      <c r="J180" s="207">
        <f>ROUND(I180*H180,2)</f>
        <v>0</v>
      </c>
      <c r="K180" s="203" t="s">
        <v>120</v>
      </c>
      <c r="L180" s="45"/>
      <c r="M180" s="208" t="s">
        <v>19</v>
      </c>
      <c r="N180" s="209" t="s">
        <v>40</v>
      </c>
      <c r="O180" s="85"/>
      <c r="P180" s="210">
        <f>O180*H180</f>
        <v>0</v>
      </c>
      <c r="Q180" s="210">
        <v>0.04913</v>
      </c>
      <c r="R180" s="210">
        <f>Q180*H180</f>
        <v>1.37564</v>
      </c>
      <c r="S180" s="210">
        <v>0</v>
      </c>
      <c r="T180" s="21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2" t="s">
        <v>121</v>
      </c>
      <c r="AT180" s="212" t="s">
        <v>116</v>
      </c>
      <c r="AU180" s="212" t="s">
        <v>79</v>
      </c>
      <c r="AY180" s="18" t="s">
        <v>114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8" t="s">
        <v>77</v>
      </c>
      <c r="BK180" s="213">
        <f>ROUND(I180*H180,2)</f>
        <v>0</v>
      </c>
      <c r="BL180" s="18" t="s">
        <v>121</v>
      </c>
      <c r="BM180" s="212" t="s">
        <v>272</v>
      </c>
    </row>
    <row r="181" spans="1:47" s="2" customFormat="1" ht="12">
      <c r="A181" s="39"/>
      <c r="B181" s="40"/>
      <c r="C181" s="41"/>
      <c r="D181" s="214" t="s">
        <v>123</v>
      </c>
      <c r="E181" s="41"/>
      <c r="F181" s="215" t="s">
        <v>273</v>
      </c>
      <c r="G181" s="41"/>
      <c r="H181" s="41"/>
      <c r="I181" s="216"/>
      <c r="J181" s="41"/>
      <c r="K181" s="41"/>
      <c r="L181" s="45"/>
      <c r="M181" s="217"/>
      <c r="N181" s="218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123</v>
      </c>
      <c r="AU181" s="18" t="s">
        <v>79</v>
      </c>
    </row>
    <row r="182" spans="1:51" s="15" customFormat="1" ht="12">
      <c r="A182" s="15"/>
      <c r="B182" s="252"/>
      <c r="C182" s="253"/>
      <c r="D182" s="221" t="s">
        <v>125</v>
      </c>
      <c r="E182" s="254" t="s">
        <v>19</v>
      </c>
      <c r="F182" s="255" t="s">
        <v>274</v>
      </c>
      <c r="G182" s="253"/>
      <c r="H182" s="254" t="s">
        <v>19</v>
      </c>
      <c r="I182" s="256"/>
      <c r="J182" s="253"/>
      <c r="K182" s="253"/>
      <c r="L182" s="257"/>
      <c r="M182" s="258"/>
      <c r="N182" s="259"/>
      <c r="O182" s="259"/>
      <c r="P182" s="259"/>
      <c r="Q182" s="259"/>
      <c r="R182" s="259"/>
      <c r="S182" s="259"/>
      <c r="T182" s="260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1" t="s">
        <v>125</v>
      </c>
      <c r="AU182" s="261" t="s">
        <v>79</v>
      </c>
      <c r="AV182" s="15" t="s">
        <v>77</v>
      </c>
      <c r="AW182" s="15" t="s">
        <v>31</v>
      </c>
      <c r="AX182" s="15" t="s">
        <v>69</v>
      </c>
      <c r="AY182" s="261" t="s">
        <v>114</v>
      </c>
    </row>
    <row r="183" spans="1:51" s="13" customFormat="1" ht="12">
      <c r="A183" s="13"/>
      <c r="B183" s="219"/>
      <c r="C183" s="220"/>
      <c r="D183" s="221" t="s">
        <v>125</v>
      </c>
      <c r="E183" s="222" t="s">
        <v>19</v>
      </c>
      <c r="F183" s="223" t="s">
        <v>188</v>
      </c>
      <c r="G183" s="220"/>
      <c r="H183" s="224">
        <v>12</v>
      </c>
      <c r="I183" s="225"/>
      <c r="J183" s="220"/>
      <c r="K183" s="220"/>
      <c r="L183" s="226"/>
      <c r="M183" s="227"/>
      <c r="N183" s="228"/>
      <c r="O183" s="228"/>
      <c r="P183" s="228"/>
      <c r="Q183" s="228"/>
      <c r="R183" s="228"/>
      <c r="S183" s="228"/>
      <c r="T183" s="22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0" t="s">
        <v>125</v>
      </c>
      <c r="AU183" s="230" t="s">
        <v>79</v>
      </c>
      <c r="AV183" s="13" t="s">
        <v>79</v>
      </c>
      <c r="AW183" s="13" t="s">
        <v>31</v>
      </c>
      <c r="AX183" s="13" t="s">
        <v>69</v>
      </c>
      <c r="AY183" s="230" t="s">
        <v>114</v>
      </c>
    </row>
    <row r="184" spans="1:51" s="15" customFormat="1" ht="12">
      <c r="A184" s="15"/>
      <c r="B184" s="252"/>
      <c r="C184" s="253"/>
      <c r="D184" s="221" t="s">
        <v>125</v>
      </c>
      <c r="E184" s="254" t="s">
        <v>19</v>
      </c>
      <c r="F184" s="255" t="s">
        <v>275</v>
      </c>
      <c r="G184" s="253"/>
      <c r="H184" s="254" t="s">
        <v>19</v>
      </c>
      <c r="I184" s="256"/>
      <c r="J184" s="253"/>
      <c r="K184" s="253"/>
      <c r="L184" s="257"/>
      <c r="M184" s="258"/>
      <c r="N184" s="259"/>
      <c r="O184" s="259"/>
      <c r="P184" s="259"/>
      <c r="Q184" s="259"/>
      <c r="R184" s="259"/>
      <c r="S184" s="259"/>
      <c r="T184" s="26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1" t="s">
        <v>125</v>
      </c>
      <c r="AU184" s="261" t="s">
        <v>79</v>
      </c>
      <c r="AV184" s="15" t="s">
        <v>77</v>
      </c>
      <c r="AW184" s="15" t="s">
        <v>31</v>
      </c>
      <c r="AX184" s="15" t="s">
        <v>69</v>
      </c>
      <c r="AY184" s="261" t="s">
        <v>114</v>
      </c>
    </row>
    <row r="185" spans="1:51" s="13" customFormat="1" ht="12">
      <c r="A185" s="13"/>
      <c r="B185" s="219"/>
      <c r="C185" s="220"/>
      <c r="D185" s="221" t="s">
        <v>125</v>
      </c>
      <c r="E185" s="222" t="s">
        <v>19</v>
      </c>
      <c r="F185" s="223" t="s">
        <v>210</v>
      </c>
      <c r="G185" s="220"/>
      <c r="H185" s="224">
        <v>16</v>
      </c>
      <c r="I185" s="225"/>
      <c r="J185" s="220"/>
      <c r="K185" s="220"/>
      <c r="L185" s="226"/>
      <c r="M185" s="227"/>
      <c r="N185" s="228"/>
      <c r="O185" s="228"/>
      <c r="P185" s="228"/>
      <c r="Q185" s="228"/>
      <c r="R185" s="228"/>
      <c r="S185" s="228"/>
      <c r="T185" s="22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0" t="s">
        <v>125</v>
      </c>
      <c r="AU185" s="230" t="s">
        <v>79</v>
      </c>
      <c r="AV185" s="13" t="s">
        <v>79</v>
      </c>
      <c r="AW185" s="13" t="s">
        <v>31</v>
      </c>
      <c r="AX185" s="13" t="s">
        <v>69</v>
      </c>
      <c r="AY185" s="230" t="s">
        <v>114</v>
      </c>
    </row>
    <row r="186" spans="1:51" s="14" customFormat="1" ht="12">
      <c r="A186" s="14"/>
      <c r="B186" s="231"/>
      <c r="C186" s="232"/>
      <c r="D186" s="221" t="s">
        <v>125</v>
      </c>
      <c r="E186" s="233" t="s">
        <v>19</v>
      </c>
      <c r="F186" s="234" t="s">
        <v>148</v>
      </c>
      <c r="G186" s="232"/>
      <c r="H186" s="235">
        <v>28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1" t="s">
        <v>125</v>
      </c>
      <c r="AU186" s="241" t="s">
        <v>79</v>
      </c>
      <c r="AV186" s="14" t="s">
        <v>121</v>
      </c>
      <c r="AW186" s="14" t="s">
        <v>31</v>
      </c>
      <c r="AX186" s="14" t="s">
        <v>77</v>
      </c>
      <c r="AY186" s="241" t="s">
        <v>114</v>
      </c>
    </row>
    <row r="187" spans="1:65" s="2" customFormat="1" ht="21.75" customHeight="1">
      <c r="A187" s="39"/>
      <c r="B187" s="40"/>
      <c r="C187" s="201" t="s">
        <v>276</v>
      </c>
      <c r="D187" s="201" t="s">
        <v>116</v>
      </c>
      <c r="E187" s="202" t="s">
        <v>277</v>
      </c>
      <c r="F187" s="203" t="s">
        <v>278</v>
      </c>
      <c r="G187" s="204" t="s">
        <v>144</v>
      </c>
      <c r="H187" s="205">
        <v>8</v>
      </c>
      <c r="I187" s="206"/>
      <c r="J187" s="207">
        <f>ROUND(I187*H187,2)</f>
        <v>0</v>
      </c>
      <c r="K187" s="203" t="s">
        <v>120</v>
      </c>
      <c r="L187" s="45"/>
      <c r="M187" s="208" t="s">
        <v>19</v>
      </c>
      <c r="N187" s="209" t="s">
        <v>40</v>
      </c>
      <c r="O187" s="85"/>
      <c r="P187" s="210">
        <f>O187*H187</f>
        <v>0</v>
      </c>
      <c r="Q187" s="210">
        <v>0.04863</v>
      </c>
      <c r="R187" s="210">
        <f>Q187*H187</f>
        <v>0.38904</v>
      </c>
      <c r="S187" s="210">
        <v>0</v>
      </c>
      <c r="T187" s="21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2" t="s">
        <v>121</v>
      </c>
      <c r="AT187" s="212" t="s">
        <v>116</v>
      </c>
      <c r="AU187" s="212" t="s">
        <v>79</v>
      </c>
      <c r="AY187" s="18" t="s">
        <v>114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8" t="s">
        <v>77</v>
      </c>
      <c r="BK187" s="213">
        <f>ROUND(I187*H187,2)</f>
        <v>0</v>
      </c>
      <c r="BL187" s="18" t="s">
        <v>121</v>
      </c>
      <c r="BM187" s="212" t="s">
        <v>279</v>
      </c>
    </row>
    <row r="188" spans="1:47" s="2" customFormat="1" ht="12">
      <c r="A188" s="39"/>
      <c r="B188" s="40"/>
      <c r="C188" s="41"/>
      <c r="D188" s="214" t="s">
        <v>123</v>
      </c>
      <c r="E188" s="41"/>
      <c r="F188" s="215" t="s">
        <v>280</v>
      </c>
      <c r="G188" s="41"/>
      <c r="H188" s="41"/>
      <c r="I188" s="216"/>
      <c r="J188" s="41"/>
      <c r="K188" s="41"/>
      <c r="L188" s="45"/>
      <c r="M188" s="217"/>
      <c r="N188" s="218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123</v>
      </c>
      <c r="AU188" s="18" t="s">
        <v>79</v>
      </c>
    </row>
    <row r="189" spans="1:51" s="13" customFormat="1" ht="12">
      <c r="A189" s="13"/>
      <c r="B189" s="219"/>
      <c r="C189" s="220"/>
      <c r="D189" s="221" t="s">
        <v>125</v>
      </c>
      <c r="E189" s="222" t="s">
        <v>19</v>
      </c>
      <c r="F189" s="223" t="s">
        <v>162</v>
      </c>
      <c r="G189" s="220"/>
      <c r="H189" s="224">
        <v>8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125</v>
      </c>
      <c r="AU189" s="230" t="s">
        <v>79</v>
      </c>
      <c r="AV189" s="13" t="s">
        <v>79</v>
      </c>
      <c r="AW189" s="13" t="s">
        <v>31</v>
      </c>
      <c r="AX189" s="13" t="s">
        <v>69</v>
      </c>
      <c r="AY189" s="230" t="s">
        <v>114</v>
      </c>
    </row>
    <row r="190" spans="1:51" s="14" customFormat="1" ht="12">
      <c r="A190" s="14"/>
      <c r="B190" s="231"/>
      <c r="C190" s="232"/>
      <c r="D190" s="221" t="s">
        <v>125</v>
      </c>
      <c r="E190" s="233" t="s">
        <v>19</v>
      </c>
      <c r="F190" s="234" t="s">
        <v>148</v>
      </c>
      <c r="G190" s="232"/>
      <c r="H190" s="235">
        <v>8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1" t="s">
        <v>125</v>
      </c>
      <c r="AU190" s="241" t="s">
        <v>79</v>
      </c>
      <c r="AV190" s="14" t="s">
        <v>121</v>
      </c>
      <c r="AW190" s="14" t="s">
        <v>31</v>
      </c>
      <c r="AX190" s="14" t="s">
        <v>77</v>
      </c>
      <c r="AY190" s="241" t="s">
        <v>114</v>
      </c>
    </row>
    <row r="191" spans="1:65" s="2" customFormat="1" ht="16.5" customHeight="1">
      <c r="A191" s="39"/>
      <c r="B191" s="40"/>
      <c r="C191" s="201" t="s">
        <v>230</v>
      </c>
      <c r="D191" s="201" t="s">
        <v>116</v>
      </c>
      <c r="E191" s="202" t="s">
        <v>281</v>
      </c>
      <c r="F191" s="203" t="s">
        <v>282</v>
      </c>
      <c r="G191" s="204" t="s">
        <v>144</v>
      </c>
      <c r="H191" s="205">
        <v>28</v>
      </c>
      <c r="I191" s="206"/>
      <c r="J191" s="207">
        <f>ROUND(I191*H191,2)</f>
        <v>0</v>
      </c>
      <c r="K191" s="203" t="s">
        <v>120</v>
      </c>
      <c r="L191" s="45"/>
      <c r="M191" s="208" t="s">
        <v>19</v>
      </c>
      <c r="N191" s="209" t="s">
        <v>40</v>
      </c>
      <c r="O191" s="85"/>
      <c r="P191" s="210">
        <f>O191*H191</f>
        <v>0</v>
      </c>
      <c r="Q191" s="210">
        <v>0.56532</v>
      </c>
      <c r="R191" s="210">
        <f>Q191*H191</f>
        <v>15.828960000000002</v>
      </c>
      <c r="S191" s="210">
        <v>0</v>
      </c>
      <c r="T191" s="21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2" t="s">
        <v>121</v>
      </c>
      <c r="AT191" s="212" t="s">
        <v>116</v>
      </c>
      <c r="AU191" s="212" t="s">
        <v>79</v>
      </c>
      <c r="AY191" s="18" t="s">
        <v>114</v>
      </c>
      <c r="BE191" s="213">
        <f>IF(N191="základní",J191,0)</f>
        <v>0</v>
      </c>
      <c r="BF191" s="213">
        <f>IF(N191="snížená",J191,0)</f>
        <v>0</v>
      </c>
      <c r="BG191" s="213">
        <f>IF(N191="zákl. přenesená",J191,0)</f>
        <v>0</v>
      </c>
      <c r="BH191" s="213">
        <f>IF(N191="sníž. přenesená",J191,0)</f>
        <v>0</v>
      </c>
      <c r="BI191" s="213">
        <f>IF(N191="nulová",J191,0)</f>
        <v>0</v>
      </c>
      <c r="BJ191" s="18" t="s">
        <v>77</v>
      </c>
      <c r="BK191" s="213">
        <f>ROUND(I191*H191,2)</f>
        <v>0</v>
      </c>
      <c r="BL191" s="18" t="s">
        <v>121</v>
      </c>
      <c r="BM191" s="212" t="s">
        <v>283</v>
      </c>
    </row>
    <row r="192" spans="1:47" s="2" customFormat="1" ht="12">
      <c r="A192" s="39"/>
      <c r="B192" s="40"/>
      <c r="C192" s="41"/>
      <c r="D192" s="214" t="s">
        <v>123</v>
      </c>
      <c r="E192" s="41"/>
      <c r="F192" s="215" t="s">
        <v>284</v>
      </c>
      <c r="G192" s="41"/>
      <c r="H192" s="41"/>
      <c r="I192" s="216"/>
      <c r="J192" s="41"/>
      <c r="K192" s="41"/>
      <c r="L192" s="45"/>
      <c r="M192" s="217"/>
      <c r="N192" s="218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123</v>
      </c>
      <c r="AU192" s="18" t="s">
        <v>79</v>
      </c>
    </row>
    <row r="193" spans="1:51" s="13" customFormat="1" ht="12">
      <c r="A193" s="13"/>
      <c r="B193" s="219"/>
      <c r="C193" s="220"/>
      <c r="D193" s="221" t="s">
        <v>125</v>
      </c>
      <c r="E193" s="222" t="s">
        <v>19</v>
      </c>
      <c r="F193" s="223" t="s">
        <v>147</v>
      </c>
      <c r="G193" s="220"/>
      <c r="H193" s="224">
        <v>28</v>
      </c>
      <c r="I193" s="225"/>
      <c r="J193" s="220"/>
      <c r="K193" s="220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125</v>
      </c>
      <c r="AU193" s="230" t="s">
        <v>79</v>
      </c>
      <c r="AV193" s="13" t="s">
        <v>79</v>
      </c>
      <c r="AW193" s="13" t="s">
        <v>31</v>
      </c>
      <c r="AX193" s="13" t="s">
        <v>69</v>
      </c>
      <c r="AY193" s="230" t="s">
        <v>114</v>
      </c>
    </row>
    <row r="194" spans="1:51" s="14" customFormat="1" ht="12">
      <c r="A194" s="14"/>
      <c r="B194" s="231"/>
      <c r="C194" s="232"/>
      <c r="D194" s="221" t="s">
        <v>125</v>
      </c>
      <c r="E194" s="233" t="s">
        <v>19</v>
      </c>
      <c r="F194" s="234" t="s">
        <v>148</v>
      </c>
      <c r="G194" s="232"/>
      <c r="H194" s="235">
        <v>28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1" t="s">
        <v>125</v>
      </c>
      <c r="AU194" s="241" t="s">
        <v>79</v>
      </c>
      <c r="AV194" s="14" t="s">
        <v>121</v>
      </c>
      <c r="AW194" s="14" t="s">
        <v>31</v>
      </c>
      <c r="AX194" s="14" t="s">
        <v>77</v>
      </c>
      <c r="AY194" s="241" t="s">
        <v>114</v>
      </c>
    </row>
    <row r="195" spans="1:65" s="2" customFormat="1" ht="16.5" customHeight="1">
      <c r="A195" s="39"/>
      <c r="B195" s="40"/>
      <c r="C195" s="201" t="s">
        <v>147</v>
      </c>
      <c r="D195" s="201" t="s">
        <v>116</v>
      </c>
      <c r="E195" s="202" t="s">
        <v>285</v>
      </c>
      <c r="F195" s="203" t="s">
        <v>286</v>
      </c>
      <c r="G195" s="204" t="s">
        <v>144</v>
      </c>
      <c r="H195" s="205">
        <v>8</v>
      </c>
      <c r="I195" s="206"/>
      <c r="J195" s="207">
        <f>ROUND(I195*H195,2)</f>
        <v>0</v>
      </c>
      <c r="K195" s="203" t="s">
        <v>120</v>
      </c>
      <c r="L195" s="45"/>
      <c r="M195" s="208" t="s">
        <v>19</v>
      </c>
      <c r="N195" s="209" t="s">
        <v>40</v>
      </c>
      <c r="O195" s="85"/>
      <c r="P195" s="210">
        <f>O195*H195</f>
        <v>0</v>
      </c>
      <c r="Q195" s="210">
        <v>0.51516</v>
      </c>
      <c r="R195" s="210">
        <f>Q195*H195</f>
        <v>4.12128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121</v>
      </c>
      <c r="AT195" s="212" t="s">
        <v>116</v>
      </c>
      <c r="AU195" s="212" t="s">
        <v>79</v>
      </c>
      <c r="AY195" s="18" t="s">
        <v>114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77</v>
      </c>
      <c r="BK195" s="213">
        <f>ROUND(I195*H195,2)</f>
        <v>0</v>
      </c>
      <c r="BL195" s="18" t="s">
        <v>121</v>
      </c>
      <c r="BM195" s="212" t="s">
        <v>287</v>
      </c>
    </row>
    <row r="196" spans="1:47" s="2" customFormat="1" ht="12">
      <c r="A196" s="39"/>
      <c r="B196" s="40"/>
      <c r="C196" s="41"/>
      <c r="D196" s="214" t="s">
        <v>123</v>
      </c>
      <c r="E196" s="41"/>
      <c r="F196" s="215" t="s">
        <v>288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123</v>
      </c>
      <c r="AU196" s="18" t="s">
        <v>79</v>
      </c>
    </row>
    <row r="197" spans="1:51" s="13" customFormat="1" ht="12">
      <c r="A197" s="13"/>
      <c r="B197" s="219"/>
      <c r="C197" s="220"/>
      <c r="D197" s="221" t="s">
        <v>125</v>
      </c>
      <c r="E197" s="222" t="s">
        <v>19</v>
      </c>
      <c r="F197" s="223" t="s">
        <v>162</v>
      </c>
      <c r="G197" s="220"/>
      <c r="H197" s="224">
        <v>8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125</v>
      </c>
      <c r="AU197" s="230" t="s">
        <v>79</v>
      </c>
      <c r="AV197" s="13" t="s">
        <v>79</v>
      </c>
      <c r="AW197" s="13" t="s">
        <v>31</v>
      </c>
      <c r="AX197" s="13" t="s">
        <v>69</v>
      </c>
      <c r="AY197" s="230" t="s">
        <v>114</v>
      </c>
    </row>
    <row r="198" spans="1:51" s="14" customFormat="1" ht="12">
      <c r="A198" s="14"/>
      <c r="B198" s="231"/>
      <c r="C198" s="232"/>
      <c r="D198" s="221" t="s">
        <v>125</v>
      </c>
      <c r="E198" s="233" t="s">
        <v>19</v>
      </c>
      <c r="F198" s="234" t="s">
        <v>148</v>
      </c>
      <c r="G198" s="232"/>
      <c r="H198" s="235">
        <v>8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1" t="s">
        <v>125</v>
      </c>
      <c r="AU198" s="241" t="s">
        <v>79</v>
      </c>
      <c r="AV198" s="14" t="s">
        <v>121</v>
      </c>
      <c r="AW198" s="14" t="s">
        <v>31</v>
      </c>
      <c r="AX198" s="14" t="s">
        <v>77</v>
      </c>
      <c r="AY198" s="241" t="s">
        <v>114</v>
      </c>
    </row>
    <row r="199" spans="1:65" s="2" customFormat="1" ht="16.5" customHeight="1">
      <c r="A199" s="39"/>
      <c r="B199" s="40"/>
      <c r="C199" s="201" t="s">
        <v>289</v>
      </c>
      <c r="D199" s="201" t="s">
        <v>116</v>
      </c>
      <c r="E199" s="202" t="s">
        <v>290</v>
      </c>
      <c r="F199" s="203" t="s">
        <v>291</v>
      </c>
      <c r="G199" s="204" t="s">
        <v>292</v>
      </c>
      <c r="H199" s="205">
        <v>10</v>
      </c>
      <c r="I199" s="206"/>
      <c r="J199" s="207">
        <f>ROUND(I199*H199,2)</f>
        <v>0</v>
      </c>
      <c r="K199" s="203" t="s">
        <v>120</v>
      </c>
      <c r="L199" s="45"/>
      <c r="M199" s="208" t="s">
        <v>19</v>
      </c>
      <c r="N199" s="209" t="s">
        <v>40</v>
      </c>
      <c r="O199" s="85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2" t="s">
        <v>121</v>
      </c>
      <c r="AT199" s="212" t="s">
        <v>116</v>
      </c>
      <c r="AU199" s="212" t="s">
        <v>79</v>
      </c>
      <c r="AY199" s="18" t="s">
        <v>114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8" t="s">
        <v>77</v>
      </c>
      <c r="BK199" s="213">
        <f>ROUND(I199*H199,2)</f>
        <v>0</v>
      </c>
      <c r="BL199" s="18" t="s">
        <v>121</v>
      </c>
      <c r="BM199" s="212" t="s">
        <v>293</v>
      </c>
    </row>
    <row r="200" spans="1:47" s="2" customFormat="1" ht="12">
      <c r="A200" s="39"/>
      <c r="B200" s="40"/>
      <c r="C200" s="41"/>
      <c r="D200" s="214" t="s">
        <v>123</v>
      </c>
      <c r="E200" s="41"/>
      <c r="F200" s="215" t="s">
        <v>294</v>
      </c>
      <c r="G200" s="41"/>
      <c r="H200" s="41"/>
      <c r="I200" s="216"/>
      <c r="J200" s="41"/>
      <c r="K200" s="41"/>
      <c r="L200" s="45"/>
      <c r="M200" s="217"/>
      <c r="N200" s="218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123</v>
      </c>
      <c r="AU200" s="18" t="s">
        <v>79</v>
      </c>
    </row>
    <row r="201" spans="1:51" s="15" customFormat="1" ht="12">
      <c r="A201" s="15"/>
      <c r="B201" s="252"/>
      <c r="C201" s="253"/>
      <c r="D201" s="221" t="s">
        <v>125</v>
      </c>
      <c r="E201" s="254" t="s">
        <v>19</v>
      </c>
      <c r="F201" s="255" t="s">
        <v>295</v>
      </c>
      <c r="G201" s="253"/>
      <c r="H201" s="254" t="s">
        <v>19</v>
      </c>
      <c r="I201" s="256"/>
      <c r="J201" s="253"/>
      <c r="K201" s="253"/>
      <c r="L201" s="257"/>
      <c r="M201" s="258"/>
      <c r="N201" s="259"/>
      <c r="O201" s="259"/>
      <c r="P201" s="259"/>
      <c r="Q201" s="259"/>
      <c r="R201" s="259"/>
      <c r="S201" s="259"/>
      <c r="T201" s="26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1" t="s">
        <v>125</v>
      </c>
      <c r="AU201" s="261" t="s">
        <v>79</v>
      </c>
      <c r="AV201" s="15" t="s">
        <v>77</v>
      </c>
      <c r="AW201" s="15" t="s">
        <v>31</v>
      </c>
      <c r="AX201" s="15" t="s">
        <v>69</v>
      </c>
      <c r="AY201" s="261" t="s">
        <v>114</v>
      </c>
    </row>
    <row r="202" spans="1:51" s="13" customFormat="1" ht="12">
      <c r="A202" s="13"/>
      <c r="B202" s="219"/>
      <c r="C202" s="220"/>
      <c r="D202" s="221" t="s">
        <v>125</v>
      </c>
      <c r="E202" s="222" t="s">
        <v>19</v>
      </c>
      <c r="F202" s="223" t="s">
        <v>174</v>
      </c>
      <c r="G202" s="220"/>
      <c r="H202" s="224">
        <v>10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125</v>
      </c>
      <c r="AU202" s="230" t="s">
        <v>79</v>
      </c>
      <c r="AV202" s="13" t="s">
        <v>79</v>
      </c>
      <c r="AW202" s="13" t="s">
        <v>31</v>
      </c>
      <c r="AX202" s="13" t="s">
        <v>77</v>
      </c>
      <c r="AY202" s="230" t="s">
        <v>114</v>
      </c>
    </row>
    <row r="203" spans="1:65" s="2" customFormat="1" ht="16.5" customHeight="1">
      <c r="A203" s="39"/>
      <c r="B203" s="40"/>
      <c r="C203" s="201" t="s">
        <v>296</v>
      </c>
      <c r="D203" s="201" t="s">
        <v>116</v>
      </c>
      <c r="E203" s="202" t="s">
        <v>297</v>
      </c>
      <c r="F203" s="203" t="s">
        <v>298</v>
      </c>
      <c r="G203" s="204" t="s">
        <v>292</v>
      </c>
      <c r="H203" s="205">
        <v>2</v>
      </c>
      <c r="I203" s="206"/>
      <c r="J203" s="207">
        <f>ROUND(I203*H203,2)</f>
        <v>0</v>
      </c>
      <c r="K203" s="203" t="s">
        <v>120</v>
      </c>
      <c r="L203" s="45"/>
      <c r="M203" s="208" t="s">
        <v>19</v>
      </c>
      <c r="N203" s="209" t="s">
        <v>40</v>
      </c>
      <c r="O203" s="85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2" t="s">
        <v>121</v>
      </c>
      <c r="AT203" s="212" t="s">
        <v>116</v>
      </c>
      <c r="AU203" s="212" t="s">
        <v>79</v>
      </c>
      <c r="AY203" s="18" t="s">
        <v>114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8" t="s">
        <v>77</v>
      </c>
      <c r="BK203" s="213">
        <f>ROUND(I203*H203,2)</f>
        <v>0</v>
      </c>
      <c r="BL203" s="18" t="s">
        <v>121</v>
      </c>
      <c r="BM203" s="212" t="s">
        <v>299</v>
      </c>
    </row>
    <row r="204" spans="1:47" s="2" customFormat="1" ht="12">
      <c r="A204" s="39"/>
      <c r="B204" s="40"/>
      <c r="C204" s="41"/>
      <c r="D204" s="214" t="s">
        <v>123</v>
      </c>
      <c r="E204" s="41"/>
      <c r="F204" s="215" t="s">
        <v>300</v>
      </c>
      <c r="G204" s="41"/>
      <c r="H204" s="41"/>
      <c r="I204" s="216"/>
      <c r="J204" s="41"/>
      <c r="K204" s="41"/>
      <c r="L204" s="45"/>
      <c r="M204" s="217"/>
      <c r="N204" s="218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123</v>
      </c>
      <c r="AU204" s="18" t="s">
        <v>79</v>
      </c>
    </row>
    <row r="205" spans="1:51" s="15" customFormat="1" ht="12">
      <c r="A205" s="15"/>
      <c r="B205" s="252"/>
      <c r="C205" s="253"/>
      <c r="D205" s="221" t="s">
        <v>125</v>
      </c>
      <c r="E205" s="254" t="s">
        <v>19</v>
      </c>
      <c r="F205" s="255" t="s">
        <v>301</v>
      </c>
      <c r="G205" s="253"/>
      <c r="H205" s="254" t="s">
        <v>19</v>
      </c>
      <c r="I205" s="256"/>
      <c r="J205" s="253"/>
      <c r="K205" s="253"/>
      <c r="L205" s="257"/>
      <c r="M205" s="258"/>
      <c r="N205" s="259"/>
      <c r="O205" s="259"/>
      <c r="P205" s="259"/>
      <c r="Q205" s="259"/>
      <c r="R205" s="259"/>
      <c r="S205" s="259"/>
      <c r="T205" s="26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1" t="s">
        <v>125</v>
      </c>
      <c r="AU205" s="261" t="s">
        <v>79</v>
      </c>
      <c r="AV205" s="15" t="s">
        <v>77</v>
      </c>
      <c r="AW205" s="15" t="s">
        <v>31</v>
      </c>
      <c r="AX205" s="15" t="s">
        <v>69</v>
      </c>
      <c r="AY205" s="261" t="s">
        <v>114</v>
      </c>
    </row>
    <row r="206" spans="1:51" s="13" customFormat="1" ht="12">
      <c r="A206" s="13"/>
      <c r="B206" s="219"/>
      <c r="C206" s="220"/>
      <c r="D206" s="221" t="s">
        <v>125</v>
      </c>
      <c r="E206" s="222" t="s">
        <v>19</v>
      </c>
      <c r="F206" s="223" t="s">
        <v>79</v>
      </c>
      <c r="G206" s="220"/>
      <c r="H206" s="224">
        <v>2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0" t="s">
        <v>125</v>
      </c>
      <c r="AU206" s="230" t="s">
        <v>79</v>
      </c>
      <c r="AV206" s="13" t="s">
        <v>79</v>
      </c>
      <c r="AW206" s="13" t="s">
        <v>31</v>
      </c>
      <c r="AX206" s="13" t="s">
        <v>77</v>
      </c>
      <c r="AY206" s="230" t="s">
        <v>114</v>
      </c>
    </row>
    <row r="207" spans="1:65" s="2" customFormat="1" ht="16.5" customHeight="1">
      <c r="A207" s="39"/>
      <c r="B207" s="40"/>
      <c r="C207" s="201" t="s">
        <v>237</v>
      </c>
      <c r="D207" s="201" t="s">
        <v>116</v>
      </c>
      <c r="E207" s="202" t="s">
        <v>302</v>
      </c>
      <c r="F207" s="203" t="s">
        <v>303</v>
      </c>
      <c r="G207" s="204" t="s">
        <v>304</v>
      </c>
      <c r="H207" s="205">
        <v>6</v>
      </c>
      <c r="I207" s="206"/>
      <c r="J207" s="207">
        <f>ROUND(I207*H207,2)</f>
        <v>0</v>
      </c>
      <c r="K207" s="203" t="s">
        <v>120</v>
      </c>
      <c r="L207" s="45"/>
      <c r="M207" s="208" t="s">
        <v>19</v>
      </c>
      <c r="N207" s="209" t="s">
        <v>40</v>
      </c>
      <c r="O207" s="85"/>
      <c r="P207" s="210">
        <f>O207*H207</f>
        <v>0</v>
      </c>
      <c r="Q207" s="210">
        <v>0.0007</v>
      </c>
      <c r="R207" s="210">
        <f>Q207*H207</f>
        <v>0.0042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121</v>
      </c>
      <c r="AT207" s="212" t="s">
        <v>116</v>
      </c>
      <c r="AU207" s="212" t="s">
        <v>79</v>
      </c>
      <c r="AY207" s="18" t="s">
        <v>114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77</v>
      </c>
      <c r="BK207" s="213">
        <f>ROUND(I207*H207,2)</f>
        <v>0</v>
      </c>
      <c r="BL207" s="18" t="s">
        <v>121</v>
      </c>
      <c r="BM207" s="212" t="s">
        <v>305</v>
      </c>
    </row>
    <row r="208" spans="1:47" s="2" customFormat="1" ht="12">
      <c r="A208" s="39"/>
      <c r="B208" s="40"/>
      <c r="C208" s="41"/>
      <c r="D208" s="214" t="s">
        <v>123</v>
      </c>
      <c r="E208" s="41"/>
      <c r="F208" s="215" t="s">
        <v>306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123</v>
      </c>
      <c r="AU208" s="18" t="s">
        <v>79</v>
      </c>
    </row>
    <row r="209" spans="1:51" s="13" customFormat="1" ht="12">
      <c r="A209" s="13"/>
      <c r="B209" s="219"/>
      <c r="C209" s="220"/>
      <c r="D209" s="221" t="s">
        <v>125</v>
      </c>
      <c r="E209" s="222" t="s">
        <v>19</v>
      </c>
      <c r="F209" s="223" t="s">
        <v>149</v>
      </c>
      <c r="G209" s="220"/>
      <c r="H209" s="224">
        <v>6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0" t="s">
        <v>125</v>
      </c>
      <c r="AU209" s="230" t="s">
        <v>79</v>
      </c>
      <c r="AV209" s="13" t="s">
        <v>79</v>
      </c>
      <c r="AW209" s="13" t="s">
        <v>31</v>
      </c>
      <c r="AX209" s="13" t="s">
        <v>77</v>
      </c>
      <c r="AY209" s="230" t="s">
        <v>114</v>
      </c>
    </row>
    <row r="210" spans="1:65" s="2" customFormat="1" ht="16.5" customHeight="1">
      <c r="A210" s="39"/>
      <c r="B210" s="40"/>
      <c r="C210" s="242" t="s">
        <v>307</v>
      </c>
      <c r="D210" s="242" t="s">
        <v>211</v>
      </c>
      <c r="E210" s="243" t="s">
        <v>308</v>
      </c>
      <c r="F210" s="244" t="s">
        <v>309</v>
      </c>
      <c r="G210" s="245" t="s">
        <v>304</v>
      </c>
      <c r="H210" s="246">
        <v>6</v>
      </c>
      <c r="I210" s="247"/>
      <c r="J210" s="248">
        <f>ROUND(I210*H210,2)</f>
        <v>0</v>
      </c>
      <c r="K210" s="244" t="s">
        <v>120</v>
      </c>
      <c r="L210" s="249"/>
      <c r="M210" s="250" t="s">
        <v>19</v>
      </c>
      <c r="N210" s="251" t="s">
        <v>40</v>
      </c>
      <c r="O210" s="85"/>
      <c r="P210" s="210">
        <f>O210*H210</f>
        <v>0</v>
      </c>
      <c r="Q210" s="210">
        <v>0.0025</v>
      </c>
      <c r="R210" s="210">
        <f>Q210*H210</f>
        <v>0.015</v>
      </c>
      <c r="S210" s="210">
        <v>0</v>
      </c>
      <c r="T210" s="21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162</v>
      </c>
      <c r="AT210" s="212" t="s">
        <v>211</v>
      </c>
      <c r="AU210" s="212" t="s">
        <v>79</v>
      </c>
      <c r="AY210" s="18" t="s">
        <v>114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77</v>
      </c>
      <c r="BK210" s="213">
        <f>ROUND(I210*H210,2)</f>
        <v>0</v>
      </c>
      <c r="BL210" s="18" t="s">
        <v>121</v>
      </c>
      <c r="BM210" s="212" t="s">
        <v>310</v>
      </c>
    </row>
    <row r="211" spans="1:51" s="13" customFormat="1" ht="12">
      <c r="A211" s="13"/>
      <c r="B211" s="219"/>
      <c r="C211" s="220"/>
      <c r="D211" s="221" t="s">
        <v>125</v>
      </c>
      <c r="E211" s="222" t="s">
        <v>19</v>
      </c>
      <c r="F211" s="223" t="s">
        <v>149</v>
      </c>
      <c r="G211" s="220"/>
      <c r="H211" s="224">
        <v>6</v>
      </c>
      <c r="I211" s="225"/>
      <c r="J211" s="220"/>
      <c r="K211" s="220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125</v>
      </c>
      <c r="AU211" s="230" t="s">
        <v>79</v>
      </c>
      <c r="AV211" s="13" t="s">
        <v>79</v>
      </c>
      <c r="AW211" s="13" t="s">
        <v>31</v>
      </c>
      <c r="AX211" s="13" t="s">
        <v>77</v>
      </c>
      <c r="AY211" s="230" t="s">
        <v>114</v>
      </c>
    </row>
    <row r="212" spans="1:65" s="2" customFormat="1" ht="33" customHeight="1">
      <c r="A212" s="39"/>
      <c r="B212" s="40"/>
      <c r="C212" s="201" t="s">
        <v>311</v>
      </c>
      <c r="D212" s="201" t="s">
        <v>116</v>
      </c>
      <c r="E212" s="202" t="s">
        <v>312</v>
      </c>
      <c r="F212" s="203" t="s">
        <v>313</v>
      </c>
      <c r="G212" s="204" t="s">
        <v>144</v>
      </c>
      <c r="H212" s="205">
        <v>30</v>
      </c>
      <c r="I212" s="206"/>
      <c r="J212" s="207">
        <f>ROUND(I212*H212,2)</f>
        <v>0</v>
      </c>
      <c r="K212" s="203" t="s">
        <v>120</v>
      </c>
      <c r="L212" s="45"/>
      <c r="M212" s="208" t="s">
        <v>19</v>
      </c>
      <c r="N212" s="209" t="s">
        <v>40</v>
      </c>
      <c r="O212" s="85"/>
      <c r="P212" s="210">
        <f>O212*H212</f>
        <v>0</v>
      </c>
      <c r="Q212" s="210">
        <v>0.00061</v>
      </c>
      <c r="R212" s="210">
        <f>Q212*H212</f>
        <v>0.0183</v>
      </c>
      <c r="S212" s="210">
        <v>0</v>
      </c>
      <c r="T212" s="21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2" t="s">
        <v>121</v>
      </c>
      <c r="AT212" s="212" t="s">
        <v>116</v>
      </c>
      <c r="AU212" s="212" t="s">
        <v>79</v>
      </c>
      <c r="AY212" s="18" t="s">
        <v>114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8" t="s">
        <v>77</v>
      </c>
      <c r="BK212" s="213">
        <f>ROUND(I212*H212,2)</f>
        <v>0</v>
      </c>
      <c r="BL212" s="18" t="s">
        <v>121</v>
      </c>
      <c r="BM212" s="212" t="s">
        <v>314</v>
      </c>
    </row>
    <row r="213" spans="1:47" s="2" customFormat="1" ht="12">
      <c r="A213" s="39"/>
      <c r="B213" s="40"/>
      <c r="C213" s="41"/>
      <c r="D213" s="214" t="s">
        <v>123</v>
      </c>
      <c r="E213" s="41"/>
      <c r="F213" s="215" t="s">
        <v>315</v>
      </c>
      <c r="G213" s="41"/>
      <c r="H213" s="41"/>
      <c r="I213" s="216"/>
      <c r="J213" s="41"/>
      <c r="K213" s="41"/>
      <c r="L213" s="45"/>
      <c r="M213" s="217"/>
      <c r="N213" s="218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123</v>
      </c>
      <c r="AU213" s="18" t="s">
        <v>79</v>
      </c>
    </row>
    <row r="214" spans="1:65" s="2" customFormat="1" ht="33" customHeight="1">
      <c r="A214" s="39"/>
      <c r="B214" s="40"/>
      <c r="C214" s="201" t="s">
        <v>316</v>
      </c>
      <c r="D214" s="201" t="s">
        <v>116</v>
      </c>
      <c r="E214" s="202" t="s">
        <v>317</v>
      </c>
      <c r="F214" s="203" t="s">
        <v>318</v>
      </c>
      <c r="G214" s="204" t="s">
        <v>304</v>
      </c>
      <c r="H214" s="205">
        <v>10</v>
      </c>
      <c r="I214" s="206"/>
      <c r="J214" s="207">
        <f>ROUND(I214*H214,2)</f>
        <v>0</v>
      </c>
      <c r="K214" s="203" t="s">
        <v>120</v>
      </c>
      <c r="L214" s="45"/>
      <c r="M214" s="208" t="s">
        <v>19</v>
      </c>
      <c r="N214" s="209" t="s">
        <v>40</v>
      </c>
      <c r="O214" s="85"/>
      <c r="P214" s="210">
        <f>O214*H214</f>
        <v>0</v>
      </c>
      <c r="Q214" s="210">
        <v>0</v>
      </c>
      <c r="R214" s="210">
        <f>Q214*H214</f>
        <v>0</v>
      </c>
      <c r="S214" s="210">
        <v>0.082</v>
      </c>
      <c r="T214" s="211">
        <f>S214*H214</f>
        <v>0.8200000000000001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2" t="s">
        <v>121</v>
      </c>
      <c r="AT214" s="212" t="s">
        <v>116</v>
      </c>
      <c r="AU214" s="212" t="s">
        <v>79</v>
      </c>
      <c r="AY214" s="18" t="s">
        <v>114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8" t="s">
        <v>77</v>
      </c>
      <c r="BK214" s="213">
        <f>ROUND(I214*H214,2)</f>
        <v>0</v>
      </c>
      <c r="BL214" s="18" t="s">
        <v>121</v>
      </c>
      <c r="BM214" s="212" t="s">
        <v>319</v>
      </c>
    </row>
    <row r="215" spans="1:47" s="2" customFormat="1" ht="12">
      <c r="A215" s="39"/>
      <c r="B215" s="40"/>
      <c r="C215" s="41"/>
      <c r="D215" s="214" t="s">
        <v>123</v>
      </c>
      <c r="E215" s="41"/>
      <c r="F215" s="215" t="s">
        <v>320</v>
      </c>
      <c r="G215" s="41"/>
      <c r="H215" s="41"/>
      <c r="I215" s="216"/>
      <c r="J215" s="41"/>
      <c r="K215" s="41"/>
      <c r="L215" s="45"/>
      <c r="M215" s="217"/>
      <c r="N215" s="218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123</v>
      </c>
      <c r="AU215" s="18" t="s">
        <v>79</v>
      </c>
    </row>
    <row r="216" spans="1:51" s="15" customFormat="1" ht="12">
      <c r="A216" s="15"/>
      <c r="B216" s="252"/>
      <c r="C216" s="253"/>
      <c r="D216" s="221" t="s">
        <v>125</v>
      </c>
      <c r="E216" s="254" t="s">
        <v>19</v>
      </c>
      <c r="F216" s="255" t="s">
        <v>321</v>
      </c>
      <c r="G216" s="253"/>
      <c r="H216" s="254" t="s">
        <v>19</v>
      </c>
      <c r="I216" s="256"/>
      <c r="J216" s="253"/>
      <c r="K216" s="253"/>
      <c r="L216" s="257"/>
      <c r="M216" s="258"/>
      <c r="N216" s="259"/>
      <c r="O216" s="259"/>
      <c r="P216" s="259"/>
      <c r="Q216" s="259"/>
      <c r="R216" s="259"/>
      <c r="S216" s="259"/>
      <c r="T216" s="26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1" t="s">
        <v>125</v>
      </c>
      <c r="AU216" s="261" t="s">
        <v>79</v>
      </c>
      <c r="AV216" s="15" t="s">
        <v>77</v>
      </c>
      <c r="AW216" s="15" t="s">
        <v>31</v>
      </c>
      <c r="AX216" s="15" t="s">
        <v>69</v>
      </c>
      <c r="AY216" s="261" t="s">
        <v>114</v>
      </c>
    </row>
    <row r="217" spans="1:51" s="13" customFormat="1" ht="12">
      <c r="A217" s="13"/>
      <c r="B217" s="219"/>
      <c r="C217" s="220"/>
      <c r="D217" s="221" t="s">
        <v>125</v>
      </c>
      <c r="E217" s="222" t="s">
        <v>19</v>
      </c>
      <c r="F217" s="223" t="s">
        <v>174</v>
      </c>
      <c r="G217" s="220"/>
      <c r="H217" s="224">
        <v>10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125</v>
      </c>
      <c r="AU217" s="230" t="s">
        <v>79</v>
      </c>
      <c r="AV217" s="13" t="s">
        <v>79</v>
      </c>
      <c r="AW217" s="13" t="s">
        <v>31</v>
      </c>
      <c r="AX217" s="13" t="s">
        <v>77</v>
      </c>
      <c r="AY217" s="230" t="s">
        <v>114</v>
      </c>
    </row>
    <row r="218" spans="1:63" s="12" customFormat="1" ht="22.8" customHeight="1">
      <c r="A218" s="12"/>
      <c r="B218" s="185"/>
      <c r="C218" s="186"/>
      <c r="D218" s="187" t="s">
        <v>68</v>
      </c>
      <c r="E218" s="199" t="s">
        <v>322</v>
      </c>
      <c r="F218" s="199" t="s">
        <v>323</v>
      </c>
      <c r="G218" s="186"/>
      <c r="H218" s="186"/>
      <c r="I218" s="189"/>
      <c r="J218" s="200">
        <f>BK218</f>
        <v>0</v>
      </c>
      <c r="K218" s="186"/>
      <c r="L218" s="191"/>
      <c r="M218" s="192"/>
      <c r="N218" s="193"/>
      <c r="O218" s="193"/>
      <c r="P218" s="194">
        <f>SUM(P219:P229)</f>
        <v>0</v>
      </c>
      <c r="Q218" s="193"/>
      <c r="R218" s="194">
        <f>SUM(R219:R229)</f>
        <v>0</v>
      </c>
      <c r="S218" s="193"/>
      <c r="T218" s="195">
        <f>SUM(T219:T229)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96" t="s">
        <v>77</v>
      </c>
      <c r="AT218" s="197" t="s">
        <v>68</v>
      </c>
      <c r="AU218" s="197" t="s">
        <v>77</v>
      </c>
      <c r="AY218" s="196" t="s">
        <v>114</v>
      </c>
      <c r="BK218" s="198">
        <f>SUM(BK219:BK229)</f>
        <v>0</v>
      </c>
    </row>
    <row r="219" spans="1:65" s="2" customFormat="1" ht="24.15" customHeight="1">
      <c r="A219" s="39"/>
      <c r="B219" s="40"/>
      <c r="C219" s="201" t="s">
        <v>324</v>
      </c>
      <c r="D219" s="201" t="s">
        <v>116</v>
      </c>
      <c r="E219" s="202" t="s">
        <v>325</v>
      </c>
      <c r="F219" s="203" t="s">
        <v>326</v>
      </c>
      <c r="G219" s="204" t="s">
        <v>177</v>
      </c>
      <c r="H219" s="205">
        <v>27.169</v>
      </c>
      <c r="I219" s="206"/>
      <c r="J219" s="207">
        <f>ROUND(I219*H219,2)</f>
        <v>0</v>
      </c>
      <c r="K219" s="203" t="s">
        <v>120</v>
      </c>
      <c r="L219" s="45"/>
      <c r="M219" s="208" t="s">
        <v>19</v>
      </c>
      <c r="N219" s="209" t="s">
        <v>40</v>
      </c>
      <c r="O219" s="85"/>
      <c r="P219" s="210">
        <f>O219*H219</f>
        <v>0</v>
      </c>
      <c r="Q219" s="210">
        <v>0</v>
      </c>
      <c r="R219" s="210">
        <f>Q219*H219</f>
        <v>0</v>
      </c>
      <c r="S219" s="210">
        <v>0</v>
      </c>
      <c r="T219" s="21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2" t="s">
        <v>121</v>
      </c>
      <c r="AT219" s="212" t="s">
        <v>116</v>
      </c>
      <c r="AU219" s="212" t="s">
        <v>79</v>
      </c>
      <c r="AY219" s="18" t="s">
        <v>114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8" t="s">
        <v>77</v>
      </c>
      <c r="BK219" s="213">
        <f>ROUND(I219*H219,2)</f>
        <v>0</v>
      </c>
      <c r="BL219" s="18" t="s">
        <v>121</v>
      </c>
      <c r="BM219" s="212" t="s">
        <v>327</v>
      </c>
    </row>
    <row r="220" spans="1:47" s="2" customFormat="1" ht="12">
      <c r="A220" s="39"/>
      <c r="B220" s="40"/>
      <c r="C220" s="41"/>
      <c r="D220" s="214" t="s">
        <v>123</v>
      </c>
      <c r="E220" s="41"/>
      <c r="F220" s="215" t="s">
        <v>328</v>
      </c>
      <c r="G220" s="41"/>
      <c r="H220" s="41"/>
      <c r="I220" s="216"/>
      <c r="J220" s="41"/>
      <c r="K220" s="41"/>
      <c r="L220" s="45"/>
      <c r="M220" s="217"/>
      <c r="N220" s="218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123</v>
      </c>
      <c r="AU220" s="18" t="s">
        <v>79</v>
      </c>
    </row>
    <row r="221" spans="1:65" s="2" customFormat="1" ht="24.15" customHeight="1">
      <c r="A221" s="39"/>
      <c r="B221" s="40"/>
      <c r="C221" s="201" t="s">
        <v>329</v>
      </c>
      <c r="D221" s="201" t="s">
        <v>116</v>
      </c>
      <c r="E221" s="202" t="s">
        <v>330</v>
      </c>
      <c r="F221" s="203" t="s">
        <v>331</v>
      </c>
      <c r="G221" s="204" t="s">
        <v>177</v>
      </c>
      <c r="H221" s="205">
        <v>516.211</v>
      </c>
      <c r="I221" s="206"/>
      <c r="J221" s="207">
        <f>ROUND(I221*H221,2)</f>
        <v>0</v>
      </c>
      <c r="K221" s="203" t="s">
        <v>120</v>
      </c>
      <c r="L221" s="45"/>
      <c r="M221" s="208" t="s">
        <v>19</v>
      </c>
      <c r="N221" s="209" t="s">
        <v>40</v>
      </c>
      <c r="O221" s="85"/>
      <c r="P221" s="210">
        <f>O221*H221</f>
        <v>0</v>
      </c>
      <c r="Q221" s="210">
        <v>0</v>
      </c>
      <c r="R221" s="210">
        <f>Q221*H221</f>
        <v>0</v>
      </c>
      <c r="S221" s="210">
        <v>0</v>
      </c>
      <c r="T221" s="21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2" t="s">
        <v>121</v>
      </c>
      <c r="AT221" s="212" t="s">
        <v>116</v>
      </c>
      <c r="AU221" s="212" t="s">
        <v>79</v>
      </c>
      <c r="AY221" s="18" t="s">
        <v>114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8" t="s">
        <v>77</v>
      </c>
      <c r="BK221" s="213">
        <f>ROUND(I221*H221,2)</f>
        <v>0</v>
      </c>
      <c r="BL221" s="18" t="s">
        <v>121</v>
      </c>
      <c r="BM221" s="212" t="s">
        <v>332</v>
      </c>
    </row>
    <row r="222" spans="1:47" s="2" customFormat="1" ht="12">
      <c r="A222" s="39"/>
      <c r="B222" s="40"/>
      <c r="C222" s="41"/>
      <c r="D222" s="214" t="s">
        <v>123</v>
      </c>
      <c r="E222" s="41"/>
      <c r="F222" s="215" t="s">
        <v>333</v>
      </c>
      <c r="G222" s="41"/>
      <c r="H222" s="41"/>
      <c r="I222" s="216"/>
      <c r="J222" s="41"/>
      <c r="K222" s="41"/>
      <c r="L222" s="45"/>
      <c r="M222" s="217"/>
      <c r="N222" s="218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123</v>
      </c>
      <c r="AU222" s="18" t="s">
        <v>79</v>
      </c>
    </row>
    <row r="223" spans="1:51" s="13" customFormat="1" ht="12">
      <c r="A223" s="13"/>
      <c r="B223" s="219"/>
      <c r="C223" s="220"/>
      <c r="D223" s="221" t="s">
        <v>125</v>
      </c>
      <c r="E223" s="222" t="s">
        <v>19</v>
      </c>
      <c r="F223" s="223" t="s">
        <v>334</v>
      </c>
      <c r="G223" s="220"/>
      <c r="H223" s="224">
        <v>516.211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125</v>
      </c>
      <c r="AU223" s="230" t="s">
        <v>79</v>
      </c>
      <c r="AV223" s="13" t="s">
        <v>79</v>
      </c>
      <c r="AW223" s="13" t="s">
        <v>31</v>
      </c>
      <c r="AX223" s="13" t="s">
        <v>77</v>
      </c>
      <c r="AY223" s="230" t="s">
        <v>114</v>
      </c>
    </row>
    <row r="224" spans="1:65" s="2" customFormat="1" ht="24.15" customHeight="1">
      <c r="A224" s="39"/>
      <c r="B224" s="40"/>
      <c r="C224" s="201" t="s">
        <v>335</v>
      </c>
      <c r="D224" s="201" t="s">
        <v>116</v>
      </c>
      <c r="E224" s="202" t="s">
        <v>336</v>
      </c>
      <c r="F224" s="203" t="s">
        <v>337</v>
      </c>
      <c r="G224" s="204" t="s">
        <v>177</v>
      </c>
      <c r="H224" s="205">
        <v>8.961</v>
      </c>
      <c r="I224" s="206"/>
      <c r="J224" s="207">
        <f>ROUND(I224*H224,2)</f>
        <v>0</v>
      </c>
      <c r="K224" s="203" t="s">
        <v>120</v>
      </c>
      <c r="L224" s="45"/>
      <c r="M224" s="208" t="s">
        <v>19</v>
      </c>
      <c r="N224" s="209" t="s">
        <v>40</v>
      </c>
      <c r="O224" s="85"/>
      <c r="P224" s="210">
        <f>O224*H224</f>
        <v>0</v>
      </c>
      <c r="Q224" s="210">
        <v>0</v>
      </c>
      <c r="R224" s="210">
        <f>Q224*H224</f>
        <v>0</v>
      </c>
      <c r="S224" s="210">
        <v>0</v>
      </c>
      <c r="T224" s="21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2" t="s">
        <v>121</v>
      </c>
      <c r="AT224" s="212" t="s">
        <v>116</v>
      </c>
      <c r="AU224" s="212" t="s">
        <v>79</v>
      </c>
      <c r="AY224" s="18" t="s">
        <v>114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8" t="s">
        <v>77</v>
      </c>
      <c r="BK224" s="213">
        <f>ROUND(I224*H224,2)</f>
        <v>0</v>
      </c>
      <c r="BL224" s="18" t="s">
        <v>121</v>
      </c>
      <c r="BM224" s="212" t="s">
        <v>338</v>
      </c>
    </row>
    <row r="225" spans="1:47" s="2" customFormat="1" ht="12">
      <c r="A225" s="39"/>
      <c r="B225" s="40"/>
      <c r="C225" s="41"/>
      <c r="D225" s="214" t="s">
        <v>123</v>
      </c>
      <c r="E225" s="41"/>
      <c r="F225" s="215" t="s">
        <v>339</v>
      </c>
      <c r="G225" s="41"/>
      <c r="H225" s="41"/>
      <c r="I225" s="216"/>
      <c r="J225" s="41"/>
      <c r="K225" s="41"/>
      <c r="L225" s="45"/>
      <c r="M225" s="217"/>
      <c r="N225" s="218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123</v>
      </c>
      <c r="AU225" s="18" t="s">
        <v>79</v>
      </c>
    </row>
    <row r="226" spans="1:51" s="13" customFormat="1" ht="12">
      <c r="A226" s="13"/>
      <c r="B226" s="219"/>
      <c r="C226" s="220"/>
      <c r="D226" s="221" t="s">
        <v>125</v>
      </c>
      <c r="E226" s="222" t="s">
        <v>19</v>
      </c>
      <c r="F226" s="223" t="s">
        <v>340</v>
      </c>
      <c r="G226" s="220"/>
      <c r="H226" s="224">
        <v>8.961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0" t="s">
        <v>125</v>
      </c>
      <c r="AU226" s="230" t="s">
        <v>79</v>
      </c>
      <c r="AV226" s="13" t="s">
        <v>79</v>
      </c>
      <c r="AW226" s="13" t="s">
        <v>31</v>
      </c>
      <c r="AX226" s="13" t="s">
        <v>77</v>
      </c>
      <c r="AY226" s="230" t="s">
        <v>114</v>
      </c>
    </row>
    <row r="227" spans="1:65" s="2" customFormat="1" ht="24.15" customHeight="1">
      <c r="A227" s="39"/>
      <c r="B227" s="40"/>
      <c r="C227" s="201" t="s">
        <v>341</v>
      </c>
      <c r="D227" s="201" t="s">
        <v>116</v>
      </c>
      <c r="E227" s="202" t="s">
        <v>342</v>
      </c>
      <c r="F227" s="203" t="s">
        <v>343</v>
      </c>
      <c r="G227" s="204" t="s">
        <v>177</v>
      </c>
      <c r="H227" s="205">
        <v>18.208</v>
      </c>
      <c r="I227" s="206"/>
      <c r="J227" s="207">
        <f>ROUND(I227*H227,2)</f>
        <v>0</v>
      </c>
      <c r="K227" s="203" t="s">
        <v>120</v>
      </c>
      <c r="L227" s="45"/>
      <c r="M227" s="208" t="s">
        <v>19</v>
      </c>
      <c r="N227" s="209" t="s">
        <v>40</v>
      </c>
      <c r="O227" s="85"/>
      <c r="P227" s="210">
        <f>O227*H227</f>
        <v>0</v>
      </c>
      <c r="Q227" s="210">
        <v>0</v>
      </c>
      <c r="R227" s="210">
        <f>Q227*H227</f>
        <v>0</v>
      </c>
      <c r="S227" s="210">
        <v>0</v>
      </c>
      <c r="T227" s="21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2" t="s">
        <v>121</v>
      </c>
      <c r="AT227" s="212" t="s">
        <v>116</v>
      </c>
      <c r="AU227" s="212" t="s">
        <v>79</v>
      </c>
      <c r="AY227" s="18" t="s">
        <v>114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8" t="s">
        <v>77</v>
      </c>
      <c r="BK227" s="213">
        <f>ROUND(I227*H227,2)</f>
        <v>0</v>
      </c>
      <c r="BL227" s="18" t="s">
        <v>121</v>
      </c>
      <c r="BM227" s="212" t="s">
        <v>344</v>
      </c>
    </row>
    <row r="228" spans="1:47" s="2" customFormat="1" ht="12">
      <c r="A228" s="39"/>
      <c r="B228" s="40"/>
      <c r="C228" s="41"/>
      <c r="D228" s="214" t="s">
        <v>123</v>
      </c>
      <c r="E228" s="41"/>
      <c r="F228" s="215" t="s">
        <v>345</v>
      </c>
      <c r="G228" s="41"/>
      <c r="H228" s="41"/>
      <c r="I228" s="216"/>
      <c r="J228" s="41"/>
      <c r="K228" s="41"/>
      <c r="L228" s="45"/>
      <c r="M228" s="217"/>
      <c r="N228" s="218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123</v>
      </c>
      <c r="AU228" s="18" t="s">
        <v>79</v>
      </c>
    </row>
    <row r="229" spans="1:51" s="13" customFormat="1" ht="12">
      <c r="A229" s="13"/>
      <c r="B229" s="219"/>
      <c r="C229" s="220"/>
      <c r="D229" s="221" t="s">
        <v>125</v>
      </c>
      <c r="E229" s="222" t="s">
        <v>19</v>
      </c>
      <c r="F229" s="223" t="s">
        <v>346</v>
      </c>
      <c r="G229" s="220"/>
      <c r="H229" s="224">
        <v>18.208</v>
      </c>
      <c r="I229" s="225"/>
      <c r="J229" s="220"/>
      <c r="K229" s="220"/>
      <c r="L229" s="226"/>
      <c r="M229" s="227"/>
      <c r="N229" s="228"/>
      <c r="O229" s="228"/>
      <c r="P229" s="228"/>
      <c r="Q229" s="228"/>
      <c r="R229" s="228"/>
      <c r="S229" s="228"/>
      <c r="T229" s="22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0" t="s">
        <v>125</v>
      </c>
      <c r="AU229" s="230" t="s">
        <v>79</v>
      </c>
      <c r="AV229" s="13" t="s">
        <v>79</v>
      </c>
      <c r="AW229" s="13" t="s">
        <v>31</v>
      </c>
      <c r="AX229" s="13" t="s">
        <v>77</v>
      </c>
      <c r="AY229" s="230" t="s">
        <v>114</v>
      </c>
    </row>
    <row r="230" spans="1:63" s="12" customFormat="1" ht="22.8" customHeight="1">
      <c r="A230" s="12"/>
      <c r="B230" s="185"/>
      <c r="C230" s="186"/>
      <c r="D230" s="187" t="s">
        <v>68</v>
      </c>
      <c r="E230" s="199" t="s">
        <v>347</v>
      </c>
      <c r="F230" s="199" t="s">
        <v>348</v>
      </c>
      <c r="G230" s="186"/>
      <c r="H230" s="186"/>
      <c r="I230" s="189"/>
      <c r="J230" s="200">
        <f>BK230</f>
        <v>0</v>
      </c>
      <c r="K230" s="186"/>
      <c r="L230" s="191"/>
      <c r="M230" s="192"/>
      <c r="N230" s="193"/>
      <c r="O230" s="193"/>
      <c r="P230" s="194">
        <f>SUM(P231:P232)</f>
        <v>0</v>
      </c>
      <c r="Q230" s="193"/>
      <c r="R230" s="194">
        <f>SUM(R231:R232)</f>
        <v>0</v>
      </c>
      <c r="S230" s="193"/>
      <c r="T230" s="195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6" t="s">
        <v>77</v>
      </c>
      <c r="AT230" s="197" t="s">
        <v>68</v>
      </c>
      <c r="AU230" s="197" t="s">
        <v>77</v>
      </c>
      <c r="AY230" s="196" t="s">
        <v>114</v>
      </c>
      <c r="BK230" s="198">
        <f>SUM(BK231:BK232)</f>
        <v>0</v>
      </c>
    </row>
    <row r="231" spans="1:65" s="2" customFormat="1" ht="24.15" customHeight="1">
      <c r="A231" s="39"/>
      <c r="B231" s="40"/>
      <c r="C231" s="201" t="s">
        <v>349</v>
      </c>
      <c r="D231" s="201" t="s">
        <v>116</v>
      </c>
      <c r="E231" s="202" t="s">
        <v>350</v>
      </c>
      <c r="F231" s="203" t="s">
        <v>351</v>
      </c>
      <c r="G231" s="204" t="s">
        <v>177</v>
      </c>
      <c r="H231" s="205">
        <v>69.479</v>
      </c>
      <c r="I231" s="206"/>
      <c r="J231" s="207">
        <f>ROUND(I231*H231,2)</f>
        <v>0</v>
      </c>
      <c r="K231" s="203" t="s">
        <v>120</v>
      </c>
      <c r="L231" s="45"/>
      <c r="M231" s="208" t="s">
        <v>19</v>
      </c>
      <c r="N231" s="209" t="s">
        <v>40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2" t="s">
        <v>121</v>
      </c>
      <c r="AT231" s="212" t="s">
        <v>116</v>
      </c>
      <c r="AU231" s="212" t="s">
        <v>79</v>
      </c>
      <c r="AY231" s="18" t="s">
        <v>114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8" t="s">
        <v>77</v>
      </c>
      <c r="BK231" s="213">
        <f>ROUND(I231*H231,2)</f>
        <v>0</v>
      </c>
      <c r="BL231" s="18" t="s">
        <v>121</v>
      </c>
      <c r="BM231" s="212" t="s">
        <v>352</v>
      </c>
    </row>
    <row r="232" spans="1:47" s="2" customFormat="1" ht="12">
      <c r="A232" s="39"/>
      <c r="B232" s="40"/>
      <c r="C232" s="41"/>
      <c r="D232" s="214" t="s">
        <v>123</v>
      </c>
      <c r="E232" s="41"/>
      <c r="F232" s="215" t="s">
        <v>353</v>
      </c>
      <c r="G232" s="41"/>
      <c r="H232" s="41"/>
      <c r="I232" s="216"/>
      <c r="J232" s="41"/>
      <c r="K232" s="41"/>
      <c r="L232" s="45"/>
      <c r="M232" s="217"/>
      <c r="N232" s="218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123</v>
      </c>
      <c r="AU232" s="18" t="s">
        <v>79</v>
      </c>
    </row>
    <row r="233" spans="1:63" s="12" customFormat="1" ht="25.9" customHeight="1">
      <c r="A233" s="12"/>
      <c r="B233" s="185"/>
      <c r="C233" s="186"/>
      <c r="D233" s="187" t="s">
        <v>68</v>
      </c>
      <c r="E233" s="188" t="s">
        <v>354</v>
      </c>
      <c r="F233" s="188" t="s">
        <v>355</v>
      </c>
      <c r="G233" s="186"/>
      <c r="H233" s="186"/>
      <c r="I233" s="189"/>
      <c r="J233" s="190">
        <f>BK233</f>
        <v>0</v>
      </c>
      <c r="K233" s="186"/>
      <c r="L233" s="191"/>
      <c r="M233" s="192"/>
      <c r="N233" s="193"/>
      <c r="O233" s="193"/>
      <c r="P233" s="194">
        <f>P234</f>
        <v>0</v>
      </c>
      <c r="Q233" s="193"/>
      <c r="R233" s="194">
        <f>R234</f>
        <v>0.06018</v>
      </c>
      <c r="S233" s="193"/>
      <c r="T233" s="195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6" t="s">
        <v>79</v>
      </c>
      <c r="AT233" s="197" t="s">
        <v>68</v>
      </c>
      <c r="AU233" s="197" t="s">
        <v>69</v>
      </c>
      <c r="AY233" s="196" t="s">
        <v>114</v>
      </c>
      <c r="BK233" s="198">
        <f>BK234</f>
        <v>0</v>
      </c>
    </row>
    <row r="234" spans="1:63" s="12" customFormat="1" ht="22.8" customHeight="1">
      <c r="A234" s="12"/>
      <c r="B234" s="185"/>
      <c r="C234" s="186"/>
      <c r="D234" s="187" t="s">
        <v>68</v>
      </c>
      <c r="E234" s="199" t="s">
        <v>356</v>
      </c>
      <c r="F234" s="199" t="s">
        <v>357</v>
      </c>
      <c r="G234" s="186"/>
      <c r="H234" s="186"/>
      <c r="I234" s="189"/>
      <c r="J234" s="200">
        <f>BK234</f>
        <v>0</v>
      </c>
      <c r="K234" s="186"/>
      <c r="L234" s="191"/>
      <c r="M234" s="192"/>
      <c r="N234" s="193"/>
      <c r="O234" s="193"/>
      <c r="P234" s="194">
        <f>SUM(P235:P240)</f>
        <v>0</v>
      </c>
      <c r="Q234" s="193"/>
      <c r="R234" s="194">
        <f>SUM(R235:R240)</f>
        <v>0.06018</v>
      </c>
      <c r="S234" s="193"/>
      <c r="T234" s="195">
        <f>SUM(T235:T240)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6" t="s">
        <v>79</v>
      </c>
      <c r="AT234" s="197" t="s">
        <v>68</v>
      </c>
      <c r="AU234" s="197" t="s">
        <v>77</v>
      </c>
      <c r="AY234" s="196" t="s">
        <v>114</v>
      </c>
      <c r="BK234" s="198">
        <f>SUM(BK235:BK240)</f>
        <v>0</v>
      </c>
    </row>
    <row r="235" spans="1:65" s="2" customFormat="1" ht="21.75" customHeight="1">
      <c r="A235" s="39"/>
      <c r="B235" s="40"/>
      <c r="C235" s="201" t="s">
        <v>358</v>
      </c>
      <c r="D235" s="201" t="s">
        <v>116</v>
      </c>
      <c r="E235" s="202" t="s">
        <v>359</v>
      </c>
      <c r="F235" s="203" t="s">
        <v>360</v>
      </c>
      <c r="G235" s="204" t="s">
        <v>119</v>
      </c>
      <c r="H235" s="205">
        <v>25.5</v>
      </c>
      <c r="I235" s="206"/>
      <c r="J235" s="207">
        <f>ROUND(I235*H235,2)</f>
        <v>0</v>
      </c>
      <c r="K235" s="203" t="s">
        <v>120</v>
      </c>
      <c r="L235" s="45"/>
      <c r="M235" s="208" t="s">
        <v>19</v>
      </c>
      <c r="N235" s="209" t="s">
        <v>40</v>
      </c>
      <c r="O235" s="85"/>
      <c r="P235" s="210">
        <f>O235*H235</f>
        <v>0</v>
      </c>
      <c r="Q235" s="210">
        <v>5E-05</v>
      </c>
      <c r="R235" s="210">
        <f>Q235*H235</f>
        <v>0.001275</v>
      </c>
      <c r="S235" s="210">
        <v>0</v>
      </c>
      <c r="T235" s="21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210</v>
      </c>
      <c r="AT235" s="212" t="s">
        <v>116</v>
      </c>
      <c r="AU235" s="212" t="s">
        <v>79</v>
      </c>
      <c r="AY235" s="18" t="s">
        <v>114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8" t="s">
        <v>77</v>
      </c>
      <c r="BK235" s="213">
        <f>ROUND(I235*H235,2)</f>
        <v>0</v>
      </c>
      <c r="BL235" s="18" t="s">
        <v>210</v>
      </c>
      <c r="BM235" s="212" t="s">
        <v>361</v>
      </c>
    </row>
    <row r="236" spans="1:47" s="2" customFormat="1" ht="12">
      <c r="A236" s="39"/>
      <c r="B236" s="40"/>
      <c r="C236" s="41"/>
      <c r="D236" s="214" t="s">
        <v>123</v>
      </c>
      <c r="E236" s="41"/>
      <c r="F236" s="215" t="s">
        <v>362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123</v>
      </c>
      <c r="AU236" s="18" t="s">
        <v>79</v>
      </c>
    </row>
    <row r="237" spans="1:65" s="2" customFormat="1" ht="16.5" customHeight="1">
      <c r="A237" s="39"/>
      <c r="B237" s="40"/>
      <c r="C237" s="242" t="s">
        <v>363</v>
      </c>
      <c r="D237" s="242" t="s">
        <v>211</v>
      </c>
      <c r="E237" s="243" t="s">
        <v>364</v>
      </c>
      <c r="F237" s="244" t="s">
        <v>365</v>
      </c>
      <c r="G237" s="245" t="s">
        <v>119</v>
      </c>
      <c r="H237" s="246">
        <v>28.05</v>
      </c>
      <c r="I237" s="247"/>
      <c r="J237" s="248">
        <f>ROUND(I237*H237,2)</f>
        <v>0</v>
      </c>
      <c r="K237" s="244" t="s">
        <v>120</v>
      </c>
      <c r="L237" s="249"/>
      <c r="M237" s="250" t="s">
        <v>19</v>
      </c>
      <c r="N237" s="251" t="s">
        <v>40</v>
      </c>
      <c r="O237" s="85"/>
      <c r="P237" s="210">
        <f>O237*H237</f>
        <v>0</v>
      </c>
      <c r="Q237" s="210">
        <v>0.0021</v>
      </c>
      <c r="R237" s="210">
        <f>Q237*H237</f>
        <v>0.058905</v>
      </c>
      <c r="S237" s="210">
        <v>0</v>
      </c>
      <c r="T237" s="21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2" t="s">
        <v>307</v>
      </c>
      <c r="AT237" s="212" t="s">
        <v>211</v>
      </c>
      <c r="AU237" s="212" t="s">
        <v>79</v>
      </c>
      <c r="AY237" s="18" t="s">
        <v>114</v>
      </c>
      <c r="BE237" s="213">
        <f>IF(N237="základní",J237,0)</f>
        <v>0</v>
      </c>
      <c r="BF237" s="213">
        <f>IF(N237="snížená",J237,0)</f>
        <v>0</v>
      </c>
      <c r="BG237" s="213">
        <f>IF(N237="zákl. přenesená",J237,0)</f>
        <v>0</v>
      </c>
      <c r="BH237" s="213">
        <f>IF(N237="sníž. přenesená",J237,0)</f>
        <v>0</v>
      </c>
      <c r="BI237" s="213">
        <f>IF(N237="nulová",J237,0)</f>
        <v>0</v>
      </c>
      <c r="BJ237" s="18" t="s">
        <v>77</v>
      </c>
      <c r="BK237" s="213">
        <f>ROUND(I237*H237,2)</f>
        <v>0</v>
      </c>
      <c r="BL237" s="18" t="s">
        <v>210</v>
      </c>
      <c r="BM237" s="212" t="s">
        <v>366</v>
      </c>
    </row>
    <row r="238" spans="1:51" s="13" customFormat="1" ht="12">
      <c r="A238" s="13"/>
      <c r="B238" s="219"/>
      <c r="C238" s="220"/>
      <c r="D238" s="221" t="s">
        <v>125</v>
      </c>
      <c r="E238" s="222" t="s">
        <v>19</v>
      </c>
      <c r="F238" s="223" t="s">
        <v>367</v>
      </c>
      <c r="G238" s="220"/>
      <c r="H238" s="224">
        <v>28.05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125</v>
      </c>
      <c r="AU238" s="230" t="s">
        <v>79</v>
      </c>
      <c r="AV238" s="13" t="s">
        <v>79</v>
      </c>
      <c r="AW238" s="13" t="s">
        <v>31</v>
      </c>
      <c r="AX238" s="13" t="s">
        <v>77</v>
      </c>
      <c r="AY238" s="230" t="s">
        <v>114</v>
      </c>
    </row>
    <row r="239" spans="1:65" s="2" customFormat="1" ht="24.15" customHeight="1">
      <c r="A239" s="39"/>
      <c r="B239" s="40"/>
      <c r="C239" s="201" t="s">
        <v>368</v>
      </c>
      <c r="D239" s="201" t="s">
        <v>116</v>
      </c>
      <c r="E239" s="202" t="s">
        <v>369</v>
      </c>
      <c r="F239" s="203" t="s">
        <v>370</v>
      </c>
      <c r="G239" s="204" t="s">
        <v>177</v>
      </c>
      <c r="H239" s="205">
        <v>0.06</v>
      </c>
      <c r="I239" s="206"/>
      <c r="J239" s="207">
        <f>ROUND(I239*H239,2)</f>
        <v>0</v>
      </c>
      <c r="K239" s="203" t="s">
        <v>120</v>
      </c>
      <c r="L239" s="45"/>
      <c r="M239" s="208" t="s">
        <v>19</v>
      </c>
      <c r="N239" s="209" t="s">
        <v>40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2" t="s">
        <v>210</v>
      </c>
      <c r="AT239" s="212" t="s">
        <v>116</v>
      </c>
      <c r="AU239" s="212" t="s">
        <v>79</v>
      </c>
      <c r="AY239" s="18" t="s">
        <v>114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8" t="s">
        <v>77</v>
      </c>
      <c r="BK239" s="213">
        <f>ROUND(I239*H239,2)</f>
        <v>0</v>
      </c>
      <c r="BL239" s="18" t="s">
        <v>210</v>
      </c>
      <c r="BM239" s="212" t="s">
        <v>371</v>
      </c>
    </row>
    <row r="240" spans="1:47" s="2" customFormat="1" ht="12">
      <c r="A240" s="39"/>
      <c r="B240" s="40"/>
      <c r="C240" s="41"/>
      <c r="D240" s="214" t="s">
        <v>123</v>
      </c>
      <c r="E240" s="41"/>
      <c r="F240" s="215" t="s">
        <v>372</v>
      </c>
      <c r="G240" s="41"/>
      <c r="H240" s="41"/>
      <c r="I240" s="216"/>
      <c r="J240" s="41"/>
      <c r="K240" s="41"/>
      <c r="L240" s="45"/>
      <c r="M240" s="217"/>
      <c r="N240" s="218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123</v>
      </c>
      <c r="AU240" s="18" t="s">
        <v>79</v>
      </c>
    </row>
    <row r="241" spans="1:63" s="12" customFormat="1" ht="25.9" customHeight="1">
      <c r="A241" s="12"/>
      <c r="B241" s="185"/>
      <c r="C241" s="186"/>
      <c r="D241" s="187" t="s">
        <v>68</v>
      </c>
      <c r="E241" s="188" t="s">
        <v>373</v>
      </c>
      <c r="F241" s="188" t="s">
        <v>374</v>
      </c>
      <c r="G241" s="186"/>
      <c r="H241" s="186"/>
      <c r="I241" s="189"/>
      <c r="J241" s="190">
        <f>BK241</f>
        <v>0</v>
      </c>
      <c r="K241" s="186"/>
      <c r="L241" s="191"/>
      <c r="M241" s="192"/>
      <c r="N241" s="193"/>
      <c r="O241" s="193"/>
      <c r="P241" s="194">
        <f>SUM(P242:P247)</f>
        <v>0</v>
      </c>
      <c r="Q241" s="193"/>
      <c r="R241" s="194">
        <f>SUM(R242:R247)</f>
        <v>0</v>
      </c>
      <c r="S241" s="193"/>
      <c r="T241" s="195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96" t="s">
        <v>141</v>
      </c>
      <c r="AT241" s="197" t="s">
        <v>68</v>
      </c>
      <c r="AU241" s="197" t="s">
        <v>69</v>
      </c>
      <c r="AY241" s="196" t="s">
        <v>114</v>
      </c>
      <c r="BK241" s="198">
        <f>SUM(BK242:BK247)</f>
        <v>0</v>
      </c>
    </row>
    <row r="242" spans="1:65" s="2" customFormat="1" ht="16.5" customHeight="1">
      <c r="A242" s="39"/>
      <c r="B242" s="40"/>
      <c r="C242" s="201" t="s">
        <v>375</v>
      </c>
      <c r="D242" s="201" t="s">
        <v>116</v>
      </c>
      <c r="E242" s="202" t="s">
        <v>376</v>
      </c>
      <c r="F242" s="203" t="s">
        <v>377</v>
      </c>
      <c r="G242" s="204" t="s">
        <v>378</v>
      </c>
      <c r="H242" s="205">
        <v>1</v>
      </c>
      <c r="I242" s="206"/>
      <c r="J242" s="207">
        <f>ROUND(I242*H242,2)</f>
        <v>0</v>
      </c>
      <c r="K242" s="203" t="s">
        <v>120</v>
      </c>
      <c r="L242" s="45"/>
      <c r="M242" s="208" t="s">
        <v>19</v>
      </c>
      <c r="N242" s="209" t="s">
        <v>40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2" t="s">
        <v>379</v>
      </c>
      <c r="AT242" s="212" t="s">
        <v>116</v>
      </c>
      <c r="AU242" s="212" t="s">
        <v>77</v>
      </c>
      <c r="AY242" s="18" t="s">
        <v>114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8" t="s">
        <v>77</v>
      </c>
      <c r="BK242" s="213">
        <f>ROUND(I242*H242,2)</f>
        <v>0</v>
      </c>
      <c r="BL242" s="18" t="s">
        <v>379</v>
      </c>
      <c r="BM242" s="212" t="s">
        <v>380</v>
      </c>
    </row>
    <row r="243" spans="1:47" s="2" customFormat="1" ht="12">
      <c r="A243" s="39"/>
      <c r="B243" s="40"/>
      <c r="C243" s="41"/>
      <c r="D243" s="214" t="s">
        <v>123</v>
      </c>
      <c r="E243" s="41"/>
      <c r="F243" s="215" t="s">
        <v>381</v>
      </c>
      <c r="G243" s="41"/>
      <c r="H243" s="41"/>
      <c r="I243" s="216"/>
      <c r="J243" s="41"/>
      <c r="K243" s="41"/>
      <c r="L243" s="45"/>
      <c r="M243" s="217"/>
      <c r="N243" s="218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123</v>
      </c>
      <c r="AU243" s="18" t="s">
        <v>77</v>
      </c>
    </row>
    <row r="244" spans="1:65" s="2" customFormat="1" ht="16.5" customHeight="1">
      <c r="A244" s="39"/>
      <c r="B244" s="40"/>
      <c r="C244" s="201" t="s">
        <v>382</v>
      </c>
      <c r="D244" s="201" t="s">
        <v>116</v>
      </c>
      <c r="E244" s="202" t="s">
        <v>383</v>
      </c>
      <c r="F244" s="203" t="s">
        <v>384</v>
      </c>
      <c r="G244" s="204" t="s">
        <v>385</v>
      </c>
      <c r="H244" s="205">
        <v>1</v>
      </c>
      <c r="I244" s="206"/>
      <c r="J244" s="207">
        <f>ROUND(I244*H244,2)</f>
        <v>0</v>
      </c>
      <c r="K244" s="203" t="s">
        <v>120</v>
      </c>
      <c r="L244" s="45"/>
      <c r="M244" s="208" t="s">
        <v>19</v>
      </c>
      <c r="N244" s="209" t="s">
        <v>40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2" t="s">
        <v>379</v>
      </c>
      <c r="AT244" s="212" t="s">
        <v>116</v>
      </c>
      <c r="AU244" s="212" t="s">
        <v>77</v>
      </c>
      <c r="AY244" s="18" t="s">
        <v>114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8" t="s">
        <v>77</v>
      </c>
      <c r="BK244" s="213">
        <f>ROUND(I244*H244,2)</f>
        <v>0</v>
      </c>
      <c r="BL244" s="18" t="s">
        <v>379</v>
      </c>
      <c r="BM244" s="212" t="s">
        <v>386</v>
      </c>
    </row>
    <row r="245" spans="1:47" s="2" customFormat="1" ht="12">
      <c r="A245" s="39"/>
      <c r="B245" s="40"/>
      <c r="C245" s="41"/>
      <c r="D245" s="214" t="s">
        <v>123</v>
      </c>
      <c r="E245" s="41"/>
      <c r="F245" s="215" t="s">
        <v>387</v>
      </c>
      <c r="G245" s="41"/>
      <c r="H245" s="41"/>
      <c r="I245" s="216"/>
      <c r="J245" s="41"/>
      <c r="K245" s="41"/>
      <c r="L245" s="45"/>
      <c r="M245" s="217"/>
      <c r="N245" s="218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123</v>
      </c>
      <c r="AU245" s="18" t="s">
        <v>77</v>
      </c>
    </row>
    <row r="246" spans="1:65" s="2" customFormat="1" ht="16.5" customHeight="1">
      <c r="A246" s="39"/>
      <c r="B246" s="40"/>
      <c r="C246" s="201" t="s">
        <v>388</v>
      </c>
      <c r="D246" s="201" t="s">
        <v>116</v>
      </c>
      <c r="E246" s="202" t="s">
        <v>389</v>
      </c>
      <c r="F246" s="203" t="s">
        <v>390</v>
      </c>
      <c r="G246" s="204" t="s">
        <v>378</v>
      </c>
      <c r="H246" s="205">
        <v>1</v>
      </c>
      <c r="I246" s="206"/>
      <c r="J246" s="207">
        <f>ROUND(I246*H246,2)</f>
        <v>0</v>
      </c>
      <c r="K246" s="203" t="s">
        <v>120</v>
      </c>
      <c r="L246" s="45"/>
      <c r="M246" s="208" t="s">
        <v>19</v>
      </c>
      <c r="N246" s="209" t="s">
        <v>40</v>
      </c>
      <c r="O246" s="85"/>
      <c r="P246" s="210">
        <f>O246*H246</f>
        <v>0</v>
      </c>
      <c r="Q246" s="210">
        <v>0</v>
      </c>
      <c r="R246" s="210">
        <f>Q246*H246</f>
        <v>0</v>
      </c>
      <c r="S246" s="210">
        <v>0</v>
      </c>
      <c r="T246" s="21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2" t="s">
        <v>379</v>
      </c>
      <c r="AT246" s="212" t="s">
        <v>116</v>
      </c>
      <c r="AU246" s="212" t="s">
        <v>77</v>
      </c>
      <c r="AY246" s="18" t="s">
        <v>114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8" t="s">
        <v>77</v>
      </c>
      <c r="BK246" s="213">
        <f>ROUND(I246*H246,2)</f>
        <v>0</v>
      </c>
      <c r="BL246" s="18" t="s">
        <v>379</v>
      </c>
      <c r="BM246" s="212" t="s">
        <v>391</v>
      </c>
    </row>
    <row r="247" spans="1:47" s="2" customFormat="1" ht="12">
      <c r="A247" s="39"/>
      <c r="B247" s="40"/>
      <c r="C247" s="41"/>
      <c r="D247" s="214" t="s">
        <v>123</v>
      </c>
      <c r="E247" s="41"/>
      <c r="F247" s="215" t="s">
        <v>392</v>
      </c>
      <c r="G247" s="41"/>
      <c r="H247" s="41"/>
      <c r="I247" s="216"/>
      <c r="J247" s="41"/>
      <c r="K247" s="41"/>
      <c r="L247" s="45"/>
      <c r="M247" s="262"/>
      <c r="N247" s="263"/>
      <c r="O247" s="264"/>
      <c r="P247" s="264"/>
      <c r="Q247" s="264"/>
      <c r="R247" s="264"/>
      <c r="S247" s="264"/>
      <c r="T247" s="265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123</v>
      </c>
      <c r="AU247" s="18" t="s">
        <v>77</v>
      </c>
    </row>
    <row r="248" spans="1:31" s="2" customFormat="1" ht="6.95" customHeight="1">
      <c r="A248" s="39"/>
      <c r="B248" s="60"/>
      <c r="C248" s="61"/>
      <c r="D248" s="61"/>
      <c r="E248" s="61"/>
      <c r="F248" s="61"/>
      <c r="G248" s="61"/>
      <c r="H248" s="61"/>
      <c r="I248" s="61"/>
      <c r="J248" s="61"/>
      <c r="K248" s="61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password="CC35" sheet="1" objects="1" scenarios="1" formatColumns="0" formatRows="0" autoFilter="0"/>
  <autoFilter ref="C90:K247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11251101"/>
    <hyperlink ref="F98" r:id="rId2" display="https://podminky.urs.cz/item/CS_URS_2022_01/113107123"/>
    <hyperlink ref="F101" r:id="rId3" display="https://podminky.urs.cz/item/CS_URS_2022_01/113107143"/>
    <hyperlink ref="F103" r:id="rId4" display="https://podminky.urs.cz/item/CS_URS_2022_01/113154112"/>
    <hyperlink ref="F106" r:id="rId5" display="https://podminky.urs.cz/item/CS_URS_2022_01/115001106"/>
    <hyperlink ref="F110" r:id="rId6" display="https://podminky.urs.cz/item/CS_URS_2022_01/131351202"/>
    <hyperlink ref="F113" r:id="rId7" display="https://podminky.urs.cz/item/CS_URS_2022_01/181252305"/>
    <hyperlink ref="F117" r:id="rId8" display="https://podminky.urs.cz/item/CS_URS_2022_01/212750101"/>
    <hyperlink ref="F120" r:id="rId9" display="https://podminky.urs.cz/item/CS_URS_2022_01/274321611"/>
    <hyperlink ref="F123" r:id="rId10" display="https://podminky.urs.cz/item/CS_URS_2022_01/275361821"/>
    <hyperlink ref="F127" r:id="rId11" display="https://podminky.urs.cz/item/CS_URS_2022_01/311322611"/>
    <hyperlink ref="F130" r:id="rId12" display="https://podminky.urs.cz/item/CS_URS_2022_01/313361821"/>
    <hyperlink ref="F133" r:id="rId13" display="https://podminky.urs.cz/item/CS_URS_2022_01/317322611"/>
    <hyperlink ref="F136" r:id="rId14" display="https://podminky.urs.cz/item/CS_URS_2022_01/317361821"/>
    <hyperlink ref="F139" r:id="rId15" display="https://podminky.urs.cz/item/CS_URS_2022_01/326218511"/>
    <hyperlink ref="F145" r:id="rId16" display="https://podminky.urs.cz/item/CS_URS_2022_01/458311131"/>
    <hyperlink ref="F149" r:id="rId17" display="https://podminky.urs.cz/item/CS_URS_2022_01/564851111"/>
    <hyperlink ref="F156" r:id="rId18" display="https://podminky.urs.cz/item/CS_URS_2022_01/565155121"/>
    <hyperlink ref="F159" r:id="rId19" display="https://podminky.urs.cz/item/CS_URS_2022_01/573191111"/>
    <hyperlink ref="F163" r:id="rId20" display="https://podminky.urs.cz/item/CS_URS_2022_01/573231106"/>
    <hyperlink ref="F170" r:id="rId21" display="https://podminky.urs.cz/item/CS_URS_2022_01/577134121"/>
    <hyperlink ref="F174" r:id="rId22" display="https://podminky.urs.cz/item/CS_URS_2022_01/591141111"/>
    <hyperlink ref="F181" r:id="rId23" display="https://podminky.urs.cz/item/CS_URS_2022_01/911332111"/>
    <hyperlink ref="F188" r:id="rId24" display="https://podminky.urs.cz/item/CS_URS_2022_01/911332215"/>
    <hyperlink ref="F192" r:id="rId25" display="https://podminky.urs.cz/item/CS_URS_2022_01/911381142"/>
    <hyperlink ref="F196" r:id="rId26" display="https://podminky.urs.cz/item/CS_URS_2022_01/911381152"/>
    <hyperlink ref="F200" r:id="rId27" display="https://podminky.urs.cz/item/CS_URS_2022_01/91332 R"/>
    <hyperlink ref="F204" r:id="rId28" display="https://podminky.urs.cz/item/CS_URS_2022_01/91335 R"/>
    <hyperlink ref="F208" r:id="rId29" display="https://podminky.urs.cz/item/CS_URS_2022_01/914111111"/>
    <hyperlink ref="F213" r:id="rId30" display="https://podminky.urs.cz/item/CS_URS_2022_01/919732211"/>
    <hyperlink ref="F215" r:id="rId31" display="https://podminky.urs.cz/item/CS_URS_2022_01/966006132"/>
    <hyperlink ref="F220" r:id="rId32" display="https://podminky.urs.cz/item/CS_URS_2022_01/997221551"/>
    <hyperlink ref="F222" r:id="rId33" display="https://podminky.urs.cz/item/CS_URS_2022_01/997221559"/>
    <hyperlink ref="F225" r:id="rId34" display="https://podminky.urs.cz/item/CS_URS_2022_01/997221645"/>
    <hyperlink ref="F228" r:id="rId35" display="https://podminky.urs.cz/item/CS_URS_2022_01/997221655"/>
    <hyperlink ref="F232" r:id="rId36" display="https://podminky.urs.cz/item/CS_URS_2022_01/998225111"/>
    <hyperlink ref="F236" r:id="rId37" display="https://podminky.urs.cz/item/CS_URS_2022_01/711472051"/>
    <hyperlink ref="F240" r:id="rId38" display="https://podminky.urs.cz/item/CS_URS_2022_01/998711101"/>
    <hyperlink ref="F243" r:id="rId39" display="https://podminky.urs.cz/item/CS_URS_2022_01/012002000"/>
    <hyperlink ref="F245" r:id="rId40" display="https://podminky.urs.cz/item/CS_URS_2022_01/030001000"/>
    <hyperlink ref="F247" r:id="rId41" display="https://podminky.urs.cz/item/CS_URS_2022_01/07210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393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394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395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396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397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398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399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400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401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402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403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76</v>
      </c>
      <c r="F18" s="277" t="s">
        <v>404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405</v>
      </c>
      <c r="F19" s="277" t="s">
        <v>406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407</v>
      </c>
      <c r="F20" s="277" t="s">
        <v>408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409</v>
      </c>
      <c r="F21" s="277" t="s">
        <v>410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411</v>
      </c>
      <c r="F22" s="277" t="s">
        <v>412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413</v>
      </c>
      <c r="F23" s="277" t="s">
        <v>414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415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416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417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418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419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420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421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422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423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100</v>
      </c>
      <c r="F36" s="277"/>
      <c r="G36" s="277" t="s">
        <v>424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425</v>
      </c>
      <c r="F37" s="277"/>
      <c r="G37" s="277" t="s">
        <v>426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50</v>
      </c>
      <c r="F38" s="277"/>
      <c r="G38" s="277" t="s">
        <v>427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51</v>
      </c>
      <c r="F39" s="277"/>
      <c r="G39" s="277" t="s">
        <v>428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101</v>
      </c>
      <c r="F40" s="277"/>
      <c r="G40" s="277" t="s">
        <v>429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102</v>
      </c>
      <c r="F41" s="277"/>
      <c r="G41" s="277" t="s">
        <v>430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431</v>
      </c>
      <c r="F42" s="277"/>
      <c r="G42" s="277" t="s">
        <v>432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433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434</v>
      </c>
      <c r="F44" s="277"/>
      <c r="G44" s="277" t="s">
        <v>435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104</v>
      </c>
      <c r="F45" s="277"/>
      <c r="G45" s="277" t="s">
        <v>436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437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438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439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440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441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442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443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444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445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446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447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448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449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450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451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452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453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454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455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456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457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458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459</v>
      </c>
      <c r="D76" s="295"/>
      <c r="E76" s="295"/>
      <c r="F76" s="295" t="s">
        <v>460</v>
      </c>
      <c r="G76" s="296"/>
      <c r="H76" s="295" t="s">
        <v>51</v>
      </c>
      <c r="I76" s="295" t="s">
        <v>54</v>
      </c>
      <c r="J76" s="295" t="s">
        <v>461</v>
      </c>
      <c r="K76" s="294"/>
    </row>
    <row r="77" spans="2:11" s="1" customFormat="1" ht="17.25" customHeight="1">
      <c r="B77" s="292"/>
      <c r="C77" s="297" t="s">
        <v>462</v>
      </c>
      <c r="D77" s="297"/>
      <c r="E77" s="297"/>
      <c r="F77" s="298" t="s">
        <v>463</v>
      </c>
      <c r="G77" s="299"/>
      <c r="H77" s="297"/>
      <c r="I77" s="297"/>
      <c r="J77" s="297" t="s">
        <v>464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50</v>
      </c>
      <c r="D79" s="302"/>
      <c r="E79" s="302"/>
      <c r="F79" s="303" t="s">
        <v>465</v>
      </c>
      <c r="G79" s="304"/>
      <c r="H79" s="280" t="s">
        <v>466</v>
      </c>
      <c r="I79" s="280" t="s">
        <v>467</v>
      </c>
      <c r="J79" s="280">
        <v>20</v>
      </c>
      <c r="K79" s="294"/>
    </row>
    <row r="80" spans="2:11" s="1" customFormat="1" ht="15" customHeight="1">
      <c r="B80" s="292"/>
      <c r="C80" s="280" t="s">
        <v>468</v>
      </c>
      <c r="D80" s="280"/>
      <c r="E80" s="280"/>
      <c r="F80" s="303" t="s">
        <v>465</v>
      </c>
      <c r="G80" s="304"/>
      <c r="H80" s="280" t="s">
        <v>469</v>
      </c>
      <c r="I80" s="280" t="s">
        <v>467</v>
      </c>
      <c r="J80" s="280">
        <v>120</v>
      </c>
      <c r="K80" s="294"/>
    </row>
    <row r="81" spans="2:11" s="1" customFormat="1" ht="15" customHeight="1">
      <c r="B81" s="305"/>
      <c r="C81" s="280" t="s">
        <v>470</v>
      </c>
      <c r="D81" s="280"/>
      <c r="E81" s="280"/>
      <c r="F81" s="303" t="s">
        <v>471</v>
      </c>
      <c r="G81" s="304"/>
      <c r="H81" s="280" t="s">
        <v>472</v>
      </c>
      <c r="I81" s="280" t="s">
        <v>467</v>
      </c>
      <c r="J81" s="280">
        <v>50</v>
      </c>
      <c r="K81" s="294"/>
    </row>
    <row r="82" spans="2:11" s="1" customFormat="1" ht="15" customHeight="1">
      <c r="B82" s="305"/>
      <c r="C82" s="280" t="s">
        <v>473</v>
      </c>
      <c r="D82" s="280"/>
      <c r="E82" s="280"/>
      <c r="F82" s="303" t="s">
        <v>465</v>
      </c>
      <c r="G82" s="304"/>
      <c r="H82" s="280" t="s">
        <v>474</v>
      </c>
      <c r="I82" s="280" t="s">
        <v>475</v>
      </c>
      <c r="J82" s="280"/>
      <c r="K82" s="294"/>
    </row>
    <row r="83" spans="2:11" s="1" customFormat="1" ht="15" customHeight="1">
      <c r="B83" s="305"/>
      <c r="C83" s="306" t="s">
        <v>476</v>
      </c>
      <c r="D83" s="306"/>
      <c r="E83" s="306"/>
      <c r="F83" s="307" t="s">
        <v>471</v>
      </c>
      <c r="G83" s="306"/>
      <c r="H83" s="306" t="s">
        <v>477</v>
      </c>
      <c r="I83" s="306" t="s">
        <v>467</v>
      </c>
      <c r="J83" s="306">
        <v>15</v>
      </c>
      <c r="K83" s="294"/>
    </row>
    <row r="84" spans="2:11" s="1" customFormat="1" ht="15" customHeight="1">
      <c r="B84" s="305"/>
      <c r="C84" s="306" t="s">
        <v>478</v>
      </c>
      <c r="D84" s="306"/>
      <c r="E84" s="306"/>
      <c r="F84" s="307" t="s">
        <v>471</v>
      </c>
      <c r="G84" s="306"/>
      <c r="H84" s="306" t="s">
        <v>479</v>
      </c>
      <c r="I84" s="306" t="s">
        <v>467</v>
      </c>
      <c r="J84" s="306">
        <v>15</v>
      </c>
      <c r="K84" s="294"/>
    </row>
    <row r="85" spans="2:11" s="1" customFormat="1" ht="15" customHeight="1">
      <c r="B85" s="305"/>
      <c r="C85" s="306" t="s">
        <v>480</v>
      </c>
      <c r="D85" s="306"/>
      <c r="E85" s="306"/>
      <c r="F85" s="307" t="s">
        <v>471</v>
      </c>
      <c r="G85" s="306"/>
      <c r="H85" s="306" t="s">
        <v>481</v>
      </c>
      <c r="I85" s="306" t="s">
        <v>467</v>
      </c>
      <c r="J85" s="306">
        <v>20</v>
      </c>
      <c r="K85" s="294"/>
    </row>
    <row r="86" spans="2:11" s="1" customFormat="1" ht="15" customHeight="1">
      <c r="B86" s="305"/>
      <c r="C86" s="306" t="s">
        <v>482</v>
      </c>
      <c r="D86" s="306"/>
      <c r="E86" s="306"/>
      <c r="F86" s="307" t="s">
        <v>471</v>
      </c>
      <c r="G86" s="306"/>
      <c r="H86" s="306" t="s">
        <v>483</v>
      </c>
      <c r="I86" s="306" t="s">
        <v>467</v>
      </c>
      <c r="J86" s="306">
        <v>20</v>
      </c>
      <c r="K86" s="294"/>
    </row>
    <row r="87" spans="2:11" s="1" customFormat="1" ht="15" customHeight="1">
      <c r="B87" s="305"/>
      <c r="C87" s="280" t="s">
        <v>484</v>
      </c>
      <c r="D87" s="280"/>
      <c r="E87" s="280"/>
      <c r="F87" s="303" t="s">
        <v>471</v>
      </c>
      <c r="G87" s="304"/>
      <c r="H87" s="280" t="s">
        <v>485</v>
      </c>
      <c r="I87" s="280" t="s">
        <v>467</v>
      </c>
      <c r="J87" s="280">
        <v>50</v>
      </c>
      <c r="K87" s="294"/>
    </row>
    <row r="88" spans="2:11" s="1" customFormat="1" ht="15" customHeight="1">
      <c r="B88" s="305"/>
      <c r="C88" s="280" t="s">
        <v>486</v>
      </c>
      <c r="D88" s="280"/>
      <c r="E88" s="280"/>
      <c r="F88" s="303" t="s">
        <v>471</v>
      </c>
      <c r="G88" s="304"/>
      <c r="H88" s="280" t="s">
        <v>487</v>
      </c>
      <c r="I88" s="280" t="s">
        <v>467</v>
      </c>
      <c r="J88" s="280">
        <v>20</v>
      </c>
      <c r="K88" s="294"/>
    </row>
    <row r="89" spans="2:11" s="1" customFormat="1" ht="15" customHeight="1">
      <c r="B89" s="305"/>
      <c r="C89" s="280" t="s">
        <v>488</v>
      </c>
      <c r="D89" s="280"/>
      <c r="E89" s="280"/>
      <c r="F89" s="303" t="s">
        <v>471</v>
      </c>
      <c r="G89" s="304"/>
      <c r="H89" s="280" t="s">
        <v>489</v>
      </c>
      <c r="I89" s="280" t="s">
        <v>467</v>
      </c>
      <c r="J89" s="280">
        <v>20</v>
      </c>
      <c r="K89" s="294"/>
    </row>
    <row r="90" spans="2:11" s="1" customFormat="1" ht="15" customHeight="1">
      <c r="B90" s="305"/>
      <c r="C90" s="280" t="s">
        <v>490</v>
      </c>
      <c r="D90" s="280"/>
      <c r="E90" s="280"/>
      <c r="F90" s="303" t="s">
        <v>471</v>
      </c>
      <c r="G90" s="304"/>
      <c r="H90" s="280" t="s">
        <v>491</v>
      </c>
      <c r="I90" s="280" t="s">
        <v>467</v>
      </c>
      <c r="J90" s="280">
        <v>50</v>
      </c>
      <c r="K90" s="294"/>
    </row>
    <row r="91" spans="2:11" s="1" customFormat="1" ht="15" customHeight="1">
      <c r="B91" s="305"/>
      <c r="C91" s="280" t="s">
        <v>492</v>
      </c>
      <c r="D91" s="280"/>
      <c r="E91" s="280"/>
      <c r="F91" s="303" t="s">
        <v>471</v>
      </c>
      <c r="G91" s="304"/>
      <c r="H91" s="280" t="s">
        <v>492</v>
      </c>
      <c r="I91" s="280" t="s">
        <v>467</v>
      </c>
      <c r="J91" s="280">
        <v>50</v>
      </c>
      <c r="K91" s="294"/>
    </row>
    <row r="92" spans="2:11" s="1" customFormat="1" ht="15" customHeight="1">
      <c r="B92" s="305"/>
      <c r="C92" s="280" t="s">
        <v>493</v>
      </c>
      <c r="D92" s="280"/>
      <c r="E92" s="280"/>
      <c r="F92" s="303" t="s">
        <v>471</v>
      </c>
      <c r="G92" s="304"/>
      <c r="H92" s="280" t="s">
        <v>494</v>
      </c>
      <c r="I92" s="280" t="s">
        <v>467</v>
      </c>
      <c r="J92" s="280">
        <v>255</v>
      </c>
      <c r="K92" s="294"/>
    </row>
    <row r="93" spans="2:11" s="1" customFormat="1" ht="15" customHeight="1">
      <c r="B93" s="305"/>
      <c r="C93" s="280" t="s">
        <v>495</v>
      </c>
      <c r="D93" s="280"/>
      <c r="E93" s="280"/>
      <c r="F93" s="303" t="s">
        <v>465</v>
      </c>
      <c r="G93" s="304"/>
      <c r="H93" s="280" t="s">
        <v>496</v>
      </c>
      <c r="I93" s="280" t="s">
        <v>497</v>
      </c>
      <c r="J93" s="280"/>
      <c r="K93" s="294"/>
    </row>
    <row r="94" spans="2:11" s="1" customFormat="1" ht="15" customHeight="1">
      <c r="B94" s="305"/>
      <c r="C94" s="280" t="s">
        <v>498</v>
      </c>
      <c r="D94" s="280"/>
      <c r="E94" s="280"/>
      <c r="F94" s="303" t="s">
        <v>465</v>
      </c>
      <c r="G94" s="304"/>
      <c r="H94" s="280" t="s">
        <v>499</v>
      </c>
      <c r="I94" s="280" t="s">
        <v>500</v>
      </c>
      <c r="J94" s="280"/>
      <c r="K94" s="294"/>
    </row>
    <row r="95" spans="2:11" s="1" customFormat="1" ht="15" customHeight="1">
      <c r="B95" s="305"/>
      <c r="C95" s="280" t="s">
        <v>501</v>
      </c>
      <c r="D95" s="280"/>
      <c r="E95" s="280"/>
      <c r="F95" s="303" t="s">
        <v>465</v>
      </c>
      <c r="G95" s="304"/>
      <c r="H95" s="280" t="s">
        <v>501</v>
      </c>
      <c r="I95" s="280" t="s">
        <v>500</v>
      </c>
      <c r="J95" s="280"/>
      <c r="K95" s="294"/>
    </row>
    <row r="96" spans="2:11" s="1" customFormat="1" ht="15" customHeight="1">
      <c r="B96" s="305"/>
      <c r="C96" s="280" t="s">
        <v>35</v>
      </c>
      <c r="D96" s="280"/>
      <c r="E96" s="280"/>
      <c r="F96" s="303" t="s">
        <v>465</v>
      </c>
      <c r="G96" s="304"/>
      <c r="H96" s="280" t="s">
        <v>502</v>
      </c>
      <c r="I96" s="280" t="s">
        <v>500</v>
      </c>
      <c r="J96" s="280"/>
      <c r="K96" s="294"/>
    </row>
    <row r="97" spans="2:11" s="1" customFormat="1" ht="15" customHeight="1">
      <c r="B97" s="305"/>
      <c r="C97" s="280" t="s">
        <v>45</v>
      </c>
      <c r="D97" s="280"/>
      <c r="E97" s="280"/>
      <c r="F97" s="303" t="s">
        <v>465</v>
      </c>
      <c r="G97" s="304"/>
      <c r="H97" s="280" t="s">
        <v>503</v>
      </c>
      <c r="I97" s="280" t="s">
        <v>500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504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459</v>
      </c>
      <c r="D103" s="295"/>
      <c r="E103" s="295"/>
      <c r="F103" s="295" t="s">
        <v>460</v>
      </c>
      <c r="G103" s="296"/>
      <c r="H103" s="295" t="s">
        <v>51</v>
      </c>
      <c r="I103" s="295" t="s">
        <v>54</v>
      </c>
      <c r="J103" s="295" t="s">
        <v>461</v>
      </c>
      <c r="K103" s="294"/>
    </row>
    <row r="104" spans="2:11" s="1" customFormat="1" ht="17.25" customHeight="1">
      <c r="B104" s="292"/>
      <c r="C104" s="297" t="s">
        <v>462</v>
      </c>
      <c r="D104" s="297"/>
      <c r="E104" s="297"/>
      <c r="F104" s="298" t="s">
        <v>463</v>
      </c>
      <c r="G104" s="299"/>
      <c r="H104" s="297"/>
      <c r="I104" s="297"/>
      <c r="J104" s="297" t="s">
        <v>464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50</v>
      </c>
      <c r="D106" s="302"/>
      <c r="E106" s="302"/>
      <c r="F106" s="303" t="s">
        <v>465</v>
      </c>
      <c r="G106" s="280"/>
      <c r="H106" s="280" t="s">
        <v>505</v>
      </c>
      <c r="I106" s="280" t="s">
        <v>467</v>
      </c>
      <c r="J106" s="280">
        <v>20</v>
      </c>
      <c r="K106" s="294"/>
    </row>
    <row r="107" spans="2:11" s="1" customFormat="1" ht="15" customHeight="1">
      <c r="B107" s="292"/>
      <c r="C107" s="280" t="s">
        <v>468</v>
      </c>
      <c r="D107" s="280"/>
      <c r="E107" s="280"/>
      <c r="F107" s="303" t="s">
        <v>465</v>
      </c>
      <c r="G107" s="280"/>
      <c r="H107" s="280" t="s">
        <v>505</v>
      </c>
      <c r="I107" s="280" t="s">
        <v>467</v>
      </c>
      <c r="J107" s="280">
        <v>120</v>
      </c>
      <c r="K107" s="294"/>
    </row>
    <row r="108" spans="2:11" s="1" customFormat="1" ht="15" customHeight="1">
      <c r="B108" s="305"/>
      <c r="C108" s="280" t="s">
        <v>470</v>
      </c>
      <c r="D108" s="280"/>
      <c r="E108" s="280"/>
      <c r="F108" s="303" t="s">
        <v>471</v>
      </c>
      <c r="G108" s="280"/>
      <c r="H108" s="280" t="s">
        <v>505</v>
      </c>
      <c r="I108" s="280" t="s">
        <v>467</v>
      </c>
      <c r="J108" s="280">
        <v>50</v>
      </c>
      <c r="K108" s="294"/>
    </row>
    <row r="109" spans="2:11" s="1" customFormat="1" ht="15" customHeight="1">
      <c r="B109" s="305"/>
      <c r="C109" s="280" t="s">
        <v>473</v>
      </c>
      <c r="D109" s="280"/>
      <c r="E109" s="280"/>
      <c r="F109" s="303" t="s">
        <v>465</v>
      </c>
      <c r="G109" s="280"/>
      <c r="H109" s="280" t="s">
        <v>505</v>
      </c>
      <c r="I109" s="280" t="s">
        <v>475</v>
      </c>
      <c r="J109" s="280"/>
      <c r="K109" s="294"/>
    </row>
    <row r="110" spans="2:11" s="1" customFormat="1" ht="15" customHeight="1">
      <c r="B110" s="305"/>
      <c r="C110" s="280" t="s">
        <v>484</v>
      </c>
      <c r="D110" s="280"/>
      <c r="E110" s="280"/>
      <c r="F110" s="303" t="s">
        <v>471</v>
      </c>
      <c r="G110" s="280"/>
      <c r="H110" s="280" t="s">
        <v>505</v>
      </c>
      <c r="I110" s="280" t="s">
        <v>467</v>
      </c>
      <c r="J110" s="280">
        <v>50</v>
      </c>
      <c r="K110" s="294"/>
    </row>
    <row r="111" spans="2:11" s="1" customFormat="1" ht="15" customHeight="1">
      <c r="B111" s="305"/>
      <c r="C111" s="280" t="s">
        <v>492</v>
      </c>
      <c r="D111" s="280"/>
      <c r="E111" s="280"/>
      <c r="F111" s="303" t="s">
        <v>471</v>
      </c>
      <c r="G111" s="280"/>
      <c r="H111" s="280" t="s">
        <v>505</v>
      </c>
      <c r="I111" s="280" t="s">
        <v>467</v>
      </c>
      <c r="J111" s="280">
        <v>50</v>
      </c>
      <c r="K111" s="294"/>
    </row>
    <row r="112" spans="2:11" s="1" customFormat="1" ht="15" customHeight="1">
      <c r="B112" s="305"/>
      <c r="C112" s="280" t="s">
        <v>490</v>
      </c>
      <c r="D112" s="280"/>
      <c r="E112" s="280"/>
      <c r="F112" s="303" t="s">
        <v>471</v>
      </c>
      <c r="G112" s="280"/>
      <c r="H112" s="280" t="s">
        <v>505</v>
      </c>
      <c r="I112" s="280" t="s">
        <v>467</v>
      </c>
      <c r="J112" s="280">
        <v>50</v>
      </c>
      <c r="K112" s="294"/>
    </row>
    <row r="113" spans="2:11" s="1" customFormat="1" ht="15" customHeight="1">
      <c r="B113" s="305"/>
      <c r="C113" s="280" t="s">
        <v>50</v>
      </c>
      <c r="D113" s="280"/>
      <c r="E113" s="280"/>
      <c r="F113" s="303" t="s">
        <v>465</v>
      </c>
      <c r="G113" s="280"/>
      <c r="H113" s="280" t="s">
        <v>506</v>
      </c>
      <c r="I113" s="280" t="s">
        <v>467</v>
      </c>
      <c r="J113" s="280">
        <v>20</v>
      </c>
      <c r="K113" s="294"/>
    </row>
    <row r="114" spans="2:11" s="1" customFormat="1" ht="15" customHeight="1">
      <c r="B114" s="305"/>
      <c r="C114" s="280" t="s">
        <v>507</v>
      </c>
      <c r="D114" s="280"/>
      <c r="E114" s="280"/>
      <c r="F114" s="303" t="s">
        <v>465</v>
      </c>
      <c r="G114" s="280"/>
      <c r="H114" s="280" t="s">
        <v>508</v>
      </c>
      <c r="I114" s="280" t="s">
        <v>467</v>
      </c>
      <c r="J114" s="280">
        <v>120</v>
      </c>
      <c r="K114" s="294"/>
    </row>
    <row r="115" spans="2:11" s="1" customFormat="1" ht="15" customHeight="1">
      <c r="B115" s="305"/>
      <c r="C115" s="280" t="s">
        <v>35</v>
      </c>
      <c r="D115" s="280"/>
      <c r="E115" s="280"/>
      <c r="F115" s="303" t="s">
        <v>465</v>
      </c>
      <c r="G115" s="280"/>
      <c r="H115" s="280" t="s">
        <v>509</v>
      </c>
      <c r="I115" s="280" t="s">
        <v>500</v>
      </c>
      <c r="J115" s="280"/>
      <c r="K115" s="294"/>
    </row>
    <row r="116" spans="2:11" s="1" customFormat="1" ht="15" customHeight="1">
      <c r="B116" s="305"/>
      <c r="C116" s="280" t="s">
        <v>45</v>
      </c>
      <c r="D116" s="280"/>
      <c r="E116" s="280"/>
      <c r="F116" s="303" t="s">
        <v>465</v>
      </c>
      <c r="G116" s="280"/>
      <c r="H116" s="280" t="s">
        <v>510</v>
      </c>
      <c r="I116" s="280" t="s">
        <v>500</v>
      </c>
      <c r="J116" s="280"/>
      <c r="K116" s="294"/>
    </row>
    <row r="117" spans="2:11" s="1" customFormat="1" ht="15" customHeight="1">
      <c r="B117" s="305"/>
      <c r="C117" s="280" t="s">
        <v>54</v>
      </c>
      <c r="D117" s="280"/>
      <c r="E117" s="280"/>
      <c r="F117" s="303" t="s">
        <v>465</v>
      </c>
      <c r="G117" s="280"/>
      <c r="H117" s="280" t="s">
        <v>511</v>
      </c>
      <c r="I117" s="280" t="s">
        <v>512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513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459</v>
      </c>
      <c r="D123" s="295"/>
      <c r="E123" s="295"/>
      <c r="F123" s="295" t="s">
        <v>460</v>
      </c>
      <c r="G123" s="296"/>
      <c r="H123" s="295" t="s">
        <v>51</v>
      </c>
      <c r="I123" s="295" t="s">
        <v>54</v>
      </c>
      <c r="J123" s="295" t="s">
        <v>461</v>
      </c>
      <c r="K123" s="324"/>
    </row>
    <row r="124" spans="2:11" s="1" customFormat="1" ht="17.25" customHeight="1">
      <c r="B124" s="323"/>
      <c r="C124" s="297" t="s">
        <v>462</v>
      </c>
      <c r="D124" s="297"/>
      <c r="E124" s="297"/>
      <c r="F124" s="298" t="s">
        <v>463</v>
      </c>
      <c r="G124" s="299"/>
      <c r="H124" s="297"/>
      <c r="I124" s="297"/>
      <c r="J124" s="297" t="s">
        <v>464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468</v>
      </c>
      <c r="D126" s="302"/>
      <c r="E126" s="302"/>
      <c r="F126" s="303" t="s">
        <v>465</v>
      </c>
      <c r="G126" s="280"/>
      <c r="H126" s="280" t="s">
        <v>505</v>
      </c>
      <c r="I126" s="280" t="s">
        <v>467</v>
      </c>
      <c r="J126" s="280">
        <v>120</v>
      </c>
      <c r="K126" s="328"/>
    </row>
    <row r="127" spans="2:11" s="1" customFormat="1" ht="15" customHeight="1">
      <c r="B127" s="325"/>
      <c r="C127" s="280" t="s">
        <v>514</v>
      </c>
      <c r="D127" s="280"/>
      <c r="E127" s="280"/>
      <c r="F127" s="303" t="s">
        <v>465</v>
      </c>
      <c r="G127" s="280"/>
      <c r="H127" s="280" t="s">
        <v>515</v>
      </c>
      <c r="I127" s="280" t="s">
        <v>467</v>
      </c>
      <c r="J127" s="280" t="s">
        <v>516</v>
      </c>
      <c r="K127" s="328"/>
    </row>
    <row r="128" spans="2:11" s="1" customFormat="1" ht="15" customHeight="1">
      <c r="B128" s="325"/>
      <c r="C128" s="280" t="s">
        <v>413</v>
      </c>
      <c r="D128" s="280"/>
      <c r="E128" s="280"/>
      <c r="F128" s="303" t="s">
        <v>465</v>
      </c>
      <c r="G128" s="280"/>
      <c r="H128" s="280" t="s">
        <v>517</v>
      </c>
      <c r="I128" s="280" t="s">
        <v>467</v>
      </c>
      <c r="J128" s="280" t="s">
        <v>516</v>
      </c>
      <c r="K128" s="328"/>
    </row>
    <row r="129" spans="2:11" s="1" customFormat="1" ht="15" customHeight="1">
      <c r="B129" s="325"/>
      <c r="C129" s="280" t="s">
        <v>476</v>
      </c>
      <c r="D129" s="280"/>
      <c r="E129" s="280"/>
      <c r="F129" s="303" t="s">
        <v>471</v>
      </c>
      <c r="G129" s="280"/>
      <c r="H129" s="280" t="s">
        <v>477</v>
      </c>
      <c r="I129" s="280" t="s">
        <v>467</v>
      </c>
      <c r="J129" s="280">
        <v>15</v>
      </c>
      <c r="K129" s="328"/>
    </row>
    <row r="130" spans="2:11" s="1" customFormat="1" ht="15" customHeight="1">
      <c r="B130" s="325"/>
      <c r="C130" s="306" t="s">
        <v>478</v>
      </c>
      <c r="D130" s="306"/>
      <c r="E130" s="306"/>
      <c r="F130" s="307" t="s">
        <v>471</v>
      </c>
      <c r="G130" s="306"/>
      <c r="H130" s="306" t="s">
        <v>479</v>
      </c>
      <c r="I130" s="306" t="s">
        <v>467</v>
      </c>
      <c r="J130" s="306">
        <v>15</v>
      </c>
      <c r="K130" s="328"/>
    </row>
    <row r="131" spans="2:11" s="1" customFormat="1" ht="15" customHeight="1">
      <c r="B131" s="325"/>
      <c r="C131" s="306" t="s">
        <v>480</v>
      </c>
      <c r="D131" s="306"/>
      <c r="E131" s="306"/>
      <c r="F131" s="307" t="s">
        <v>471</v>
      </c>
      <c r="G131" s="306"/>
      <c r="H131" s="306" t="s">
        <v>481</v>
      </c>
      <c r="I131" s="306" t="s">
        <v>467</v>
      </c>
      <c r="J131" s="306">
        <v>20</v>
      </c>
      <c r="K131" s="328"/>
    </row>
    <row r="132" spans="2:11" s="1" customFormat="1" ht="15" customHeight="1">
      <c r="B132" s="325"/>
      <c r="C132" s="306" t="s">
        <v>482</v>
      </c>
      <c r="D132" s="306"/>
      <c r="E132" s="306"/>
      <c r="F132" s="307" t="s">
        <v>471</v>
      </c>
      <c r="G132" s="306"/>
      <c r="H132" s="306" t="s">
        <v>483</v>
      </c>
      <c r="I132" s="306" t="s">
        <v>467</v>
      </c>
      <c r="J132" s="306">
        <v>20</v>
      </c>
      <c r="K132" s="328"/>
    </row>
    <row r="133" spans="2:11" s="1" customFormat="1" ht="15" customHeight="1">
      <c r="B133" s="325"/>
      <c r="C133" s="280" t="s">
        <v>470</v>
      </c>
      <c r="D133" s="280"/>
      <c r="E133" s="280"/>
      <c r="F133" s="303" t="s">
        <v>471</v>
      </c>
      <c r="G133" s="280"/>
      <c r="H133" s="280" t="s">
        <v>505</v>
      </c>
      <c r="I133" s="280" t="s">
        <v>467</v>
      </c>
      <c r="J133" s="280">
        <v>50</v>
      </c>
      <c r="K133" s="328"/>
    </row>
    <row r="134" spans="2:11" s="1" customFormat="1" ht="15" customHeight="1">
      <c r="B134" s="325"/>
      <c r="C134" s="280" t="s">
        <v>484</v>
      </c>
      <c r="D134" s="280"/>
      <c r="E134" s="280"/>
      <c r="F134" s="303" t="s">
        <v>471</v>
      </c>
      <c r="G134" s="280"/>
      <c r="H134" s="280" t="s">
        <v>505</v>
      </c>
      <c r="I134" s="280" t="s">
        <v>467</v>
      </c>
      <c r="J134" s="280">
        <v>50</v>
      </c>
      <c r="K134" s="328"/>
    </row>
    <row r="135" spans="2:11" s="1" customFormat="1" ht="15" customHeight="1">
      <c r="B135" s="325"/>
      <c r="C135" s="280" t="s">
        <v>490</v>
      </c>
      <c r="D135" s="280"/>
      <c r="E135" s="280"/>
      <c r="F135" s="303" t="s">
        <v>471</v>
      </c>
      <c r="G135" s="280"/>
      <c r="H135" s="280" t="s">
        <v>505</v>
      </c>
      <c r="I135" s="280" t="s">
        <v>467</v>
      </c>
      <c r="J135" s="280">
        <v>50</v>
      </c>
      <c r="K135" s="328"/>
    </row>
    <row r="136" spans="2:11" s="1" customFormat="1" ht="15" customHeight="1">
      <c r="B136" s="325"/>
      <c r="C136" s="280" t="s">
        <v>492</v>
      </c>
      <c r="D136" s="280"/>
      <c r="E136" s="280"/>
      <c r="F136" s="303" t="s">
        <v>471</v>
      </c>
      <c r="G136" s="280"/>
      <c r="H136" s="280" t="s">
        <v>505</v>
      </c>
      <c r="I136" s="280" t="s">
        <v>467</v>
      </c>
      <c r="J136" s="280">
        <v>50</v>
      </c>
      <c r="K136" s="328"/>
    </row>
    <row r="137" spans="2:11" s="1" customFormat="1" ht="15" customHeight="1">
      <c r="B137" s="325"/>
      <c r="C137" s="280" t="s">
        <v>493</v>
      </c>
      <c r="D137" s="280"/>
      <c r="E137" s="280"/>
      <c r="F137" s="303" t="s">
        <v>471</v>
      </c>
      <c r="G137" s="280"/>
      <c r="H137" s="280" t="s">
        <v>518</v>
      </c>
      <c r="I137" s="280" t="s">
        <v>467</v>
      </c>
      <c r="J137" s="280">
        <v>255</v>
      </c>
      <c r="K137" s="328"/>
    </row>
    <row r="138" spans="2:11" s="1" customFormat="1" ht="15" customHeight="1">
      <c r="B138" s="325"/>
      <c r="C138" s="280" t="s">
        <v>495</v>
      </c>
      <c r="D138" s="280"/>
      <c r="E138" s="280"/>
      <c r="F138" s="303" t="s">
        <v>465</v>
      </c>
      <c r="G138" s="280"/>
      <c r="H138" s="280" t="s">
        <v>519</v>
      </c>
      <c r="I138" s="280" t="s">
        <v>497</v>
      </c>
      <c r="J138" s="280"/>
      <c r="K138" s="328"/>
    </row>
    <row r="139" spans="2:11" s="1" customFormat="1" ht="15" customHeight="1">
      <c r="B139" s="325"/>
      <c r="C139" s="280" t="s">
        <v>498</v>
      </c>
      <c r="D139" s="280"/>
      <c r="E139" s="280"/>
      <c r="F139" s="303" t="s">
        <v>465</v>
      </c>
      <c r="G139" s="280"/>
      <c r="H139" s="280" t="s">
        <v>520</v>
      </c>
      <c r="I139" s="280" t="s">
        <v>500</v>
      </c>
      <c r="J139" s="280"/>
      <c r="K139" s="328"/>
    </row>
    <row r="140" spans="2:11" s="1" customFormat="1" ht="15" customHeight="1">
      <c r="B140" s="325"/>
      <c r="C140" s="280" t="s">
        <v>501</v>
      </c>
      <c r="D140" s="280"/>
      <c r="E140" s="280"/>
      <c r="F140" s="303" t="s">
        <v>465</v>
      </c>
      <c r="G140" s="280"/>
      <c r="H140" s="280" t="s">
        <v>501</v>
      </c>
      <c r="I140" s="280" t="s">
        <v>500</v>
      </c>
      <c r="J140" s="280"/>
      <c r="K140" s="328"/>
    </row>
    <row r="141" spans="2:11" s="1" customFormat="1" ht="15" customHeight="1">
      <c r="B141" s="325"/>
      <c r="C141" s="280" t="s">
        <v>35</v>
      </c>
      <c r="D141" s="280"/>
      <c r="E141" s="280"/>
      <c r="F141" s="303" t="s">
        <v>465</v>
      </c>
      <c r="G141" s="280"/>
      <c r="H141" s="280" t="s">
        <v>521</v>
      </c>
      <c r="I141" s="280" t="s">
        <v>500</v>
      </c>
      <c r="J141" s="280"/>
      <c r="K141" s="328"/>
    </row>
    <row r="142" spans="2:11" s="1" customFormat="1" ht="15" customHeight="1">
      <c r="B142" s="325"/>
      <c r="C142" s="280" t="s">
        <v>522</v>
      </c>
      <c r="D142" s="280"/>
      <c r="E142" s="280"/>
      <c r="F142" s="303" t="s">
        <v>465</v>
      </c>
      <c r="G142" s="280"/>
      <c r="H142" s="280" t="s">
        <v>523</v>
      </c>
      <c r="I142" s="280" t="s">
        <v>500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524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459</v>
      </c>
      <c r="D148" s="295"/>
      <c r="E148" s="295"/>
      <c r="F148" s="295" t="s">
        <v>460</v>
      </c>
      <c r="G148" s="296"/>
      <c r="H148" s="295" t="s">
        <v>51</v>
      </c>
      <c r="I148" s="295" t="s">
        <v>54</v>
      </c>
      <c r="J148" s="295" t="s">
        <v>461</v>
      </c>
      <c r="K148" s="294"/>
    </row>
    <row r="149" spans="2:11" s="1" customFormat="1" ht="17.25" customHeight="1">
      <c r="B149" s="292"/>
      <c r="C149" s="297" t="s">
        <v>462</v>
      </c>
      <c r="D149" s="297"/>
      <c r="E149" s="297"/>
      <c r="F149" s="298" t="s">
        <v>463</v>
      </c>
      <c r="G149" s="299"/>
      <c r="H149" s="297"/>
      <c r="I149" s="297"/>
      <c r="J149" s="297" t="s">
        <v>464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468</v>
      </c>
      <c r="D151" s="280"/>
      <c r="E151" s="280"/>
      <c r="F151" s="333" t="s">
        <v>465</v>
      </c>
      <c r="G151" s="280"/>
      <c r="H151" s="332" t="s">
        <v>505</v>
      </c>
      <c r="I151" s="332" t="s">
        <v>467</v>
      </c>
      <c r="J151" s="332">
        <v>120</v>
      </c>
      <c r="K151" s="328"/>
    </row>
    <row r="152" spans="2:11" s="1" customFormat="1" ht="15" customHeight="1">
      <c r="B152" s="305"/>
      <c r="C152" s="332" t="s">
        <v>514</v>
      </c>
      <c r="D152" s="280"/>
      <c r="E152" s="280"/>
      <c r="F152" s="333" t="s">
        <v>465</v>
      </c>
      <c r="G152" s="280"/>
      <c r="H152" s="332" t="s">
        <v>525</v>
      </c>
      <c r="I152" s="332" t="s">
        <v>467</v>
      </c>
      <c r="J152" s="332" t="s">
        <v>516</v>
      </c>
      <c r="K152" s="328"/>
    </row>
    <row r="153" spans="2:11" s="1" customFormat="1" ht="15" customHeight="1">
      <c r="B153" s="305"/>
      <c r="C153" s="332" t="s">
        <v>413</v>
      </c>
      <c r="D153" s="280"/>
      <c r="E153" s="280"/>
      <c r="F153" s="333" t="s">
        <v>465</v>
      </c>
      <c r="G153" s="280"/>
      <c r="H153" s="332" t="s">
        <v>526</v>
      </c>
      <c r="I153" s="332" t="s">
        <v>467</v>
      </c>
      <c r="J153" s="332" t="s">
        <v>516</v>
      </c>
      <c r="K153" s="328"/>
    </row>
    <row r="154" spans="2:11" s="1" customFormat="1" ht="15" customHeight="1">
      <c r="B154" s="305"/>
      <c r="C154" s="332" t="s">
        <v>470</v>
      </c>
      <c r="D154" s="280"/>
      <c r="E154" s="280"/>
      <c r="F154" s="333" t="s">
        <v>471</v>
      </c>
      <c r="G154" s="280"/>
      <c r="H154" s="332" t="s">
        <v>505</v>
      </c>
      <c r="I154" s="332" t="s">
        <v>467</v>
      </c>
      <c r="J154" s="332">
        <v>50</v>
      </c>
      <c r="K154" s="328"/>
    </row>
    <row r="155" spans="2:11" s="1" customFormat="1" ht="15" customHeight="1">
      <c r="B155" s="305"/>
      <c r="C155" s="332" t="s">
        <v>473</v>
      </c>
      <c r="D155" s="280"/>
      <c r="E155" s="280"/>
      <c r="F155" s="333" t="s">
        <v>465</v>
      </c>
      <c r="G155" s="280"/>
      <c r="H155" s="332" t="s">
        <v>505</v>
      </c>
      <c r="I155" s="332" t="s">
        <v>475</v>
      </c>
      <c r="J155" s="332"/>
      <c r="K155" s="328"/>
    </row>
    <row r="156" spans="2:11" s="1" customFormat="1" ht="15" customHeight="1">
      <c r="B156" s="305"/>
      <c r="C156" s="332" t="s">
        <v>484</v>
      </c>
      <c r="D156" s="280"/>
      <c r="E156" s="280"/>
      <c r="F156" s="333" t="s">
        <v>471</v>
      </c>
      <c r="G156" s="280"/>
      <c r="H156" s="332" t="s">
        <v>505</v>
      </c>
      <c r="I156" s="332" t="s">
        <v>467</v>
      </c>
      <c r="J156" s="332">
        <v>50</v>
      </c>
      <c r="K156" s="328"/>
    </row>
    <row r="157" spans="2:11" s="1" customFormat="1" ht="15" customHeight="1">
      <c r="B157" s="305"/>
      <c r="C157" s="332" t="s">
        <v>492</v>
      </c>
      <c r="D157" s="280"/>
      <c r="E157" s="280"/>
      <c r="F157" s="333" t="s">
        <v>471</v>
      </c>
      <c r="G157" s="280"/>
      <c r="H157" s="332" t="s">
        <v>505</v>
      </c>
      <c r="I157" s="332" t="s">
        <v>467</v>
      </c>
      <c r="J157" s="332">
        <v>50</v>
      </c>
      <c r="K157" s="328"/>
    </row>
    <row r="158" spans="2:11" s="1" customFormat="1" ht="15" customHeight="1">
      <c r="B158" s="305"/>
      <c r="C158" s="332" t="s">
        <v>490</v>
      </c>
      <c r="D158" s="280"/>
      <c r="E158" s="280"/>
      <c r="F158" s="333" t="s">
        <v>471</v>
      </c>
      <c r="G158" s="280"/>
      <c r="H158" s="332" t="s">
        <v>505</v>
      </c>
      <c r="I158" s="332" t="s">
        <v>467</v>
      </c>
      <c r="J158" s="332">
        <v>50</v>
      </c>
      <c r="K158" s="328"/>
    </row>
    <row r="159" spans="2:11" s="1" customFormat="1" ht="15" customHeight="1">
      <c r="B159" s="305"/>
      <c r="C159" s="332" t="s">
        <v>84</v>
      </c>
      <c r="D159" s="280"/>
      <c r="E159" s="280"/>
      <c r="F159" s="333" t="s">
        <v>465</v>
      </c>
      <c r="G159" s="280"/>
      <c r="H159" s="332" t="s">
        <v>527</v>
      </c>
      <c r="I159" s="332" t="s">
        <v>467</v>
      </c>
      <c r="J159" s="332" t="s">
        <v>528</v>
      </c>
      <c r="K159" s="328"/>
    </row>
    <row r="160" spans="2:11" s="1" customFormat="1" ht="15" customHeight="1">
      <c r="B160" s="305"/>
      <c r="C160" s="332" t="s">
        <v>529</v>
      </c>
      <c r="D160" s="280"/>
      <c r="E160" s="280"/>
      <c r="F160" s="333" t="s">
        <v>465</v>
      </c>
      <c r="G160" s="280"/>
      <c r="H160" s="332" t="s">
        <v>530</v>
      </c>
      <c r="I160" s="332" t="s">
        <v>500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531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459</v>
      </c>
      <c r="D166" s="295"/>
      <c r="E166" s="295"/>
      <c r="F166" s="295" t="s">
        <v>460</v>
      </c>
      <c r="G166" s="337"/>
      <c r="H166" s="338" t="s">
        <v>51</v>
      </c>
      <c r="I166" s="338" t="s">
        <v>54</v>
      </c>
      <c r="J166" s="295" t="s">
        <v>461</v>
      </c>
      <c r="K166" s="272"/>
    </row>
    <row r="167" spans="2:11" s="1" customFormat="1" ht="17.25" customHeight="1">
      <c r="B167" s="273"/>
      <c r="C167" s="297" t="s">
        <v>462</v>
      </c>
      <c r="D167" s="297"/>
      <c r="E167" s="297"/>
      <c r="F167" s="298" t="s">
        <v>463</v>
      </c>
      <c r="G167" s="339"/>
      <c r="H167" s="340"/>
      <c r="I167" s="340"/>
      <c r="J167" s="297" t="s">
        <v>464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468</v>
      </c>
      <c r="D169" s="280"/>
      <c r="E169" s="280"/>
      <c r="F169" s="303" t="s">
        <v>465</v>
      </c>
      <c r="G169" s="280"/>
      <c r="H169" s="280" t="s">
        <v>505</v>
      </c>
      <c r="I169" s="280" t="s">
        <v>467</v>
      </c>
      <c r="J169" s="280">
        <v>120</v>
      </c>
      <c r="K169" s="328"/>
    </row>
    <row r="170" spans="2:11" s="1" customFormat="1" ht="15" customHeight="1">
      <c r="B170" s="305"/>
      <c r="C170" s="280" t="s">
        <v>514</v>
      </c>
      <c r="D170" s="280"/>
      <c r="E170" s="280"/>
      <c r="F170" s="303" t="s">
        <v>465</v>
      </c>
      <c r="G170" s="280"/>
      <c r="H170" s="280" t="s">
        <v>515</v>
      </c>
      <c r="I170" s="280" t="s">
        <v>467</v>
      </c>
      <c r="J170" s="280" t="s">
        <v>516</v>
      </c>
      <c r="K170" s="328"/>
    </row>
    <row r="171" spans="2:11" s="1" customFormat="1" ht="15" customHeight="1">
      <c r="B171" s="305"/>
      <c r="C171" s="280" t="s">
        <v>413</v>
      </c>
      <c r="D171" s="280"/>
      <c r="E171" s="280"/>
      <c r="F171" s="303" t="s">
        <v>465</v>
      </c>
      <c r="G171" s="280"/>
      <c r="H171" s="280" t="s">
        <v>532</v>
      </c>
      <c r="I171" s="280" t="s">
        <v>467</v>
      </c>
      <c r="J171" s="280" t="s">
        <v>516</v>
      </c>
      <c r="K171" s="328"/>
    </row>
    <row r="172" spans="2:11" s="1" customFormat="1" ht="15" customHeight="1">
      <c r="B172" s="305"/>
      <c r="C172" s="280" t="s">
        <v>470</v>
      </c>
      <c r="D172" s="280"/>
      <c r="E172" s="280"/>
      <c r="F172" s="303" t="s">
        <v>471</v>
      </c>
      <c r="G172" s="280"/>
      <c r="H172" s="280" t="s">
        <v>532</v>
      </c>
      <c r="I172" s="280" t="s">
        <v>467</v>
      </c>
      <c r="J172" s="280">
        <v>50</v>
      </c>
      <c r="K172" s="328"/>
    </row>
    <row r="173" spans="2:11" s="1" customFormat="1" ht="15" customHeight="1">
      <c r="B173" s="305"/>
      <c r="C173" s="280" t="s">
        <v>473</v>
      </c>
      <c r="D173" s="280"/>
      <c r="E173" s="280"/>
      <c r="F173" s="303" t="s">
        <v>465</v>
      </c>
      <c r="G173" s="280"/>
      <c r="H173" s="280" t="s">
        <v>532</v>
      </c>
      <c r="I173" s="280" t="s">
        <v>475</v>
      </c>
      <c r="J173" s="280"/>
      <c r="K173" s="328"/>
    </row>
    <row r="174" spans="2:11" s="1" customFormat="1" ht="15" customHeight="1">
      <c r="B174" s="305"/>
      <c r="C174" s="280" t="s">
        <v>484</v>
      </c>
      <c r="D174" s="280"/>
      <c r="E174" s="280"/>
      <c r="F174" s="303" t="s">
        <v>471</v>
      </c>
      <c r="G174" s="280"/>
      <c r="H174" s="280" t="s">
        <v>532</v>
      </c>
      <c r="I174" s="280" t="s">
        <v>467</v>
      </c>
      <c r="J174" s="280">
        <v>50</v>
      </c>
      <c r="K174" s="328"/>
    </row>
    <row r="175" spans="2:11" s="1" customFormat="1" ht="15" customHeight="1">
      <c r="B175" s="305"/>
      <c r="C175" s="280" t="s">
        <v>492</v>
      </c>
      <c r="D175" s="280"/>
      <c r="E175" s="280"/>
      <c r="F175" s="303" t="s">
        <v>471</v>
      </c>
      <c r="G175" s="280"/>
      <c r="H175" s="280" t="s">
        <v>532</v>
      </c>
      <c r="I175" s="280" t="s">
        <v>467</v>
      </c>
      <c r="J175" s="280">
        <v>50</v>
      </c>
      <c r="K175" s="328"/>
    </row>
    <row r="176" spans="2:11" s="1" customFormat="1" ht="15" customHeight="1">
      <c r="B176" s="305"/>
      <c r="C176" s="280" t="s">
        <v>490</v>
      </c>
      <c r="D176" s="280"/>
      <c r="E176" s="280"/>
      <c r="F176" s="303" t="s">
        <v>471</v>
      </c>
      <c r="G176" s="280"/>
      <c r="H176" s="280" t="s">
        <v>532</v>
      </c>
      <c r="I176" s="280" t="s">
        <v>467</v>
      </c>
      <c r="J176" s="280">
        <v>50</v>
      </c>
      <c r="K176" s="328"/>
    </row>
    <row r="177" spans="2:11" s="1" customFormat="1" ht="15" customHeight="1">
      <c r="B177" s="305"/>
      <c r="C177" s="280" t="s">
        <v>100</v>
      </c>
      <c r="D177" s="280"/>
      <c r="E177" s="280"/>
      <c r="F177" s="303" t="s">
        <v>465</v>
      </c>
      <c r="G177" s="280"/>
      <c r="H177" s="280" t="s">
        <v>533</v>
      </c>
      <c r="I177" s="280" t="s">
        <v>534</v>
      </c>
      <c r="J177" s="280"/>
      <c r="K177" s="328"/>
    </row>
    <row r="178" spans="2:11" s="1" customFormat="1" ht="15" customHeight="1">
      <c r="B178" s="305"/>
      <c r="C178" s="280" t="s">
        <v>54</v>
      </c>
      <c r="D178" s="280"/>
      <c r="E178" s="280"/>
      <c r="F178" s="303" t="s">
        <v>465</v>
      </c>
      <c r="G178" s="280"/>
      <c r="H178" s="280" t="s">
        <v>535</v>
      </c>
      <c r="I178" s="280" t="s">
        <v>536</v>
      </c>
      <c r="J178" s="280">
        <v>1</v>
      </c>
      <c r="K178" s="328"/>
    </row>
    <row r="179" spans="2:11" s="1" customFormat="1" ht="15" customHeight="1">
      <c r="B179" s="305"/>
      <c r="C179" s="280" t="s">
        <v>50</v>
      </c>
      <c r="D179" s="280"/>
      <c r="E179" s="280"/>
      <c r="F179" s="303" t="s">
        <v>465</v>
      </c>
      <c r="G179" s="280"/>
      <c r="H179" s="280" t="s">
        <v>537</v>
      </c>
      <c r="I179" s="280" t="s">
        <v>467</v>
      </c>
      <c r="J179" s="280">
        <v>20</v>
      </c>
      <c r="K179" s="328"/>
    </row>
    <row r="180" spans="2:11" s="1" customFormat="1" ht="15" customHeight="1">
      <c r="B180" s="305"/>
      <c r="C180" s="280" t="s">
        <v>51</v>
      </c>
      <c r="D180" s="280"/>
      <c r="E180" s="280"/>
      <c r="F180" s="303" t="s">
        <v>465</v>
      </c>
      <c r="G180" s="280"/>
      <c r="H180" s="280" t="s">
        <v>538</v>
      </c>
      <c r="I180" s="280" t="s">
        <v>467</v>
      </c>
      <c r="J180" s="280">
        <v>255</v>
      </c>
      <c r="K180" s="328"/>
    </row>
    <row r="181" spans="2:11" s="1" customFormat="1" ht="15" customHeight="1">
      <c r="B181" s="305"/>
      <c r="C181" s="280" t="s">
        <v>101</v>
      </c>
      <c r="D181" s="280"/>
      <c r="E181" s="280"/>
      <c r="F181" s="303" t="s">
        <v>465</v>
      </c>
      <c r="G181" s="280"/>
      <c r="H181" s="280" t="s">
        <v>429</v>
      </c>
      <c r="I181" s="280" t="s">
        <v>467</v>
      </c>
      <c r="J181" s="280">
        <v>10</v>
      </c>
      <c r="K181" s="328"/>
    </row>
    <row r="182" spans="2:11" s="1" customFormat="1" ht="15" customHeight="1">
      <c r="B182" s="305"/>
      <c r="C182" s="280" t="s">
        <v>102</v>
      </c>
      <c r="D182" s="280"/>
      <c r="E182" s="280"/>
      <c r="F182" s="303" t="s">
        <v>465</v>
      </c>
      <c r="G182" s="280"/>
      <c r="H182" s="280" t="s">
        <v>539</v>
      </c>
      <c r="I182" s="280" t="s">
        <v>500</v>
      </c>
      <c r="J182" s="280"/>
      <c r="K182" s="328"/>
    </row>
    <row r="183" spans="2:11" s="1" customFormat="1" ht="15" customHeight="1">
      <c r="B183" s="305"/>
      <c r="C183" s="280" t="s">
        <v>540</v>
      </c>
      <c r="D183" s="280"/>
      <c r="E183" s="280"/>
      <c r="F183" s="303" t="s">
        <v>465</v>
      </c>
      <c r="G183" s="280"/>
      <c r="H183" s="280" t="s">
        <v>541</v>
      </c>
      <c r="I183" s="280" t="s">
        <v>500</v>
      </c>
      <c r="J183" s="280"/>
      <c r="K183" s="328"/>
    </row>
    <row r="184" spans="2:11" s="1" customFormat="1" ht="15" customHeight="1">
      <c r="B184" s="305"/>
      <c r="C184" s="280" t="s">
        <v>529</v>
      </c>
      <c r="D184" s="280"/>
      <c r="E184" s="280"/>
      <c r="F184" s="303" t="s">
        <v>465</v>
      </c>
      <c r="G184" s="280"/>
      <c r="H184" s="280" t="s">
        <v>542</v>
      </c>
      <c r="I184" s="280" t="s">
        <v>500</v>
      </c>
      <c r="J184" s="280"/>
      <c r="K184" s="328"/>
    </row>
    <row r="185" spans="2:11" s="1" customFormat="1" ht="15" customHeight="1">
      <c r="B185" s="305"/>
      <c r="C185" s="280" t="s">
        <v>104</v>
      </c>
      <c r="D185" s="280"/>
      <c r="E185" s="280"/>
      <c r="F185" s="303" t="s">
        <v>471</v>
      </c>
      <c r="G185" s="280"/>
      <c r="H185" s="280" t="s">
        <v>543</v>
      </c>
      <c r="I185" s="280" t="s">
        <v>467</v>
      </c>
      <c r="J185" s="280">
        <v>50</v>
      </c>
      <c r="K185" s="328"/>
    </row>
    <row r="186" spans="2:11" s="1" customFormat="1" ht="15" customHeight="1">
      <c r="B186" s="305"/>
      <c r="C186" s="280" t="s">
        <v>544</v>
      </c>
      <c r="D186" s="280"/>
      <c r="E186" s="280"/>
      <c r="F186" s="303" t="s">
        <v>471</v>
      </c>
      <c r="G186" s="280"/>
      <c r="H186" s="280" t="s">
        <v>545</v>
      </c>
      <c r="I186" s="280" t="s">
        <v>546</v>
      </c>
      <c r="J186" s="280"/>
      <c r="K186" s="328"/>
    </row>
    <row r="187" spans="2:11" s="1" customFormat="1" ht="15" customHeight="1">
      <c r="B187" s="305"/>
      <c r="C187" s="280" t="s">
        <v>547</v>
      </c>
      <c r="D187" s="280"/>
      <c r="E187" s="280"/>
      <c r="F187" s="303" t="s">
        <v>471</v>
      </c>
      <c r="G187" s="280"/>
      <c r="H187" s="280" t="s">
        <v>548</v>
      </c>
      <c r="I187" s="280" t="s">
        <v>546</v>
      </c>
      <c r="J187" s="280"/>
      <c r="K187" s="328"/>
    </row>
    <row r="188" spans="2:11" s="1" customFormat="1" ht="15" customHeight="1">
      <c r="B188" s="305"/>
      <c r="C188" s="280" t="s">
        <v>549</v>
      </c>
      <c r="D188" s="280"/>
      <c r="E188" s="280"/>
      <c r="F188" s="303" t="s">
        <v>471</v>
      </c>
      <c r="G188" s="280"/>
      <c r="H188" s="280" t="s">
        <v>550</v>
      </c>
      <c r="I188" s="280" t="s">
        <v>546</v>
      </c>
      <c r="J188" s="280"/>
      <c r="K188" s="328"/>
    </row>
    <row r="189" spans="2:11" s="1" customFormat="1" ht="15" customHeight="1">
      <c r="B189" s="305"/>
      <c r="C189" s="341" t="s">
        <v>551</v>
      </c>
      <c r="D189" s="280"/>
      <c r="E189" s="280"/>
      <c r="F189" s="303" t="s">
        <v>471</v>
      </c>
      <c r="G189" s="280"/>
      <c r="H189" s="280" t="s">
        <v>552</v>
      </c>
      <c r="I189" s="280" t="s">
        <v>553</v>
      </c>
      <c r="J189" s="342" t="s">
        <v>554</v>
      </c>
      <c r="K189" s="328"/>
    </row>
    <row r="190" spans="2:11" s="1" customFormat="1" ht="15" customHeight="1">
      <c r="B190" s="305"/>
      <c r="C190" s="341" t="s">
        <v>39</v>
      </c>
      <c r="D190" s="280"/>
      <c r="E190" s="280"/>
      <c r="F190" s="303" t="s">
        <v>465</v>
      </c>
      <c r="G190" s="280"/>
      <c r="H190" s="277" t="s">
        <v>555</v>
      </c>
      <c r="I190" s="280" t="s">
        <v>556</v>
      </c>
      <c r="J190" s="280"/>
      <c r="K190" s="328"/>
    </row>
    <row r="191" spans="2:11" s="1" customFormat="1" ht="15" customHeight="1">
      <c r="B191" s="305"/>
      <c r="C191" s="341" t="s">
        <v>557</v>
      </c>
      <c r="D191" s="280"/>
      <c r="E191" s="280"/>
      <c r="F191" s="303" t="s">
        <v>465</v>
      </c>
      <c r="G191" s="280"/>
      <c r="H191" s="280" t="s">
        <v>558</v>
      </c>
      <c r="I191" s="280" t="s">
        <v>500</v>
      </c>
      <c r="J191" s="280"/>
      <c r="K191" s="328"/>
    </row>
    <row r="192" spans="2:11" s="1" customFormat="1" ht="15" customHeight="1">
      <c r="B192" s="305"/>
      <c r="C192" s="341" t="s">
        <v>559</v>
      </c>
      <c r="D192" s="280"/>
      <c r="E192" s="280"/>
      <c r="F192" s="303" t="s">
        <v>465</v>
      </c>
      <c r="G192" s="280"/>
      <c r="H192" s="280" t="s">
        <v>560</v>
      </c>
      <c r="I192" s="280" t="s">
        <v>500</v>
      </c>
      <c r="J192" s="280"/>
      <c r="K192" s="328"/>
    </row>
    <row r="193" spans="2:11" s="1" customFormat="1" ht="15" customHeight="1">
      <c r="B193" s="305"/>
      <c r="C193" s="341" t="s">
        <v>561</v>
      </c>
      <c r="D193" s="280"/>
      <c r="E193" s="280"/>
      <c r="F193" s="303" t="s">
        <v>471</v>
      </c>
      <c r="G193" s="280"/>
      <c r="H193" s="280" t="s">
        <v>562</v>
      </c>
      <c r="I193" s="280" t="s">
        <v>500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563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564</v>
      </c>
      <c r="D200" s="344"/>
      <c r="E200" s="344"/>
      <c r="F200" s="344" t="s">
        <v>565</v>
      </c>
      <c r="G200" s="345"/>
      <c r="H200" s="344" t="s">
        <v>566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556</v>
      </c>
      <c r="D202" s="280"/>
      <c r="E202" s="280"/>
      <c r="F202" s="303" t="s">
        <v>40</v>
      </c>
      <c r="G202" s="280"/>
      <c r="H202" s="280" t="s">
        <v>567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41</v>
      </c>
      <c r="G203" s="280"/>
      <c r="H203" s="280" t="s">
        <v>568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44</v>
      </c>
      <c r="G204" s="280"/>
      <c r="H204" s="280" t="s">
        <v>569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42</v>
      </c>
      <c r="G205" s="280"/>
      <c r="H205" s="280" t="s">
        <v>570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43</v>
      </c>
      <c r="G206" s="280"/>
      <c r="H206" s="280" t="s">
        <v>571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512</v>
      </c>
      <c r="D208" s="280"/>
      <c r="E208" s="280"/>
      <c r="F208" s="303" t="s">
        <v>76</v>
      </c>
      <c r="G208" s="280"/>
      <c r="H208" s="280" t="s">
        <v>572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407</v>
      </c>
      <c r="G209" s="280"/>
      <c r="H209" s="280" t="s">
        <v>408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405</v>
      </c>
      <c r="G210" s="280"/>
      <c r="H210" s="280" t="s">
        <v>573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409</v>
      </c>
      <c r="G211" s="341"/>
      <c r="H211" s="332" t="s">
        <v>410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411</v>
      </c>
      <c r="G212" s="341"/>
      <c r="H212" s="332" t="s">
        <v>574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536</v>
      </c>
      <c r="D214" s="280"/>
      <c r="E214" s="280"/>
      <c r="F214" s="303">
        <v>1</v>
      </c>
      <c r="G214" s="341"/>
      <c r="H214" s="332" t="s">
        <v>575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576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577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578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2022-04-19T12:26:58Z</dcterms:created>
  <dcterms:modified xsi:type="dcterms:W3CDTF">2022-04-19T12:27:01Z</dcterms:modified>
  <cp:category/>
  <cp:version/>
  <cp:contentType/>
  <cp:contentStatus/>
</cp:coreProperties>
</file>