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560" windowHeight="6330" activeTab="2"/>
  </bookViews>
  <sheets>
    <sheet name="Rekapitulace_stavby" sheetId="1" r:id="rId1"/>
    <sheet name="00_-_Pokyny_pro_zpracován___" sheetId="2" r:id="rId2"/>
    <sheet name="01_-_Mobiliář" sheetId="3" r:id="rId3"/>
    <sheet name="Pokyny_pro_vyplnění" sheetId="4" r:id="rId4"/>
  </sheets>
  <definedNames>
    <definedName name="_xlnm.Print_Area" localSheetId="1">'00_-_Pokyny_pro_zpracován___'!$C$4:$J$39,'00_-_Pokyny_pro_zpracován___'!$C$45:$J$61,'00_-_Pokyny_pro_zpracován___'!$C$67:$K$99</definedName>
    <definedName name="_xlnm.Print_Area" localSheetId="2">'01_-_Mobiliář'!$C$4:$J$39,'01_-_Mobiliář'!$C$45:$J$67,'01_-_Mobiliář'!$C$73:$K$327</definedName>
    <definedName name="_xlnm.Print_Area" localSheetId="3">'Pokyny_pro_vyplnění'!$B$2:$K$71,'Pokyny_pro_vyplnění'!$B$74:$K$118,'Pokyny_pro_vyplnění'!$B$121:$K$161,'Pokyny_pro_vyplnění'!$B$164:$K$218</definedName>
    <definedName name="_xlnm.Print_Area" localSheetId="0">'Rekapitulace_stavby'!$D$4:$AO$36,'Rekapitulace_stavby'!$C$42:$AQ$57</definedName>
  </definedNames>
  <calcPr calcId="162913"/>
</workbook>
</file>

<file path=xl/sharedStrings.xml><?xml version="1.0" encoding="utf-8"?>
<sst xmlns="http://schemas.openxmlformats.org/spreadsheetml/2006/main" count="2672" uniqueCount="677">
  <si>
    <t>Export Komplet</t>
  </si>
  <si>
    <t>VZ</t>
  </si>
  <si>
    <t>2.0</t>
  </si>
  <si>
    <t>False</t>
  </si>
  <si>
    <t>{a9d81577-5684-4887-8ccc-3bc5135c9b2c}</t>
  </si>
  <si>
    <t>&gt;&gt;  skryté sloupce  &lt;&lt;</t>
  </si>
  <si>
    <t>0,01</t>
  </si>
  <si>
    <t>21</t>
  </si>
  <si>
    <t>15</t>
  </si>
  <si>
    <t>REKAPITULACE STAVBY</t>
  </si>
  <si>
    <t>v ---  níže se nacházejí doplnkové a pomocné údaje k sestavám  --- v</t>
  </si>
  <si>
    <t>0,001</t>
  </si>
  <si>
    <t>Kód:</t>
  </si>
  <si>
    <t>2021051R01</t>
  </si>
  <si>
    <t>Stavba:</t>
  </si>
  <si>
    <t>Interiérové vybavení</t>
  </si>
  <si>
    <t>KSO:</t>
  </si>
  <si>
    <t>CC-CZ:</t>
  </si>
  <si>
    <t>Místo:</t>
  </si>
  <si>
    <t>Plzeň</t>
  </si>
  <si>
    <t>Datum:</t>
  </si>
  <si>
    <t>26. 11. 2021</t>
  </si>
  <si>
    <t>Zadavatel:</t>
  </si>
  <si>
    <t>IČ:</t>
  </si>
  <si>
    <t xml:space="preserve"> </t>
  </si>
  <si>
    <t>DIČ:</t>
  </si>
  <si>
    <t>Zhotovitel:</t>
  </si>
  <si>
    <t>Projektant:</t>
  </si>
  <si>
    <t>Architekti Veselák Toman</t>
  </si>
  <si>
    <t>True</t>
  </si>
  <si>
    <t>Zpracovatel:</t>
  </si>
  <si>
    <t>Jakub Vilingr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</si>
  <si>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</si>
  <si>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</si>
  <si>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</si>
  <si>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</si>
  <si>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</si>
  <si>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</si>
  <si>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</si>
  <si>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</si>
  <si>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</si>
  <si>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</si>
  <si>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</si>
  <si>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</si>
  <si>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</si>
  <si>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</si>
  <si>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</si>
  <si>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</si>
  <si>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</si>
  <si>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</si>
  <si>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</si>
  <si>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</si>
  <si>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</si>
  <si>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</si>
  <si>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Ostat._x005F_x000D_
náklady [CZK]</t>
  </si>
  <si>
    <t>DPH [CZK]</t>
  </si>
  <si>
    <t>Normohodiny [h]</t>
  </si>
  <si>
    <t>DPH základní [CZK]</t>
  </si>
  <si>
    <t>DPH snížená [CZK]</t>
  </si>
  <si>
    <t>DPH základní přenesená_x005F_x000D_
[CZK]</t>
  </si>
  <si>
    <t>DPH snížená přenesená_x005F_x000D_
[CZK]</t>
  </si>
  <si>
    <t>Základna_x005F_x000D_
DPH základní</t>
  </si>
  <si>
    <t>Základna_x005F_x000D_
DPH snížená</t>
  </si>
  <si>
    <t>Základna_x005F_x000D_
DPH zákl. přenesená</t>
  </si>
  <si>
    <t>Základna_x005F_x000D_
DPH sníž. přenesená</t>
  </si>
  <si>
    <t>Základna_x005F_x000D_
DPH nulová</t>
  </si>
  <si>
    <t>Náklady stavby celkem</t>
  </si>
  <si>
    <t>D</t>
  </si>
  <si>
    <t>0</t>
  </si>
  <si>
    <t>###NOIMPORT###</t>
  </si>
  <si>
    <t>IMPORT</t>
  </si>
  <si>
    <t>{00000000-0000-0000-0000-000000000000}</t>
  </si>
  <si>
    <t>/</t>
  </si>
  <si>
    <t>00</t>
  </si>
  <si>
    <t>Pokyny pro zpracování nabídky</t>
  </si>
  <si>
    <t>STA</t>
  </si>
  <si>
    <t>1</t>
  </si>
  <si>
    <t>{46ca616d-efc5-4ac3-a510-9d702a7b928f}</t>
  </si>
  <si>
    <t>801 59 11</t>
  </si>
  <si>
    <t>2</t>
  </si>
  <si>
    <t>01</t>
  </si>
  <si>
    <t>Mobiliář</t>
  </si>
  <si>
    <t>{a8d268ed-9741-4268-8826-25f47eeb1d79}</t>
  </si>
  <si>
    <t>KRYCÍ LIST SOUPISU PRACÍ</t>
  </si>
  <si>
    <t>Objekt:</t>
  </si>
  <si>
    <t>00 - Pokyny pro zpracování nabídky</t>
  </si>
  <si>
    <t>REKAPITULACE ČLENĚNÍ SOUPISU PRACÍ</t>
  </si>
  <si>
    <t>Kód dílu - Popis</t>
  </si>
  <si>
    <t>Cena celkem [CZK]</t>
  </si>
  <si>
    <t>-1</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</si>
  <si>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</si>
  <si>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</si>
  <si>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</si>
  <si>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</si>
  <si>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</si>
  <si>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</si>
  <si>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</si>
  <si>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</si>
  <si>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</si>
  <si>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</si>
  <si>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</si>
  <si>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</si>
  <si>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</si>
  <si>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</si>
  <si>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OST</t>
  </si>
  <si>
    <t>Ostatní</t>
  </si>
  <si>
    <t>4</t>
  </si>
  <si>
    <t>ROZPOCET</t>
  </si>
  <si>
    <t>K</t>
  </si>
  <si>
    <t>info-001</t>
  </si>
  <si>
    <t>Pro všechny položky platí, že rozhodujícím dokumentem pro jejich množství, typ a kvalitu je Projektová dokumentace a specifikace standardů</t>
  </si>
  <si>
    <t>512</t>
  </si>
  <si>
    <t>-947100665</t>
  </si>
  <si>
    <t>PP</t>
  </si>
  <si>
    <t>info-002</t>
  </si>
  <si>
    <t>Zpracovatel nabídky je povinen podrobně prostudovat PD a porovnat ji s předloženým VV</t>
  </si>
  <si>
    <t>-1846291579</t>
  </si>
  <si>
    <t>3</t>
  </si>
  <si>
    <t>info-003</t>
  </si>
  <si>
    <t>V případě, že výkaz výměr obsahuje odkaz na obchodní firmy, názvy, specifická označení výrobků, zboží a služeb...</t>
  </si>
  <si>
    <t>-2040253459</t>
  </si>
  <si>
    <t>P</t>
  </si>
  <si>
    <t>Poznámka k položce:
V případě, že výkaz výměr obsahuje odkaz na obchodní firmy, názvy, specifická označení výrobků, zboží a služeb, a jsou použity jako referenční prostředek pro vyjádření kvalitativních a technických parametrů dodávky, dodavatel v takovém případě může dodávku ocenit obdobným řešením, výrobkem, který bude kvalitativně a technicky splňovat požadavky projektové dokumentace.</t>
  </si>
  <si>
    <t>info-004</t>
  </si>
  <si>
    <t>Specifikace ceny obsahuje přípravu, dodávku, dopravu, montáž a veškeré související náklady spojené s realizací od zadání po předání stavby do užívání...</t>
  </si>
  <si>
    <t>1040886065</t>
  </si>
  <si>
    <t>Poznámka k položce:
Specifikace ceny obsahuje přípravu, dodávku, dopravu, montáž a veškeré související náklady spojené s realizací od zadání po předání stavby do užívání, včetně nákladů na koordinaci, uvedení do provozu, dokončovací práce, údržbu do doby předání, potřebné zkoušky a atesty, odstranění závad, předání dokladů o skutečném provedení, revizní knihy a další nutné režie pro Dílo. Specifikace ceny dále obsahuje zajištění veškerých dokladů nutných pro úspěšné kolaudační řízení včetně přípravy těchto podkladů pro toto řízení a účasti zástupce zhotovitele na místním šetření.</t>
  </si>
  <si>
    <t>5</t>
  </si>
  <si>
    <t>info-005</t>
  </si>
  <si>
    <t>Při stanovení jednotkových cen je bezpodmínečně nutné, aby byly zakalkulovány veškeré konstrukce a jejich části, dle dostupných výkresů a popisu standardů výrobků</t>
  </si>
  <si>
    <t>1818862474</t>
  </si>
  <si>
    <t>Při stanovení jednotkových cen je bezpodmínečně nutné, aby byly zakalkulovány veškeré konstrukce a jejich části, dle dostupných výkresů a popisu standardů výrobků. Pokud tak neučiní, nebude v průběhu provádění stavby brán zřetel na jeho event. požadavky na uznání víceprací vyplývajících z údajů a požadavků ve výše zmíněných projektových dokumentacích.</t>
  </si>
  <si>
    <t>6</t>
  </si>
  <si>
    <t>info-006</t>
  </si>
  <si>
    <t>Specifikace ceny obsahuje vždy kompletní systém dodávky a montáže pro plnou funkčnost Díla</t>
  </si>
  <si>
    <t>1292360568</t>
  </si>
  <si>
    <t>7</t>
  </si>
  <si>
    <t>info-007</t>
  </si>
  <si>
    <t>Specifikace ceny obsahuje vždy náklady související s průběžným úklidem staveniště a přilehlých komunikací, likvidaci odpadů, dočasná dopravní omezení atd.</t>
  </si>
  <si>
    <t>609113523</t>
  </si>
  <si>
    <t>8</t>
  </si>
  <si>
    <t>info-008</t>
  </si>
  <si>
    <t>Jednotkové ceny nebudou obsahovat DPH</t>
  </si>
  <si>
    <t>-1709470517</t>
  </si>
  <si>
    <t>01 - Mobiliář</t>
  </si>
  <si>
    <t>PSV - Práce a dodávky PSV</t>
  </si>
  <si>
    <t xml:space="preserve">    766 - Konstrukce truhlářské</t>
  </si>
  <si>
    <t xml:space="preserve">    781 - Dokončovací práce - obklady</t>
  </si>
  <si>
    <t>HZS - Hodinové zúčtovací sazby</t>
  </si>
  <si>
    <t>VRN - Vedlejší rozpočtové náklady</t>
  </si>
  <si>
    <t xml:space="preserve">    VRN4 - Inženýrská činnost</t>
  </si>
  <si>
    <t xml:space="preserve">    VRN6 - Územní vlivy</t>
  </si>
  <si>
    <t>PSV</t>
  </si>
  <si>
    <t>Práce a dodávky PSV</t>
  </si>
  <si>
    <t>766</t>
  </si>
  <si>
    <t>Konstrukce truhlářské</t>
  </si>
  <si>
    <t>mob-1.00</t>
  </si>
  <si>
    <t>Infosystém na hlavním schodišti</t>
  </si>
  <si>
    <t>kpl</t>
  </si>
  <si>
    <t>16</t>
  </si>
  <si>
    <t>mob-1.01</t>
  </si>
  <si>
    <t>Židle; referenční výrobek např. Ton Merano</t>
  </si>
  <si>
    <t>ks</t>
  </si>
  <si>
    <t>Poznámka k položce:
- kavárna</t>
  </si>
  <si>
    <t>mob-1.02</t>
  </si>
  <si>
    <t>Křesílka; referenční výrobek např. Ton Merano</t>
  </si>
  <si>
    <t>mob-1.03</t>
  </si>
  <si>
    <t>Barové židle; referenční výrobek např. Ton Merano</t>
  </si>
  <si>
    <t>mob-1.04</t>
  </si>
  <si>
    <t>Atyp stolky, roz. 700/700 mm; na středové noze, masiv deska s vloženou plochou linolea</t>
  </si>
  <si>
    <t>10</t>
  </si>
  <si>
    <t>mob-1.05</t>
  </si>
  <si>
    <t>Stolky, roz. 600/600 mm; na středové noze, masiv deska s vloženou plochou linolea</t>
  </si>
  <si>
    <t>12</t>
  </si>
  <si>
    <t>mob-1.06.1</t>
  </si>
  <si>
    <t>Vestavná lavice; dřevěná spárovka tl. 40 mm, ocel. konzoly jäkl, čalouněný opěrák, 0.22; délka 3000 mm</t>
  </si>
  <si>
    <t>14</t>
  </si>
  <si>
    <t>mob-1.06.2</t>
  </si>
  <si>
    <t>Vestavná lavice; dřevěná spárovka tl. 40 mm, ocel. konzoly jäkl, čalouněný opěrák, 0.23; délka 3500 mm</t>
  </si>
  <si>
    <t>9</t>
  </si>
  <si>
    <t>mob-1.06.3</t>
  </si>
  <si>
    <t>Vestavná lavice; dřevěná spárovka tl. 40 mm, ocel. konzoly jäkl, čalouněný opěrák, 0.24; délka 4400 mm</t>
  </si>
  <si>
    <t>18</t>
  </si>
  <si>
    <t>mob-1.07</t>
  </si>
  <si>
    <t>Venkovní kovové skládací židle</t>
  </si>
  <si>
    <t>20</t>
  </si>
  <si>
    <t>11</t>
  </si>
  <si>
    <t>mob-1.08</t>
  </si>
  <si>
    <t>Stůl venkovní – skládací, kovový, 600*600</t>
  </si>
  <si>
    <t>22</t>
  </si>
  <si>
    <t>mob-1.09</t>
  </si>
  <si>
    <t>Slunečník – dřevěný, čtvercový, kotvení zapuštěné do dlažby; vč. potisku, s kotvením středové tyče do zabetonované pozink. roury v mozaikové dlažbě (vč. stav. přípravy)</t>
  </si>
  <si>
    <t>24</t>
  </si>
  <si>
    <t>13</t>
  </si>
  <si>
    <t>mob-1.10</t>
  </si>
  <si>
    <t>Obklad stěn, roz. 900/4500 mm (podýhovaná překližka na podkladním provětrávaném roštu z impregnovaných latí 50x30mm, vč  zaklopení boků a horní hrany obkladu; povrch voskoolej)</t>
  </si>
  <si>
    <t>m2</t>
  </si>
  <si>
    <t>26</t>
  </si>
  <si>
    <t>Obklad stěn, roz. 900/4500 mm (podýhovaná překližka na podkladním provětrávaném roštu z impregnovaných latí 50x30mm, vč zaklopení boků a horní hrany obkladu; povrch voskoolej)</t>
  </si>
  <si>
    <t>Poznámka k položce:
- kavárna
- sokl mezi podlahou a zrcadlem v Kavárně</t>
  </si>
  <si>
    <t>mob-1.11</t>
  </si>
  <si>
    <t>Reklamní neon SEM vč. trafa a stavební přípravy</t>
  </si>
  <si>
    <t>28</t>
  </si>
  <si>
    <t>mob-1.12</t>
  </si>
  <si>
    <t>Venkovní reklama, 2x nápis „café Semler“; podsvícená jednotlivá písmena, kov, šedá</t>
  </si>
  <si>
    <t>30</t>
  </si>
  <si>
    <t>mob-1.13</t>
  </si>
  <si>
    <t>Záclony a závěsy vč. kolejnic</t>
  </si>
  <si>
    <t>-942605007</t>
  </si>
  <si>
    <t>VV</t>
  </si>
  <si>
    <t>(1,4*2) "2x okno 1400/1400 mm</t>
  </si>
  <si>
    <t>1 "1x okno 1000/1000 mm</t>
  </si>
  <si>
    <t>Součet</t>
  </si>
  <si>
    <t>mob-1.14.2</t>
  </si>
  <si>
    <t>Folie s UV ochranou na okna depozitáře</t>
  </si>
  <si>
    <t>-261603263</t>
  </si>
  <si>
    <t>(0,8*0,95)*2 "2x okno 800/950 mm</t>
  </si>
  <si>
    <t>19</t>
  </si>
  <si>
    <t>mob-1.16</t>
  </si>
  <si>
    <t>Obklad stěny (podýhovaná překližka na podkladním provětrávaném roštu z impregnovaných latí 50x30mm, vč  zaklopení boků a horní hrany obkladu; povrch voskoolej)</t>
  </si>
  <si>
    <t>34</t>
  </si>
  <si>
    <t>Obklad stěny (podýhovaná překližka na podkladním provětrávaném roštu z impregnovaných latí 50x30mm, vč zaklopení boků a horní hrany obkladu; povrch voskoolej)</t>
  </si>
  <si>
    <t>(0,9*4,5)</t>
  </si>
  <si>
    <t>mob-1.18</t>
  </si>
  <si>
    <t>Foto svatba Loos 2700/1800 mm, LED nad foto 2700 mm (plošná grafika / tisk na desku)</t>
  </si>
  <si>
    <t>36</t>
  </si>
  <si>
    <t>mob-1.19</t>
  </si>
  <si>
    <t>Vestavěná knihovna do niky ve stěně; roz. 1100/2150/270 mm</t>
  </si>
  <si>
    <t>38</t>
  </si>
  <si>
    <t>mob-1.20</t>
  </si>
  <si>
    <t>Barový pult kavárny, roz. 2500/900 mm, výšky 1200 mm</t>
  </si>
  <si>
    <t>m</t>
  </si>
  <si>
    <t>40</t>
  </si>
  <si>
    <t>Poznámka k položce:
- kavárna
- atyp truhlářský obklad "patchwork" skládaný z původních dveřních křídel</t>
  </si>
  <si>
    <t>23</t>
  </si>
  <si>
    <t>mob-1.21.1a</t>
  </si>
  <si>
    <t>Část bar. pultu, podstavec vitríny 600/500/1200 mm, LED podsvícení desky baru páskem 600 mm</t>
  </si>
  <si>
    <t>42</t>
  </si>
  <si>
    <t>mob-1.21.1b</t>
  </si>
  <si>
    <t>LED podsvícení desky baru páskem dl. 2500 mm</t>
  </si>
  <si>
    <t>-2141810309</t>
  </si>
  <si>
    <t xml:space="preserve">Poznámka k položce:
- kavárna
- atyp truhlářský obklad "patchwork" skládaný z původních dveřních křídel
</t>
  </si>
  <si>
    <t>25</t>
  </si>
  <si>
    <t>mob-1.21.2</t>
  </si>
  <si>
    <t>Police PC pro pokladnu 1000/600 mm</t>
  </si>
  <si>
    <t>-1980397047</t>
  </si>
  <si>
    <t>mob-1.22</t>
  </si>
  <si>
    <t>Nábytkové doplnění zázemí baru kavárny; doplnění gastrostolů a polic</t>
  </si>
  <si>
    <t>44</t>
  </si>
  <si>
    <t xml:space="preserve">Poznámka k položce:
rozvržení viz. grafická část PD
nábytkové vybavení gastrostolů:
- materiál: dřevo dub natural (olej)
- rozměr 500/1050 mm
- rozměr 1200/1050 mm
- rozměr 1760/1050 hl. 600 mm
police:
- materiál: dřevo dub natural (olej)
- kotvení na kovových konzolách, skryté kotvení
- 1330/200/36 mm
- 680/200/36 mm
- 2250/200/36 mm
</t>
  </si>
  <si>
    <t>27</t>
  </si>
  <si>
    <t>mob-1.23</t>
  </si>
  <si>
    <t>Šatní skříňka zázemí 900/500/1800 mm</t>
  </si>
  <si>
    <t>46</t>
  </si>
  <si>
    <t>mob-1.24</t>
  </si>
  <si>
    <t>Regály, roz. 1500/300/2000 mm</t>
  </si>
  <si>
    <t>48</t>
  </si>
  <si>
    <t>Regály, roz. 1500/300/2000 mm
- kovové, lakovaný, cca 6 polic na výšku</t>
  </si>
  <si>
    <t>Poznámka k položce:
- depozitář</t>
  </si>
  <si>
    <t>29</t>
  </si>
  <si>
    <t>mob-1.25</t>
  </si>
  <si>
    <t>Regál, roz. 1000/600/2000 mm</t>
  </si>
  <si>
    <t>50</t>
  </si>
  <si>
    <t>Regál, roz. 1000/600/2000 mm
- kovové, lakovaný, cca 6 polic na výšku</t>
  </si>
  <si>
    <t>mob-1.26</t>
  </si>
  <si>
    <t>Skříňky pod modely, roz. 1900/600/750 mm</t>
  </si>
  <si>
    <t>52</t>
  </si>
  <si>
    <t>31</t>
  </si>
  <si>
    <t>mob-1.27</t>
  </si>
  <si>
    <t>Přesná klimatizace + úprava silnoproudých a slaboproudých rozvodů</t>
  </si>
  <si>
    <t>54</t>
  </si>
  <si>
    <t>32</t>
  </si>
  <si>
    <t>58</t>
  </si>
  <si>
    <t>33</t>
  </si>
  <si>
    <t>mob-1.30</t>
  </si>
  <si>
    <t>Grafika na kliky/štítky, roz. cca 140,8/28,4 mm, samolepicí folie tl. 1 mm</t>
  </si>
  <si>
    <t>60</t>
  </si>
  <si>
    <t xml:space="preserve">Poznámka k položce:
- depozitář
</t>
  </si>
  <si>
    <t>mob-1.31</t>
  </si>
  <si>
    <t>Grafika infosystému; označení místností na dveře (toalety a servisní místnosti apod. - počty dle jednotl. podlaží)</t>
  </si>
  <si>
    <t>62</t>
  </si>
  <si>
    <t xml:space="preserve">Poznámka k položce:
úniková trasa
7 ks - 1.NP
4 ks - 2.NP
6 ks - 3.NP
5 ks - 4., 5.NP
elektrické zařízení + nehasit vodou
2 ks - 1.NP
PHP
2 ks - 1.NP
2 ks - 2.NP
3 ks - 3.NP
1 ks - 4.NP
lékárnička
1 ks - 1.NP
1 ks - 2.NP
hydrant
1 ks - 1.NP
1 ks - 2.NP
1 ks - 3.NP
1 ks - 4.NP
pozor schod
2 ks - 1.NP
výtah, info
1 ks - 2.NP
1 ks - 3.NP
1 ks - 4.NP
štítky na dveře
1 kpl
</t>
  </si>
  <si>
    <t>35</t>
  </si>
  <si>
    <t>mob-1.32</t>
  </si>
  <si>
    <t>Propagační bannery 1000/4500 mmm (materiál mesh), systémové řešení</t>
  </si>
  <si>
    <t>64</t>
  </si>
  <si>
    <t xml:space="preserve">Poznámka k položce:
- včetně kovových ok
- včetně kotvení
- včetně tisku
- včetně montáže
</t>
  </si>
  <si>
    <t>mob-1.33</t>
  </si>
  <si>
    <t>Propagační totem, roz 2000/1000 mm, sklo, ocel, samolepící folie</t>
  </si>
  <si>
    <t>66</t>
  </si>
  <si>
    <t>37</t>
  </si>
  <si>
    <t>mob-1.34</t>
  </si>
  <si>
    <t>Kryt hydrantu dle vizualizace, roz. 750/730 mm</t>
  </si>
  <si>
    <t>720472025</t>
  </si>
  <si>
    <t>mob-1.35</t>
  </si>
  <si>
    <t>Reproduktory, audio technika</t>
  </si>
  <si>
    <t>-1573120404</t>
  </si>
  <si>
    <t>39</t>
  </si>
  <si>
    <t>mob-1.36</t>
  </si>
  <si>
    <t>Přípravna; LED pásek pod horní skříňky</t>
  </si>
  <si>
    <t>-746909652</t>
  </si>
  <si>
    <t>Poznámka k položce:
- depozitář
- Horní police v přípravně kavárny dl. 2200 hl. 300 3 ks nad sebou, nerez</t>
  </si>
  <si>
    <t>mob-2.00</t>
  </si>
  <si>
    <t>Soliterní pult recepce – 2600/800/700</t>
  </si>
  <si>
    <t>68</t>
  </si>
  <si>
    <t>Poznámka k položce:
- infocentrum</t>
  </si>
  <si>
    <t>41</t>
  </si>
  <si>
    <t>mob-2.01</t>
  </si>
  <si>
    <t>Skříň s úložnými boxy (úschova zavazadel návštěvníků) – 2400/400/3300</t>
  </si>
  <si>
    <t>70</t>
  </si>
  <si>
    <t>mob-2.02</t>
  </si>
  <si>
    <t>Prosklená vitrína s podstavcem – podstavec 1800/500/700, vitrína výška 750mm</t>
  </si>
  <si>
    <t>72</t>
  </si>
  <si>
    <t>43</t>
  </si>
  <si>
    <t>mob-2.03</t>
  </si>
  <si>
    <t>Vestavná „skříň“ pro technologii a nábytek  a podstropním SDK kastlíkem – 5800/1000/3300</t>
  </si>
  <si>
    <t>74</t>
  </si>
  <si>
    <t>Vestavná „skříň“ pro technologii a nábytek a podstropním SDK kastlíkem – 5800/1000/3300</t>
  </si>
  <si>
    <t>mob-2.04</t>
  </si>
  <si>
    <t>Textilní závěsy vč. lišt a kotev; výška 3250 mm; vč. zdvojené vodicí kolejnice; dva odstíny</t>
  </si>
  <si>
    <t>76</t>
  </si>
  <si>
    <t>45</t>
  </si>
  <si>
    <t>mob-2.05</t>
  </si>
  <si>
    <t>Předsazený dřevěný kryt hydrantu, roz. cca 1200/800/150 mm</t>
  </si>
  <si>
    <t>78</t>
  </si>
  <si>
    <t>Předsazený dřevěný kryt hydrantu, roz. cca 1200/800/150 mm
- a klávesnice zabezpečení</t>
  </si>
  <si>
    <t>mob-2.06</t>
  </si>
  <si>
    <t>Podstavec pod model 1100/800/1000; konstr. jäkl 20x20 mm + opláštění dýhovaná překližka; na kolečkách s možností aretace – pletené (kátrovací) pletivo pozink, oka 10x10mm či menší, dl.8m</t>
  </si>
  <si>
    <t>80</t>
  </si>
  <si>
    <t>47</t>
  </si>
  <si>
    <t>mob-2.08</t>
  </si>
  <si>
    <t>Edukace; židle NOOI</t>
  </si>
  <si>
    <t>84</t>
  </si>
  <si>
    <t>mob-2.09</t>
  </si>
  <si>
    <t>Stoly YUNO 600/1300 mm</t>
  </si>
  <si>
    <t>86</t>
  </si>
  <si>
    <t>49</t>
  </si>
  <si>
    <t>mob-2.10</t>
  </si>
  <si>
    <t>Úložné boxy na výtvarné potřeby pod lavicemi</t>
  </si>
  <si>
    <t>88</t>
  </si>
  <si>
    <t>mob-2.11</t>
  </si>
  <si>
    <t>Lavice s prostorem na ukládání boxů</t>
  </si>
  <si>
    <t>90</t>
  </si>
  <si>
    <t>51</t>
  </si>
  <si>
    <t>mob-2.12.1</t>
  </si>
  <si>
    <t>Edukace LCD TV cca 45“ vč. polohovatelného ramene</t>
  </si>
  <si>
    <t>92</t>
  </si>
  <si>
    <t>94</t>
  </si>
  <si>
    <t>96</t>
  </si>
  <si>
    <t>mob-2.14</t>
  </si>
  <si>
    <t>Mikrofon</t>
  </si>
  <si>
    <t>98</t>
  </si>
  <si>
    <t xml:space="preserve">Poznámka k položce:
"ref. výrobek například: PM-03 - Charakteristika: hyperkardioidní - Frekvenční rozsah: 50 Hz-15 kHz - Citlivost: -53 dB + /-3 dB (0 dB = 1V/Pa při 1 kHz) - Impedance: 600 Ohm (při 1 kHz) - SPL max: 144 dB"ref. výrobek například: PM-03 - Charakteristika: hyperkardioidní - Frekvenční rozsah: 50 Hz-15 kHz - Citlivost: -53 dB + /-3 dB (0 dB = 1V/Pa při 1 kHz) - Impedance: 600 Ohm (při 1 kHz) - SPL max: 144 dB
</t>
  </si>
  <si>
    <t>55</t>
  </si>
  <si>
    <t>mob-2.15</t>
  </si>
  <si>
    <t>Nástěnný infopanel deska (lamino cca 4 m2) + ocelový rám (hlazená ocel profil 14/14 cca 10 bm; trasparent lak) s distancí od stěny cca 100 mm – 3500/1100 mm</t>
  </si>
  <si>
    <t>100</t>
  </si>
  <si>
    <t>56</t>
  </si>
  <si>
    <t>mob-2.16</t>
  </si>
  <si>
    <t>LCD TV cca 37“ k vsazení do infopanelu</t>
  </si>
  <si>
    <t>102</t>
  </si>
  <si>
    <t>57</t>
  </si>
  <si>
    <t>mob-2.18</t>
  </si>
  <si>
    <t>Chodba; šatní skříň, pevná vestavěná část do niky + otočný díl skříně – 2100/800/2000 (vnitřní pevná část, 2050/500/1920 vnější otvíravá)</t>
  </si>
  <si>
    <t>106</t>
  </si>
  <si>
    <t>mob-2.19</t>
  </si>
  <si>
    <t>Vybavení kanceláře</t>
  </si>
  <si>
    <t>108</t>
  </si>
  <si>
    <t xml:space="preserve">Poznámka k položce:
specifikace viz grafická část PD
- 4x kancelářský stůl 800/1600 mm, ref. výr. 4EVER
- 4x židle kancelářská, ref. výr. SIDIZ (černá)
- 4x kontejner LTD
- 4x kabelový kanál
- 6x policová skříň střední
- 4x policová skříň vysoká
- 1x věšák
- 2x paraván stůl
</t>
  </si>
  <si>
    <t>59</t>
  </si>
  <si>
    <t>mob-2.20</t>
  </si>
  <si>
    <t>Mobiliář - denní místnost 2.20</t>
  </si>
  <si>
    <t>110</t>
  </si>
  <si>
    <t>Poznámka k položce:
specifikace viz grafická část PD
- 1x jídelní stůl, ref. výr. MELLTORP 125/75
- 4x židle, ref. výr. IKEA ODGER
- 1x policová skříň vysoká
- 1x šatní skříň vysoká</t>
  </si>
  <si>
    <t>mob-2.21</t>
  </si>
  <si>
    <t>Chodba; projektor – k promítání přímo na stěnu opatřenou nátěrem</t>
  </si>
  <si>
    <t>112</t>
  </si>
  <si>
    <t>61</t>
  </si>
  <si>
    <t>mob-2.22</t>
  </si>
  <si>
    <t>Reproduktory</t>
  </si>
  <si>
    <t>1852514166</t>
  </si>
  <si>
    <t>Reproduktory
- odhadovaný počet bude upřesněn před dodáním!!</t>
  </si>
  <si>
    <t>82</t>
  </si>
  <si>
    <t>mob-S.02</t>
  </si>
  <si>
    <t>D+M 2kř dveře s PO dle PBŘ, roz. 1200/2280, repase/replika, obložková zárubeň, vč. kování, zámku a příslušenství</t>
  </si>
  <si>
    <t>374076820</t>
  </si>
  <si>
    <t>Poznámka k položce:
- RAL šedá 7038
- PO dle PBŘ
- historizující kování se štítky dle ostatních</t>
  </si>
  <si>
    <t>83</t>
  </si>
  <si>
    <t>mob-S.03</t>
  </si>
  <si>
    <t>Stolek pro odpočivný kout - hala (historický design)</t>
  </si>
  <si>
    <t>1087377824</t>
  </si>
  <si>
    <t>mob-S.04</t>
  </si>
  <si>
    <t>Reprodukce obrazu – hala; roz. 2000/3500 mm</t>
  </si>
  <si>
    <t>2010415025</t>
  </si>
  <si>
    <t>85</t>
  </si>
  <si>
    <t>mob-S.05</t>
  </si>
  <si>
    <t>Nazouvač návleků</t>
  </si>
  <si>
    <t>1239494488</t>
  </si>
  <si>
    <t>mob-S.06</t>
  </si>
  <si>
    <t>Replika židle – místnost 2.9</t>
  </si>
  <si>
    <t>538737170</t>
  </si>
  <si>
    <t>87</t>
  </si>
  <si>
    <t>mob-S.07</t>
  </si>
  <si>
    <t>Police – místnost 1.12; roz. 2000/2400/350 mm</t>
  </si>
  <si>
    <t>1194980612</t>
  </si>
  <si>
    <t>mob-S.08</t>
  </si>
  <si>
    <t>Úprava osvětlení a elektroinstalace - místnost 1.5</t>
  </si>
  <si>
    <t>-1957577006</t>
  </si>
  <si>
    <t>Poznámka k položce:
- 5 m kabel. z lišt pod omítku</t>
  </si>
  <si>
    <t>89</t>
  </si>
  <si>
    <t>mob-S.09</t>
  </si>
  <si>
    <t>Sokly modely - místnost 1.5</t>
  </si>
  <si>
    <t>2002004364</t>
  </si>
  <si>
    <t>mob-S.11</t>
  </si>
  <si>
    <t>Mobiliář průvodce - 2.10</t>
  </si>
  <si>
    <t>-336654295</t>
  </si>
  <si>
    <t>Poznámka k položce:
specifikace viz grafická část PD
- 2x psací stoly 800x1400 mm
- 2x židle
- 1x policoví skříňka střední
- 2x policová skříň vysoká
- 2x kontejner
- 1x věšák
- 2x kabelový kanál</t>
  </si>
  <si>
    <t>91</t>
  </si>
  <si>
    <t>mob-S.14</t>
  </si>
  <si>
    <t>Úprava osvětlení a elektroinstalace - místnost 2.2</t>
  </si>
  <si>
    <t>-690622768</t>
  </si>
  <si>
    <t>mob-S.15</t>
  </si>
  <si>
    <t>Osvětlovací rampa 3920/1990 mm</t>
  </si>
  <si>
    <t>150</t>
  </si>
  <si>
    <t xml:space="preserve">Poznámka k položce:
referenční výrobek, minimální kvalitativní standard např:
4 ks - Track TRX001-112B 2m black
4 ks - Track TRX001-111B 1m black
4 ks - L Connector TRA001CL-11B black
4 ks - Straight Connector TRA001C-11B black
12 ksTrack Lighting TR002-1-GU10-B black
22 ks Suspension Cable TRA001CW-11B
</t>
  </si>
  <si>
    <t>93</t>
  </si>
  <si>
    <t>mob-S.16</t>
  </si>
  <si>
    <t>D+M prezentační panel, lakov. překližka, barva bílá, rošt latě 40/60 mm, spojovací a kotvící materiál</t>
  </si>
  <si>
    <t>-1762150718</t>
  </si>
  <si>
    <t>mob-S.17</t>
  </si>
  <si>
    <t>Sokly modely - místnost 2.2</t>
  </si>
  <si>
    <t>-829546435</t>
  </si>
  <si>
    <t>781</t>
  </si>
  <si>
    <t>Dokončovací práce - obklady</t>
  </si>
  <si>
    <t>95</t>
  </si>
  <si>
    <t>781491011</t>
  </si>
  <si>
    <t>Montáž zrcadel plochy do 1 m2 lepených silikonovým tmelem na podkladní omítku</t>
  </si>
  <si>
    <t>CS ÚRS 2021 01</t>
  </si>
  <si>
    <t>310821995</t>
  </si>
  <si>
    <t>Montáž zrcadel lepených silikonovým tmelem na podkladní omítku, plochy do 1 m2</t>
  </si>
  <si>
    <t>Online PSC</t>
  </si>
  <si>
    <t>https://podminky.urs.cz/item/CS_URS_2021_01/781491011</t>
  </si>
  <si>
    <t>Poznámka k položce:
- včetně rámů
- včetně kotvení a osazení
- dle specifikace v PD</t>
  </si>
  <si>
    <t>"Mob 1.15 zrcadlo Kavárna</t>
  </si>
  <si>
    <t>(1,75*4,5) "rozdelěné na 3 ks</t>
  </si>
  <si>
    <t>"Mob 1.17 Zrcadlo zázemí kavárny</t>
  </si>
  <si>
    <t>(0,7*1,8)</t>
  </si>
  <si>
    <t>"Mob 3.19</t>
  </si>
  <si>
    <t>(0,8*3)</t>
  </si>
  <si>
    <t>"Mob 3.20</t>
  </si>
  <si>
    <t>(0,4*0,4) "kruhové</t>
  </si>
  <si>
    <t>M</t>
  </si>
  <si>
    <t>63465126</t>
  </si>
  <si>
    <t>zrcadlo nemontované čiré tl 5mm max rozměr 3210x2250mm</t>
  </si>
  <si>
    <t>1052211692</t>
  </si>
  <si>
    <t>https://podminky.urs.cz/item/CS_URS_2021_01/63465126</t>
  </si>
  <si>
    <t>13,9*1,1 'Přepočtené koeficientem množství</t>
  </si>
  <si>
    <t>97</t>
  </si>
  <si>
    <t>998781102</t>
  </si>
  <si>
    <t>Přesun hmot tonážní pro obklady keramické v objektech v do 12 m</t>
  </si>
  <si>
    <t>t</t>
  </si>
  <si>
    <t>-178315328</t>
  </si>
  <si>
    <t>Přesun hmot pro obklady keramické stanovený z hmotnosti přesunovaného materiálu vodorovná dopravní vzdálenost do 50 m v objektech výšky přes 6 do 12 m</t>
  </si>
  <si>
    <t>https://podminky.urs.cz/item/CS_URS_2021_01/998781102</t>
  </si>
  <si>
    <t>PSC</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</si>
  <si>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</si>
  <si>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HZS</t>
  </si>
  <si>
    <t>Hodinové zúčtovací sazby</t>
  </si>
  <si>
    <t>HZS2491</t>
  </si>
  <si>
    <t>Hodinová zúčtovací sazba dělník zednických výpomocí</t>
  </si>
  <si>
    <t>hod</t>
  </si>
  <si>
    <t>1396951812</t>
  </si>
  <si>
    <t>Hodinové zúčtovací sazby profesí PSV zednické výpomoci a pomocné práce PSV dělník zednických výpomocí</t>
  </si>
  <si>
    <t>https://podminky.urs.cz/item/CS_URS_2021_01/HZS2491</t>
  </si>
  <si>
    <t>Poznámka k položce:
- stavební přípomoce
- průrazy
- začištění
- drobné zednické práce</t>
  </si>
  <si>
    <t>(6*4)*7</t>
  </si>
  <si>
    <t>VRN</t>
  </si>
  <si>
    <t>Vedlejší rozpočtové náklady</t>
  </si>
  <si>
    <t>VRN4</t>
  </si>
  <si>
    <t>Inženýrská činnost</t>
  </si>
  <si>
    <t>99</t>
  </si>
  <si>
    <t>045002000</t>
  </si>
  <si>
    <t>Kompletační a koordinační činnost</t>
  </si>
  <si>
    <t>1024</t>
  </si>
  <si>
    <t>-1333862123</t>
  </si>
  <si>
    <t>https://podminky.urs.cz/item/CS_URS_2021_01/045002000</t>
  </si>
  <si>
    <t xml:space="preserve">Poznámka k souboru cen:
1. Více informací o volbě, obsahu a způsobu ocenění jednotlivých titulů viz příslušné Přílohy 01 až 09.
</t>
  </si>
  <si>
    <t>VRN6</t>
  </si>
  <si>
    <t>Územní vlivy</t>
  </si>
  <si>
    <t>065002000</t>
  </si>
  <si>
    <t>Mimostaveništní doprava materiálů</t>
  </si>
  <si>
    <t>229366415</t>
  </si>
  <si>
    <t>https://podminky.urs.cz/item/CS_URS_2021_01/065002000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</si>
  <si>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</si>
  <si>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</si>
  <si>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</si>
  <si>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</si>
  <si>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color rgb="FF000000"/>
        <rFont val="Arial CE"/>
        <family val="2"/>
      </rPr>
      <t xml:space="preserve">Rekapitulace stavby </t>
    </r>
    <r>
      <rPr>
        <sz val="8"/>
        <color rgb="FF000000"/>
        <rFont val="Arial CE"/>
        <family val="2"/>
      </rPr>
      <t>obsahuje sestavu Rekapitulace stavby a Rekapitulace objektů stavby a soupisů prací.</t>
    </r>
  </si>
  <si>
    <r>
      <t xml:space="preserve">V sestavě </t>
    </r>
    <r>
      <rPr>
        <b/>
        <sz val="8"/>
        <color rgb="FF000000"/>
        <rFont val="Arial CE"/>
        <family val="2"/>
      </rPr>
      <t>Rekapitulace stavby</t>
    </r>
    <r>
      <rPr>
        <sz val="8"/>
        <color rgb="FF000000"/>
        <rFont val="Arial CE"/>
        <family val="2"/>
      </rPr>
      <t xml:space="preserve"> jsou uvedeny informace identifikující předmět veřejné zakázky na stavební práce, KSO, CC-CZ, CZ-CPV, CZ-CPA a rekapitulaci</t>
    </r>
  </si>
  <si>
    <t>celkové nabídkové ceny uchazeče.</t>
  </si>
  <si>
    <t>Termínem "uchazeč" (resp. zhotovitel) se myslí "účastník zadávacího řízení" ve smyslu zákona o zadávání veřejných zakázek.</t>
  </si>
  <si>
    <r>
      <t xml:space="preserve">V sestavě </t>
    </r>
    <r>
      <rPr>
        <b/>
        <sz val="8"/>
        <color rgb="FF000000"/>
        <rFont val="Arial CE"/>
        <family val="2"/>
      </rPr>
      <t>Rekapitulace objektů stavby a soupisů prací</t>
    </r>
    <r>
      <rPr>
        <sz val="8"/>
        <color rgb="FF000000"/>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</si>
  <si>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</si>
  <si>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</si>
  <si>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</si>
  <si>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</si>
  <si>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</si>
  <si>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</si>
  <si>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</si>
  <si>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</si>
  <si>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</si>
  <si>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</si>
  <si>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</si>
  <si>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8"/>
        <color rgb="FF000000"/>
        <rFont val="Arial CE"/>
        <family val="2"/>
      </rPr>
      <t xml:space="preserve">Soupis prací </t>
    </r>
    <r>
      <rPr>
        <sz val="8"/>
        <color rgb="FF000000"/>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</si>
  <si>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</si>
  <si>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color rgb="FF000000"/>
        <rFont val="Arial CE"/>
        <family val="2"/>
      </rPr>
      <t>Krycí list soupisu</t>
    </r>
    <r>
      <rPr>
        <sz val="8"/>
        <color rgb="FF000000"/>
        <rFont val="Arial CE"/>
        <family val="2"/>
      </rPr>
      <t xml:space="preserve"> obsahuje rekapitulaci informací o předmětu veřejné zakázky ze sestavy Rekapitulace stavby, informaci o zařazení objektu do KSO,</t>
    </r>
  </si>
  <si>
    <t>CC-CZ, CZ-CPV, CZ-CPA a rekapitulaci celkové nabídkové ceny uchazeče za aktuální soupis prací.</t>
  </si>
  <si>
    <r>
      <rPr>
        <b/>
        <sz val="8"/>
        <color rgb="FF000000"/>
        <rFont val="Arial CE"/>
        <family val="2"/>
      </rPr>
      <t>Rekapitulace členění soupisu prací</t>
    </r>
    <r>
      <rPr>
        <sz val="8"/>
        <color rgb="FF000000"/>
        <rFont val="Arial CE"/>
        <family val="2"/>
      </rPr>
      <t xml:space="preserve"> obsahuje rekapitulaci soupisu prací ve všech úrovních členění soupisu tak, jak byla tato členění použita (např.</t>
    </r>
  </si>
  <si>
    <t>stavební díly, funkční díly, případně jiné členění) s rekapitulací nabídkové ceny.</t>
  </si>
  <si>
    <r>
      <rPr>
        <b/>
        <sz val="8"/>
        <color rgb="FF000000"/>
        <rFont val="Arial CE"/>
        <family val="2"/>
      </rPr>
      <t xml:space="preserve">Soupis prací </t>
    </r>
    <r>
      <rPr>
        <sz val="8"/>
        <color rgb="FF000000"/>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</si>
  <si>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</si>
  <si>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</si>
  <si>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</si>
  <si>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</si>
  <si>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</si>
  <si>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</si>
  <si>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</si>
  <si>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</si>
  <si>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</si>
  <si>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</si>
  <si>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Jednotková cena položky. Zadaní může obsahovat namísto J.ceny sloupce J.materiál a J.montáž, jejichž součet definuje</t>
  </si>
  <si>
    <t>J.cenu položky.</t>
  </si>
  <si>
    <t>Cena celkem</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</si>
  <si>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</si>
  <si>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</si>
  <si>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</si>
  <si>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</si>
  <si>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</si>
  <si>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</si>
  <si>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</si>
  <si>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Metodika pro zpracování</t>
  </si>
  <si>
    <t>Jednotlivé sestavy jsou v souboru provázány. Editovatelné pole jsou zvýrazněny žlutým podbarvením, ostatní pole neslouží k editaci a nesmí být jakkoliv</t>
  </si>
  <si>
    <t>modifikovány.</t>
  </si>
  <si>
    <t>Uchazeč je pro podání nabídky povinen vyplnit žlutě podbarvená pole:</t>
  </si>
  <si>
    <t>Pole Uchazeč v sestavě Rekapitulace stavby - zde uchazeč vyplní svůj název (název subjektu)</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</si>
  <si>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</si>
  <si>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</si>
  <si>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</si>
  <si>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</si>
  <si>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</si>
  <si>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</si>
  <si>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</si>
  <si>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</si>
  <si>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</si>
  <si>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</si>
  <si>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</si>
  <si>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</si>
  <si>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</si>
  <si>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</si>
  <si>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</si>
  <si>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</si>
  <si>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</si>
  <si>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</si>
  <si>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</si>
  <si>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</si>
  <si>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</si>
  <si>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</si>
  <si>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</si>
  <si>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</si>
  <si>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</si>
  <si>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</si>
  <si>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</si>
  <si>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</si>
  <si>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</si>
  <si>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</si>
  <si>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</si>
  <si>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</si>
  <si>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</si>
  <si>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</si>
  <si>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</si>
  <si>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</si>
  <si>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</si>
  <si>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</si>
  <si>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</si>
  <si>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</si>
  <si>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</si>
  <si>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</si>
  <si>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</si>
  <si>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</si>
  <si>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</si>
  <si>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</si>
  <si>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</si>
  <si>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</si>
  <si>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</si>
  <si>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</si>
  <si>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</si>
  <si>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</si>
  <si>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</si>
  <si>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</si>
  <si>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</si>
  <si>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</si>
  <si>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</si>
  <si>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</si>
  <si>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</si>
  <si>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</si>
  <si>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</si>
  <si>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</si>
  <si>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</si>
  <si>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</si>
  <si>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</si>
  <si>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</si>
  <si>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</si>
  <si>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</si>
  <si>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</si>
  <si>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</si>
  <si>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</si>
  <si>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</si>
  <si>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</si>
  <si>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</si>
  <si>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</si>
  <si>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</si>
  <si>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</si>
  <si>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</si>
  <si>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</si>
  <si>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</si>
  <si>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</si>
  <si>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</si>
  <si>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</si>
  <si>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</si>
  <si>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</si>
  <si>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</si>
  <si>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</si>
  <si>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</si>
  <si>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</si>
  <si>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</si>
  <si>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</si>
  <si>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</si>
  <si>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</si>
  <si>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</si>
  <si>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</si>
  <si>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</si>
  <si>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</si>
  <si>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</si>
  <si>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</si>
  <si>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</si>
  <si>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</si>
  <si>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</si>
  <si>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</si>
  <si>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</si>
  <si>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</si>
  <si>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</si>
  <si>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</si>
  <si>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</si>
  <si>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</si>
  <si>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</si>
  <si>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</si>
  <si>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</si>
  <si>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</si>
  <si>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</si>
  <si>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</si>
  <si>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</si>
  <si>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</si>
  <si>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</si>
  <si>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</si>
  <si>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</si>
  <si>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</si>
  <si>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</si>
  <si>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</si>
  <si>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</si>
  <si>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</si>
  <si>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</si>
  <si>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</si>
  <si>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</si>
  <si>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</si>
  <si>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</si>
  <si>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</si>
  <si>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POLOŽKY OZNAČENÉ ŽLUTOU BARVOU JSOU SOUČÁSTÍ ETAPY I., OSTATNÍ ETAPA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</si>
</sst>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405]General"/>
    <numFmt numFmtId="165" formatCode="[$-405]#,##0.00"/>
    <numFmt numFmtId="166" formatCode="#,##0.00000"/>
    <numFmt numFmtId="167" formatCode="#,##0.000"/>
    <numFmt numFmtId="168" formatCode="dd&quot;.&quot;mm&quot;.&quot;yyyy"/>
    <numFmt numFmtId="169" formatCode="#,##0.00%"/>
  </numFmts>
  <fonts count="53">
    <font>
      <sz val="11"/>
      <color rgb="FF000000"/>
      <name val="Arial"/>
      <family val="2"/>
    </font>
    <font>
      <sz val="10"/>
      <name val="Arial"/>
      <family val="2"/>
    </font>
    <font>
      <u val="single"/>
      <sz val="11"/>
      <color rgb="FF0000FF"/>
      <name val="Calibri"/>
      <family val="2"/>
    </font>
    <font>
      <sz val="8"/>
      <color rgb="FF000000"/>
      <name val="Arial CE1"/>
      <family val="2"/>
    </font>
    <font>
      <b/>
      <i/>
      <sz val="16"/>
      <color rgb="FF000000"/>
      <name val="Arial"/>
      <family val="2"/>
    </font>
    <font>
      <b/>
      <i/>
      <u val="single"/>
      <sz val="11"/>
      <color rgb="FF000000"/>
      <name val="Arial"/>
      <family val="2"/>
    </font>
    <font>
      <sz val="8"/>
      <color rgb="FFFFFFFF"/>
      <name val="Arial CE"/>
      <family val="2"/>
    </font>
    <font>
      <sz val="8"/>
      <color rgb="FF3366FF"/>
      <name val="Arial CE"/>
      <family val="2"/>
    </font>
    <font>
      <b/>
      <sz val="14"/>
      <color rgb="FF000000"/>
      <name val="Arial CE"/>
      <family val="2"/>
    </font>
    <font>
      <sz val="10"/>
      <color rgb="FF969696"/>
      <name val="Arial CE"/>
      <family val="2"/>
    </font>
    <font>
      <sz val="10"/>
      <color rgb="FF000000"/>
      <name val="Arial CE"/>
      <family val="2"/>
    </font>
    <font>
      <b/>
      <sz val="11"/>
      <color rgb="FF000000"/>
      <name val="Arial CE"/>
      <family val="2"/>
    </font>
    <font>
      <b/>
      <sz val="10"/>
      <color rgb="FF000000"/>
      <name val="Arial CE"/>
      <family val="2"/>
    </font>
    <font>
      <b/>
      <sz val="10"/>
      <color rgb="FF969696"/>
      <name val="Arial CE"/>
      <family val="2"/>
    </font>
    <font>
      <b/>
      <sz val="12"/>
      <color rgb="FF000000"/>
      <name val="Arial CE"/>
      <family val="2"/>
    </font>
    <font>
      <sz val="12"/>
      <color rgb="FF969696"/>
      <name val="Arial CE"/>
      <family val="2"/>
    </font>
    <font>
      <sz val="9"/>
      <color rgb="FF000000"/>
      <name val="Arial CE"/>
      <family val="2"/>
    </font>
    <font>
      <sz val="9"/>
      <color rgb="FF969696"/>
      <name val="Arial CE"/>
      <family val="2"/>
    </font>
    <font>
      <b/>
      <sz val="12"/>
      <color rgb="FF960000"/>
      <name val="Arial CE"/>
      <family val="2"/>
    </font>
    <font>
      <sz val="12"/>
      <color rgb="FF000000"/>
      <name val="Arial CE"/>
      <family val="2"/>
    </font>
    <font>
      <sz val="18"/>
      <color rgb="FF0000FF"/>
      <name val="Wingdings 2"/>
      <family val="1"/>
    </font>
    <font>
      <sz val="11"/>
      <color rgb="FF000000"/>
      <name val="Arial CE"/>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sz val="8"/>
      <color rgb="FF969696"/>
      <name val="Arial CE"/>
      <family val="2"/>
    </font>
    <font>
      <b/>
      <sz val="12"/>
      <color rgb="FF800000"/>
      <name val="Arial CE"/>
      <family val="2"/>
    </font>
    <font>
      <sz val="12"/>
      <color rgb="FF003366"/>
      <name val="Arial CE"/>
      <family val="2"/>
    </font>
    <font>
      <sz val="8"/>
      <color rgb="FF960000"/>
      <name val="Arial CE"/>
      <family val="2"/>
    </font>
    <font>
      <b/>
      <sz val="8"/>
      <color rgb="FF000000"/>
      <name val="Arial CE"/>
      <family val="2"/>
    </font>
    <font>
      <sz val="8"/>
      <color rgb="FF003366"/>
      <name val="Arial CE"/>
      <family val="2"/>
    </font>
    <font>
      <sz val="7"/>
      <color rgb="FF969696"/>
      <name val="Arial CE"/>
      <family val="2"/>
    </font>
    <font>
      <sz val="7"/>
      <color rgb="FF000000"/>
      <name val="Arial CE"/>
      <family val="2"/>
    </font>
    <font>
      <i/>
      <sz val="7"/>
      <color rgb="FF969696"/>
      <name val="Arial CE"/>
      <family val="2"/>
    </font>
    <font>
      <sz val="10"/>
      <color rgb="FF003366"/>
      <name val="Arial CE"/>
      <family val="2"/>
    </font>
    <font>
      <sz val="8"/>
      <color rgb="FF505050"/>
      <name val="Arial CE"/>
      <family val="2"/>
    </font>
    <font>
      <sz val="8"/>
      <color rgb="FFFF0000"/>
      <name val="Arial CE"/>
      <family val="2"/>
    </font>
    <font>
      <sz val="7"/>
      <color rgb="FF979797"/>
      <name val="Arial CE"/>
      <family val="2"/>
    </font>
    <font>
      <i/>
      <u val="single"/>
      <sz val="7"/>
      <color rgb="FF979797"/>
      <name val="Calibri"/>
      <family val="2"/>
    </font>
    <font>
      <sz val="8"/>
      <color rgb="FF800080"/>
      <name val="Arial CE"/>
      <family val="2"/>
    </font>
    <font>
      <i/>
      <sz val="9"/>
      <color rgb="FF0000FF"/>
      <name val="Arial CE"/>
      <family val="2"/>
    </font>
    <font>
      <i/>
      <sz val="8"/>
      <color rgb="FF0000FF"/>
      <name val="Arial CE"/>
      <family val="2"/>
    </font>
    <font>
      <sz val="8"/>
      <color rgb="FF000000"/>
      <name val="Trebuchet MS"/>
      <family val="2"/>
    </font>
    <font>
      <b/>
      <sz val="16"/>
      <color rgb="FF000000"/>
      <name val="Trebuchet MS"/>
      <family val="2"/>
    </font>
    <font>
      <b/>
      <sz val="11"/>
      <color rgb="FF000000"/>
      <name val="Trebuchet MS"/>
      <family val="2"/>
    </font>
    <font>
      <sz val="8"/>
      <color rgb="FF000000"/>
      <name val="Arial CE"/>
      <family val="2"/>
    </font>
    <font>
      <sz val="9"/>
      <color rgb="FF000000"/>
      <name val="Trebuchet MS"/>
      <family val="2"/>
    </font>
    <font>
      <i/>
      <sz val="8"/>
      <color rgb="FF000000"/>
      <name val="Arial CE"/>
      <family val="2"/>
    </font>
    <font>
      <sz val="10"/>
      <color rgb="FF000000"/>
      <name val="Trebuchet MS"/>
      <family val="2"/>
    </font>
    <font>
      <sz val="11"/>
      <color rgb="FF000000"/>
      <name val="Trebuchet MS"/>
      <family val="2"/>
    </font>
    <font>
      <b/>
      <sz val="9"/>
      <color rgb="FF000000"/>
      <name val="Trebuchet MS"/>
      <family val="2"/>
    </font>
    <font>
      <b/>
      <sz val="10"/>
      <color rgb="FFFF0000"/>
      <name val="Arial CE1"/>
      <family val="2"/>
    </font>
  </fonts>
  <fills count="6">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theme="7" tint="0.7999799847602844"/>
        <bgColor indexed="64"/>
      </patternFill>
    </fill>
    <fill>
      <patternFill patternType="solid">
        <fgColor rgb="FFC0C0C0"/>
        <bgColor indexed="64"/>
      </patternFill>
    </fill>
  </fills>
  <borders count="24">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top/>
      <bottom style="thin">
        <color rgb="FF000000"/>
      </bottom>
    </border>
    <border>
      <left/>
      <right/>
      <top style="thin">
        <color rgb="FF969696"/>
      </top>
      <bottom/>
    </border>
    <border>
      <left/>
      <right style="thin">
        <color rgb="FF969696"/>
      </right>
      <top style="thin">
        <color rgb="FF969696"/>
      </top>
      <bottom/>
    </border>
    <border>
      <left/>
      <right style="thin">
        <color rgb="FF969696"/>
      </right>
      <top/>
      <bottom/>
    </border>
    <border>
      <left/>
      <right style="thin">
        <color rgb="FF000000"/>
      </right>
      <top style="thin">
        <color rgb="FF000000"/>
      </top>
      <bottom style="thin">
        <color rgb="FF000000"/>
      </bottom>
    </border>
    <border>
      <left style="thin">
        <color rgb="FF969696"/>
      </left>
      <right/>
      <top style="thin">
        <color rgb="FF969696"/>
      </top>
      <bottom style="thin">
        <color rgb="FF969696"/>
      </bottom>
    </border>
    <border>
      <left/>
      <right/>
      <top style="thin">
        <color rgb="FF969696"/>
      </top>
      <bottom style="thin">
        <color rgb="FF969696"/>
      </bottom>
    </border>
    <border>
      <left/>
      <right style="thin">
        <color rgb="FF969696"/>
      </right>
      <top style="thin">
        <color rgb="FF969696"/>
      </top>
      <bottom style="thin">
        <color rgb="FF969696"/>
      </bottom>
    </border>
    <border>
      <left style="thin">
        <color rgb="FF969696"/>
      </left>
      <right/>
      <top style="thin">
        <color rgb="FF969696"/>
      </top>
      <bottom/>
    </border>
    <border>
      <left style="thin">
        <color rgb="FF969696"/>
      </left>
      <right/>
      <top/>
      <bottom/>
    </border>
    <border>
      <left style="thin">
        <color rgb="FF969696"/>
      </left>
      <right/>
      <top/>
      <bottom style="thin">
        <color rgb="FF969696"/>
      </bottom>
    </border>
    <border>
      <left/>
      <right/>
      <top/>
      <bottom style="thin">
        <color rgb="FF969696"/>
      </bottom>
    </border>
    <border>
      <left/>
      <right style="thin">
        <color rgb="FF969696"/>
      </right>
      <top/>
      <bottom style="thin">
        <color rgb="FF969696"/>
      </bottom>
    </border>
    <border>
      <left style="thin">
        <color rgb="FF969696"/>
      </left>
      <right style="thin">
        <color rgb="FF969696"/>
      </right>
      <top style="thin">
        <color rgb="FF969696"/>
      </top>
      <bottom style="thin">
        <color rgb="FF969696"/>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2" fillId="0" borderId="0" applyBorder="0" applyProtection="0">
      <alignment/>
    </xf>
    <xf numFmtId="164" fontId="3" fillId="0" borderId="0" applyBorder="0" applyProtection="0">
      <alignment/>
    </xf>
    <xf numFmtId="0" fontId="4" fillId="0" borderId="0" applyNumberFormat="0" applyBorder="0" applyProtection="0">
      <alignment horizontal="center"/>
    </xf>
    <xf numFmtId="0" fontId="4" fillId="0" borderId="0" applyNumberFormat="0" applyBorder="0" applyProtection="0">
      <alignment horizontal="center" textRotation="90"/>
    </xf>
    <xf numFmtId="0" fontId="5" fillId="0" borderId="0" applyNumberFormat="0" applyBorder="0" applyProtection="0">
      <alignment/>
    </xf>
    <xf numFmtId="0" fontId="5" fillId="0" borderId="0" applyNumberFormat="0" applyBorder="0" applyProtection="0">
      <alignment/>
    </xf>
  </cellStyleXfs>
  <cellXfs count="278">
    <xf numFmtId="0" fontId="0" fillId="0" borderId="0" xfId="0"/>
    <xf numFmtId="164" fontId="6" fillId="0" borderId="0" xfId="21" applyFont="1" applyFill="1" applyAlignment="1">
      <alignment horizontal="left" vertical="center"/>
    </xf>
    <xf numFmtId="164" fontId="3" fillId="0" borderId="0" xfId="21" applyFont="1" applyFill="1" applyAlignment="1">
      <alignment/>
    </xf>
    <xf numFmtId="164" fontId="3" fillId="0" borderId="0" xfId="21" applyFont="1" applyFill="1" applyAlignment="1">
      <alignment horizontal="left" vertical="center"/>
    </xf>
    <xf numFmtId="164" fontId="3" fillId="0" borderId="1" xfId="21" applyFont="1" applyFill="1" applyBorder="1" applyAlignment="1">
      <alignment/>
    </xf>
    <xf numFmtId="164" fontId="3" fillId="0" borderId="2" xfId="21" applyFont="1" applyFill="1" applyBorder="1" applyAlignment="1">
      <alignment/>
    </xf>
    <xf numFmtId="164" fontId="3" fillId="0" borderId="3" xfId="21" applyFont="1" applyFill="1" applyBorder="1" applyAlignment="1">
      <alignment/>
    </xf>
    <xf numFmtId="164" fontId="8" fillId="0" borderId="0" xfId="21" applyFont="1" applyFill="1" applyAlignment="1">
      <alignment horizontal="left" vertical="center"/>
    </xf>
    <xf numFmtId="164" fontId="7" fillId="0" borderId="0" xfId="21" applyFont="1" applyFill="1" applyAlignment="1">
      <alignment horizontal="left" vertical="center"/>
    </xf>
    <xf numFmtId="164" fontId="9" fillId="0" borderId="0" xfId="21" applyFont="1" applyFill="1" applyAlignment="1">
      <alignment horizontal="left" vertical="top"/>
    </xf>
    <xf numFmtId="164" fontId="10" fillId="0" borderId="0" xfId="21" applyFont="1" applyFill="1" applyAlignment="1">
      <alignment horizontal="left" vertical="center"/>
    </xf>
    <xf numFmtId="164" fontId="11" fillId="0" borderId="0" xfId="21" applyFont="1" applyFill="1" applyAlignment="1">
      <alignment horizontal="left" vertical="top"/>
    </xf>
    <xf numFmtId="164" fontId="9" fillId="0" borderId="0" xfId="21" applyFont="1" applyFill="1" applyAlignment="1">
      <alignment horizontal="left" vertical="center"/>
    </xf>
    <xf numFmtId="164" fontId="10" fillId="0" borderId="0" xfId="21" applyFont="1" applyFill="1" applyAlignment="1">
      <alignment horizontal="left" vertical="center" wrapText="1"/>
    </xf>
    <xf numFmtId="164" fontId="3" fillId="0" borderId="0" xfId="21" applyFont="1" applyFill="1" applyAlignment="1">
      <alignment vertical="center"/>
    </xf>
    <xf numFmtId="164" fontId="3" fillId="0" borderId="3" xfId="21" applyFont="1" applyFill="1" applyBorder="1" applyAlignment="1">
      <alignment vertical="center"/>
    </xf>
    <xf numFmtId="164" fontId="12" fillId="0" borderId="4" xfId="21" applyFont="1" applyFill="1" applyBorder="1" applyAlignment="1">
      <alignment horizontal="left" vertical="center"/>
    </xf>
    <xf numFmtId="164" fontId="3" fillId="0" borderId="4" xfId="21" applyFont="1" applyFill="1" applyBorder="1" applyAlignment="1">
      <alignment vertical="center"/>
    </xf>
    <xf numFmtId="164" fontId="9" fillId="0" borderId="0" xfId="21" applyFont="1" applyFill="1" applyAlignment="1">
      <alignment horizontal="right" vertical="center"/>
    </xf>
    <xf numFmtId="164" fontId="9" fillId="0" borderId="0" xfId="21" applyFont="1" applyFill="1" applyAlignment="1">
      <alignment vertical="center"/>
    </xf>
    <xf numFmtId="164" fontId="9" fillId="0" borderId="3" xfId="21" applyFont="1" applyFill="1" applyBorder="1" applyAlignment="1">
      <alignment vertical="center"/>
    </xf>
    <xf numFmtId="164" fontId="3" fillId="2" borderId="0" xfId="21" applyFont="1" applyFill="1" applyAlignment="1">
      <alignment vertical="center"/>
    </xf>
    <xf numFmtId="164" fontId="14" fillId="2" borderId="5" xfId="21" applyFont="1" applyFill="1" applyBorder="1" applyAlignment="1">
      <alignment horizontal="left" vertical="center"/>
    </xf>
    <xf numFmtId="164" fontId="3" fillId="2" borderId="6" xfId="21" applyFont="1" applyFill="1" applyBorder="1" applyAlignment="1">
      <alignment vertical="center"/>
    </xf>
    <xf numFmtId="164" fontId="14" fillId="2" borderId="6" xfId="21" applyFont="1" applyFill="1" applyBorder="1" applyAlignment="1">
      <alignment horizontal="center" vertical="center"/>
    </xf>
    <xf numFmtId="164" fontId="3" fillId="0" borderId="7" xfId="21" applyFont="1" applyFill="1" applyBorder="1" applyAlignment="1">
      <alignment vertical="center"/>
    </xf>
    <xf numFmtId="164" fontId="3" fillId="0" borderId="1" xfId="21" applyFont="1" applyFill="1" applyBorder="1" applyAlignment="1">
      <alignment vertical="center"/>
    </xf>
    <xf numFmtId="164" fontId="3" fillId="0" borderId="2" xfId="21" applyFont="1" applyFill="1" applyBorder="1" applyAlignment="1">
      <alignment vertical="center"/>
    </xf>
    <xf numFmtId="164" fontId="10" fillId="0" borderId="0" xfId="21" applyFont="1" applyFill="1" applyAlignment="1">
      <alignment vertical="center"/>
    </xf>
    <xf numFmtId="164" fontId="10" fillId="0" borderId="3" xfId="21" applyFont="1" applyFill="1" applyBorder="1" applyAlignment="1">
      <alignment vertical="center"/>
    </xf>
    <xf numFmtId="164" fontId="11" fillId="0" borderId="0" xfId="21" applyFont="1" applyFill="1" applyAlignment="1">
      <alignment vertical="center"/>
    </xf>
    <xf numFmtId="164" fontId="11" fillId="0" borderId="3" xfId="21" applyFont="1" applyFill="1" applyBorder="1" applyAlignment="1">
      <alignment vertical="center"/>
    </xf>
    <xf numFmtId="164" fontId="11" fillId="0" borderId="0" xfId="21" applyFont="1" applyFill="1" applyAlignment="1">
      <alignment horizontal="left" vertical="center"/>
    </xf>
    <xf numFmtId="164" fontId="12" fillId="0" borderId="0" xfId="21" applyFont="1" applyFill="1" applyAlignment="1">
      <alignment vertical="center"/>
    </xf>
    <xf numFmtId="168" fontId="10" fillId="0" borderId="0" xfId="21" applyNumberFormat="1" applyFont="1" applyFill="1" applyAlignment="1">
      <alignment horizontal="left" vertical="center"/>
    </xf>
    <xf numFmtId="164" fontId="3" fillId="0" borderId="8" xfId="21" applyFont="1" applyFill="1" applyBorder="1" applyAlignment="1">
      <alignment vertical="center"/>
    </xf>
    <xf numFmtId="164" fontId="3" fillId="0" borderId="9" xfId="21" applyFont="1" applyFill="1" applyBorder="1" applyAlignment="1">
      <alignment vertical="center"/>
    </xf>
    <xf numFmtId="164" fontId="3" fillId="0" borderId="10" xfId="21" applyFont="1" applyFill="1" applyBorder="1" applyAlignment="1">
      <alignment vertical="center"/>
    </xf>
    <xf numFmtId="164" fontId="3" fillId="3" borderId="6" xfId="21" applyFont="1" applyFill="1" applyBorder="1" applyAlignment="1">
      <alignment vertical="center"/>
    </xf>
    <xf numFmtId="164" fontId="16" fillId="3" borderId="11" xfId="21" applyFont="1" applyFill="1" applyBorder="1" applyAlignment="1">
      <alignment horizontal="center" vertical="center"/>
    </xf>
    <xf numFmtId="164" fontId="17" fillId="0" borderId="12" xfId="21" applyFont="1" applyFill="1" applyBorder="1" applyAlignment="1">
      <alignment horizontal="center" vertical="center" wrapText="1"/>
    </xf>
    <xf numFmtId="164" fontId="17" fillId="0" borderId="13" xfId="21" applyFont="1" applyFill="1" applyBorder="1" applyAlignment="1">
      <alignment horizontal="center" vertical="center" wrapText="1"/>
    </xf>
    <xf numFmtId="164" fontId="17" fillId="0" borderId="14" xfId="21" applyFont="1" applyFill="1" applyBorder="1" applyAlignment="1">
      <alignment horizontal="center" vertical="center" wrapText="1"/>
    </xf>
    <xf numFmtId="164" fontId="3" fillId="0" borderId="15" xfId="21" applyFont="1" applyFill="1" applyBorder="1" applyAlignment="1">
      <alignment vertical="center"/>
    </xf>
    <xf numFmtId="164" fontId="14" fillId="0" borderId="0" xfId="21" applyFont="1" applyFill="1" applyAlignment="1">
      <alignment vertical="center"/>
    </xf>
    <xf numFmtId="164" fontId="14" fillId="0" borderId="3" xfId="21" applyFont="1" applyFill="1" applyBorder="1" applyAlignment="1">
      <alignment vertical="center"/>
    </xf>
    <xf numFmtId="164" fontId="18" fillId="0" borderId="0" xfId="21" applyFont="1" applyFill="1" applyAlignment="1">
      <alignment horizontal="left" vertical="center"/>
    </xf>
    <xf numFmtId="164" fontId="18" fillId="0" borderId="0" xfId="21" applyFont="1" applyFill="1" applyAlignment="1">
      <alignment vertical="center"/>
    </xf>
    <xf numFmtId="165" fontId="18" fillId="0" borderId="0" xfId="21" applyNumberFormat="1" applyFont="1" applyFill="1" applyAlignment="1">
      <alignment vertical="center"/>
    </xf>
    <xf numFmtId="164" fontId="14" fillId="0" borderId="0" xfId="21" applyFont="1" applyFill="1" applyAlignment="1">
      <alignment horizontal="center" vertical="center"/>
    </xf>
    <xf numFmtId="165" fontId="15" fillId="0" borderId="16" xfId="21" applyNumberFormat="1" applyFont="1" applyFill="1" applyBorder="1" applyAlignment="1">
      <alignment vertical="center"/>
    </xf>
    <xf numFmtId="165" fontId="15" fillId="0" borderId="0" xfId="21" applyNumberFormat="1" applyFont="1" applyFill="1" applyAlignment="1">
      <alignment vertical="center"/>
    </xf>
    <xf numFmtId="166" fontId="15" fillId="0" borderId="0" xfId="21" applyNumberFormat="1" applyFont="1" applyFill="1" applyAlignment="1">
      <alignment vertical="center"/>
    </xf>
    <xf numFmtId="165" fontId="15" fillId="0" borderId="10" xfId="21" applyNumberFormat="1" applyFont="1" applyFill="1" applyBorder="1" applyAlignment="1">
      <alignment vertical="center"/>
    </xf>
    <xf numFmtId="164" fontId="14" fillId="0" borderId="0" xfId="21" applyFont="1" applyFill="1" applyAlignment="1">
      <alignment horizontal="left" vertical="center"/>
    </xf>
    <xf numFmtId="164" fontId="19" fillId="0" borderId="0" xfId="21" applyFont="1" applyFill="1" applyAlignment="1">
      <alignment horizontal="left" vertical="center"/>
    </xf>
    <xf numFmtId="164" fontId="20" fillId="0" borderId="0" xfId="20" applyFont="1" applyFill="1" applyAlignment="1">
      <alignment horizontal="center" vertical="center"/>
    </xf>
    <xf numFmtId="164" fontId="21" fillId="0" borderId="3" xfId="21" applyFont="1" applyFill="1" applyBorder="1" applyAlignment="1">
      <alignment vertical="center"/>
    </xf>
    <xf numFmtId="164" fontId="22" fillId="0" borderId="0" xfId="21" applyFont="1" applyFill="1" applyAlignment="1">
      <alignment vertical="center"/>
    </xf>
    <xf numFmtId="164" fontId="23" fillId="0" borderId="0" xfId="21" applyFont="1" applyFill="1" applyAlignment="1">
      <alignment vertical="center"/>
    </xf>
    <xf numFmtId="164" fontId="11" fillId="0" borderId="0" xfId="21" applyFont="1" applyFill="1" applyAlignment="1">
      <alignment horizontal="center" vertical="center"/>
    </xf>
    <xf numFmtId="165" fontId="24" fillId="0" borderId="16" xfId="21" applyNumberFormat="1" applyFont="1" applyFill="1" applyBorder="1" applyAlignment="1">
      <alignment vertical="center"/>
    </xf>
    <xf numFmtId="165" fontId="24" fillId="0" borderId="0" xfId="21" applyNumberFormat="1" applyFont="1" applyFill="1" applyAlignment="1">
      <alignment vertical="center"/>
    </xf>
    <xf numFmtId="166" fontId="24" fillId="0" borderId="0" xfId="21" applyNumberFormat="1" applyFont="1" applyFill="1" applyAlignment="1">
      <alignment vertical="center"/>
    </xf>
    <xf numFmtId="165" fontId="24" fillId="0" borderId="10" xfId="21" applyNumberFormat="1" applyFont="1" applyFill="1" applyBorder="1" applyAlignment="1">
      <alignment vertical="center"/>
    </xf>
    <xf numFmtId="164" fontId="21" fillId="0" borderId="0" xfId="21" applyFont="1" applyFill="1" applyAlignment="1">
      <alignment vertical="center"/>
    </xf>
    <xf numFmtId="164" fontId="21" fillId="0" borderId="0" xfId="21" applyFont="1" applyFill="1" applyAlignment="1">
      <alignment horizontal="left" vertical="center"/>
    </xf>
    <xf numFmtId="165" fontId="24" fillId="0" borderId="17" xfId="21" applyNumberFormat="1" applyFont="1" applyFill="1" applyBorder="1" applyAlignment="1">
      <alignment vertical="center"/>
    </xf>
    <xf numFmtId="165" fontId="24" fillId="0" borderId="18" xfId="21" applyNumberFormat="1" applyFont="1" applyFill="1" applyBorder="1" applyAlignment="1">
      <alignment vertical="center"/>
    </xf>
    <xf numFmtId="166" fontId="24" fillId="0" borderId="18" xfId="21" applyNumberFormat="1" applyFont="1" applyFill="1" applyBorder="1" applyAlignment="1">
      <alignment vertical="center"/>
    </xf>
    <xf numFmtId="165" fontId="24" fillId="0" borderId="19" xfId="21" applyNumberFormat="1" applyFont="1" applyFill="1" applyBorder="1" applyAlignment="1">
      <alignment vertical="center"/>
    </xf>
    <xf numFmtId="164" fontId="25" fillId="0" borderId="0" xfId="21" applyFont="1" applyFill="1" applyAlignment="1">
      <alignment horizontal="left" vertical="center"/>
    </xf>
    <xf numFmtId="164" fontId="3" fillId="0" borderId="0" xfId="21" applyFont="1" applyFill="1" applyAlignment="1">
      <alignment vertical="center" wrapText="1"/>
    </xf>
    <xf numFmtId="164" fontId="3" fillId="0" borderId="3" xfId="21" applyFont="1" applyFill="1" applyBorder="1" applyAlignment="1">
      <alignment vertical="center" wrapText="1"/>
    </xf>
    <xf numFmtId="164" fontId="12" fillId="0" borderId="0" xfId="21" applyFont="1" applyFill="1" applyAlignment="1">
      <alignment horizontal="left" vertical="center"/>
    </xf>
    <xf numFmtId="164" fontId="26" fillId="0" borderId="0" xfId="21" applyFont="1" applyFill="1" applyAlignment="1">
      <alignment horizontal="left" vertical="center"/>
    </xf>
    <xf numFmtId="165" fontId="9" fillId="0" borderId="0" xfId="21" applyNumberFormat="1" applyFont="1" applyFill="1" applyAlignment="1">
      <alignment vertical="center"/>
    </xf>
    <xf numFmtId="169" fontId="9" fillId="0" borderId="0" xfId="21" applyNumberFormat="1" applyFont="1" applyFill="1" applyAlignment="1">
      <alignment horizontal="right" vertical="center"/>
    </xf>
    <xf numFmtId="164" fontId="3" fillId="3" borderId="0" xfId="21" applyFont="1" applyFill="1" applyAlignment="1">
      <alignment vertical="center"/>
    </xf>
    <xf numFmtId="164" fontId="14" fillId="3" borderId="5" xfId="21" applyFont="1" applyFill="1" applyBorder="1" applyAlignment="1">
      <alignment horizontal="left" vertical="center"/>
    </xf>
    <xf numFmtId="164" fontId="14" fillId="3" borderId="6" xfId="21" applyFont="1" applyFill="1" applyBorder="1" applyAlignment="1">
      <alignment horizontal="right" vertical="center"/>
    </xf>
    <xf numFmtId="164" fontId="14" fillId="3" borderId="6" xfId="21" applyFont="1" applyFill="1" applyBorder="1" applyAlignment="1">
      <alignment horizontal="center" vertical="center"/>
    </xf>
    <xf numFmtId="165" fontId="14" fillId="3" borderId="6" xfId="21" applyNumberFormat="1" applyFont="1" applyFill="1" applyBorder="1" applyAlignment="1">
      <alignment vertical="center"/>
    </xf>
    <xf numFmtId="164" fontId="3" fillId="3" borderId="11" xfId="21" applyFont="1" applyFill="1" applyBorder="1" applyAlignment="1">
      <alignment vertical="center"/>
    </xf>
    <xf numFmtId="164" fontId="16" fillId="3" borderId="0" xfId="21" applyFont="1" applyFill="1" applyAlignment="1">
      <alignment horizontal="left" vertical="center"/>
    </xf>
    <xf numFmtId="164" fontId="16" fillId="3" borderId="0" xfId="21" applyFont="1" applyFill="1" applyAlignment="1">
      <alignment horizontal="right" vertical="center"/>
    </xf>
    <xf numFmtId="164" fontId="27" fillId="0" borderId="0" xfId="21" applyFont="1" applyFill="1" applyAlignment="1">
      <alignment horizontal="left" vertical="center"/>
    </xf>
    <xf numFmtId="164" fontId="28" fillId="0" borderId="0" xfId="21" applyFont="1" applyFill="1" applyAlignment="1">
      <alignment vertical="center"/>
    </xf>
    <xf numFmtId="164" fontId="28" fillId="0" borderId="3" xfId="21" applyFont="1" applyFill="1" applyBorder="1" applyAlignment="1">
      <alignment vertical="center"/>
    </xf>
    <xf numFmtId="164" fontId="28" fillId="0" borderId="18" xfId="21" applyFont="1" applyFill="1" applyBorder="1" applyAlignment="1">
      <alignment horizontal="left" vertical="center"/>
    </xf>
    <xf numFmtId="164" fontId="28" fillId="0" borderId="18" xfId="21" applyFont="1" applyFill="1" applyBorder="1" applyAlignment="1">
      <alignment vertical="center"/>
    </xf>
    <xf numFmtId="165" fontId="28" fillId="0" borderId="18" xfId="21" applyNumberFormat="1" applyFont="1" applyFill="1" applyBorder="1" applyAlignment="1">
      <alignment vertical="center"/>
    </xf>
    <xf numFmtId="164" fontId="3" fillId="0" borderId="0" xfId="21" applyFont="1" applyFill="1" applyAlignment="1">
      <alignment horizontal="center" vertical="center" wrapText="1"/>
    </xf>
    <xf numFmtId="164" fontId="3" fillId="0" borderId="3" xfId="21" applyFont="1" applyFill="1" applyBorder="1" applyAlignment="1">
      <alignment horizontal="center" vertical="center" wrapText="1"/>
    </xf>
    <xf numFmtId="164" fontId="16" fillId="3" borderId="12" xfId="21" applyFont="1" applyFill="1" applyBorder="1" applyAlignment="1">
      <alignment horizontal="center" vertical="center" wrapText="1"/>
    </xf>
    <xf numFmtId="164" fontId="16" fillId="3" borderId="13" xfId="21" applyFont="1" applyFill="1" applyBorder="1" applyAlignment="1">
      <alignment horizontal="center" vertical="center" wrapText="1"/>
    </xf>
    <xf numFmtId="164" fontId="16" fillId="3" borderId="14" xfId="21" applyFont="1" applyFill="1" applyBorder="1" applyAlignment="1">
      <alignment horizontal="center" vertical="center" wrapText="1"/>
    </xf>
    <xf numFmtId="165" fontId="18" fillId="0" borderId="0" xfId="21" applyNumberFormat="1" applyFont="1" applyFill="1" applyAlignment="1">
      <alignment/>
    </xf>
    <xf numFmtId="166" fontId="29" fillId="0" borderId="8" xfId="21" applyNumberFormat="1" applyFont="1" applyFill="1" applyBorder="1" applyAlignment="1">
      <alignment/>
    </xf>
    <xf numFmtId="166" fontId="29" fillId="0" borderId="9" xfId="21" applyNumberFormat="1" applyFont="1" applyFill="1" applyBorder="1" applyAlignment="1">
      <alignment/>
    </xf>
    <xf numFmtId="165" fontId="30" fillId="0" borderId="0" xfId="21" applyNumberFormat="1" applyFont="1" applyFill="1" applyAlignment="1">
      <alignment vertical="center"/>
    </xf>
    <xf numFmtId="164" fontId="31" fillId="0" borderId="0" xfId="21" applyFont="1" applyFill="1" applyAlignment="1">
      <alignment/>
    </xf>
    <xf numFmtId="164" fontId="31" fillId="0" borderId="3" xfId="21" applyFont="1" applyFill="1" applyBorder="1" applyAlignment="1">
      <alignment/>
    </xf>
    <xf numFmtId="164" fontId="31" fillId="0" borderId="0" xfId="21" applyFont="1" applyFill="1" applyAlignment="1">
      <alignment horizontal="left"/>
    </xf>
    <xf numFmtId="164" fontId="28" fillId="0" borderId="0" xfId="21" applyFont="1" applyFill="1" applyAlignment="1">
      <alignment horizontal="left"/>
    </xf>
    <xf numFmtId="165" fontId="28" fillId="0" borderId="0" xfId="21" applyNumberFormat="1" applyFont="1" applyFill="1" applyAlignment="1">
      <alignment/>
    </xf>
    <xf numFmtId="164" fontId="31" fillId="0" borderId="16" xfId="21" applyFont="1" applyFill="1" applyBorder="1" applyAlignment="1">
      <alignment/>
    </xf>
    <xf numFmtId="166" fontId="31" fillId="0" borderId="0" xfId="21" applyNumberFormat="1" applyFont="1" applyFill="1" applyAlignment="1">
      <alignment/>
    </xf>
    <xf numFmtId="166" fontId="31" fillId="0" borderId="10" xfId="21" applyNumberFormat="1" applyFont="1" applyFill="1" applyBorder="1" applyAlignment="1">
      <alignment/>
    </xf>
    <xf numFmtId="164" fontId="31" fillId="0" borderId="0" xfId="21" applyFont="1" applyFill="1" applyAlignment="1">
      <alignment horizontal="center"/>
    </xf>
    <xf numFmtId="165" fontId="31" fillId="0" borderId="0" xfId="21" applyNumberFormat="1" applyFont="1" applyFill="1" applyAlignment="1">
      <alignment vertical="center"/>
    </xf>
    <xf numFmtId="164" fontId="3" fillId="0" borderId="3" xfId="21" applyFont="1" applyFill="1" applyBorder="1" applyAlignment="1" applyProtection="1">
      <alignment vertical="center"/>
      <protection locked="0"/>
    </xf>
    <xf numFmtId="164" fontId="16" fillId="0" borderId="20" xfId="21" applyFont="1" applyFill="1" applyBorder="1" applyAlignment="1" applyProtection="1">
      <alignment horizontal="center" vertical="center"/>
      <protection locked="0"/>
    </xf>
    <xf numFmtId="49" fontId="16" fillId="0" borderId="20" xfId="21" applyNumberFormat="1" applyFont="1" applyFill="1" applyBorder="1" applyAlignment="1" applyProtection="1">
      <alignment horizontal="left" vertical="center" wrapText="1"/>
      <protection locked="0"/>
    </xf>
    <xf numFmtId="164" fontId="16" fillId="0" borderId="20" xfId="21" applyFont="1" applyFill="1" applyBorder="1" applyAlignment="1" applyProtection="1">
      <alignment horizontal="left" vertical="center" wrapText="1"/>
      <protection locked="0"/>
    </xf>
    <xf numFmtId="164" fontId="16" fillId="0" borderId="20" xfId="21" applyFont="1" applyFill="1" applyBorder="1" applyAlignment="1" applyProtection="1">
      <alignment horizontal="center" vertical="center" wrapText="1"/>
      <protection locked="0"/>
    </xf>
    <xf numFmtId="167" fontId="16" fillId="0" borderId="20" xfId="21" applyNumberFormat="1" applyFont="1" applyFill="1" applyBorder="1" applyAlignment="1" applyProtection="1">
      <alignment vertical="center"/>
      <protection locked="0"/>
    </xf>
    <xf numFmtId="165" fontId="16" fillId="0" borderId="20" xfId="21" applyNumberFormat="1" applyFont="1" applyFill="1" applyBorder="1" applyAlignment="1" applyProtection="1">
      <alignment vertical="center"/>
      <protection locked="0"/>
    </xf>
    <xf numFmtId="164" fontId="17" fillId="0" borderId="16" xfId="21" applyFont="1" applyFill="1" applyBorder="1" applyAlignment="1">
      <alignment horizontal="left" vertical="center"/>
    </xf>
    <xf numFmtId="164" fontId="17" fillId="0" borderId="0" xfId="21" applyFont="1" applyFill="1" applyAlignment="1">
      <alignment horizontal="center" vertical="center"/>
    </xf>
    <xf numFmtId="166" fontId="17" fillId="0" borderId="0" xfId="21" applyNumberFormat="1" applyFont="1" applyFill="1" applyAlignment="1">
      <alignment vertical="center"/>
    </xf>
    <xf numFmtId="166" fontId="17" fillId="0" borderId="10" xfId="21" applyNumberFormat="1" applyFont="1" applyFill="1" applyBorder="1" applyAlignment="1">
      <alignment vertical="center"/>
    </xf>
    <xf numFmtId="164" fontId="16" fillId="0" borderId="0" xfId="21" applyFont="1" applyFill="1" applyAlignment="1">
      <alignment horizontal="left" vertical="center"/>
    </xf>
    <xf numFmtId="165" fontId="3" fillId="0" borderId="0" xfId="21" applyNumberFormat="1" applyFont="1" applyFill="1" applyAlignment="1">
      <alignment vertical="center"/>
    </xf>
    <xf numFmtId="164" fontId="32" fillId="0" borderId="0" xfId="21" applyFont="1" applyFill="1" applyAlignment="1">
      <alignment horizontal="left" vertical="center"/>
    </xf>
    <xf numFmtId="164" fontId="33" fillId="0" borderId="0" xfId="21" applyFont="1" applyFill="1" applyAlignment="1">
      <alignment horizontal="left" vertical="center" wrapText="1"/>
    </xf>
    <xf numFmtId="164" fontId="3" fillId="0" borderId="16" xfId="21" applyFont="1" applyFill="1" applyBorder="1" applyAlignment="1">
      <alignment vertical="center"/>
    </xf>
    <xf numFmtId="164" fontId="34" fillId="0" borderId="0" xfId="21" applyFont="1" applyFill="1" applyAlignment="1">
      <alignment vertical="center" wrapText="1"/>
    </xf>
    <xf numFmtId="164" fontId="3" fillId="0" borderId="17" xfId="21" applyFont="1" applyFill="1" applyBorder="1" applyAlignment="1">
      <alignment vertical="center"/>
    </xf>
    <xf numFmtId="164" fontId="3" fillId="0" borderId="18" xfId="21" applyFont="1" applyFill="1" applyBorder="1" applyAlignment="1">
      <alignment vertical="center"/>
    </xf>
    <xf numFmtId="164" fontId="3" fillId="0" borderId="19" xfId="21" applyFont="1" applyFill="1" applyBorder="1" applyAlignment="1">
      <alignment vertical="center"/>
    </xf>
    <xf numFmtId="164" fontId="35" fillId="0" borderId="0" xfId="21" applyFont="1" applyFill="1" applyAlignment="1">
      <alignment vertical="center"/>
    </xf>
    <xf numFmtId="164" fontId="35" fillId="0" borderId="3" xfId="21" applyFont="1" applyFill="1" applyBorder="1" applyAlignment="1">
      <alignment vertical="center"/>
    </xf>
    <xf numFmtId="164" fontId="35" fillId="0" borderId="18" xfId="21" applyFont="1" applyFill="1" applyBorder="1" applyAlignment="1">
      <alignment horizontal="left" vertical="center"/>
    </xf>
    <xf numFmtId="164" fontId="35" fillId="0" borderId="18" xfId="21" applyFont="1" applyFill="1" applyBorder="1" applyAlignment="1">
      <alignment vertical="center"/>
    </xf>
    <xf numFmtId="165" fontId="35" fillId="0" borderId="18" xfId="21" applyNumberFormat="1" applyFont="1" applyFill="1" applyBorder="1" applyAlignment="1">
      <alignment vertical="center"/>
    </xf>
    <xf numFmtId="164" fontId="35" fillId="0" borderId="0" xfId="21" applyFont="1" applyFill="1" applyAlignment="1">
      <alignment horizontal="left"/>
    </xf>
    <xf numFmtId="165" fontId="35" fillId="0" borderId="0" xfId="21" applyNumberFormat="1" applyFont="1" applyFill="1" applyAlignment="1">
      <alignment/>
    </xf>
    <xf numFmtId="164" fontId="36" fillId="0" borderId="0" xfId="21" applyFont="1" applyFill="1" applyAlignment="1">
      <alignment vertical="center"/>
    </xf>
    <xf numFmtId="164" fontId="36" fillId="0" borderId="3" xfId="21" applyFont="1" applyFill="1" applyBorder="1" applyAlignment="1">
      <alignment vertical="center"/>
    </xf>
    <xf numFmtId="164" fontId="36" fillId="0" borderId="0" xfId="21" applyFont="1" applyFill="1" applyAlignment="1">
      <alignment horizontal="left" vertical="center"/>
    </xf>
    <xf numFmtId="164" fontId="36" fillId="0" borderId="0" xfId="21" applyFont="1" applyFill="1" applyAlignment="1">
      <alignment horizontal="left" vertical="center" wrapText="1"/>
    </xf>
    <xf numFmtId="167" fontId="36" fillId="0" borderId="0" xfId="21" applyNumberFormat="1" applyFont="1" applyFill="1" applyAlignment="1">
      <alignment vertical="center"/>
    </xf>
    <xf numFmtId="164" fontId="36" fillId="0" borderId="16" xfId="21" applyFont="1" applyFill="1" applyBorder="1" applyAlignment="1">
      <alignment vertical="center"/>
    </xf>
    <xf numFmtId="164" fontId="36" fillId="0" borderId="10" xfId="21" applyFont="1" applyFill="1" applyBorder="1" applyAlignment="1">
      <alignment vertical="center"/>
    </xf>
    <xf numFmtId="164" fontId="37" fillId="0" borderId="0" xfId="21" applyFont="1" applyFill="1" applyAlignment="1">
      <alignment vertical="center"/>
    </xf>
    <xf numFmtId="164" fontId="37" fillId="0" borderId="3" xfId="21" applyFont="1" applyFill="1" applyBorder="1" applyAlignment="1">
      <alignment vertical="center"/>
    </xf>
    <xf numFmtId="164" fontId="37" fillId="0" borderId="0" xfId="21" applyFont="1" applyFill="1" applyAlignment="1">
      <alignment horizontal="left" vertical="center"/>
    </xf>
    <xf numFmtId="164" fontId="37" fillId="0" borderId="0" xfId="21" applyFont="1" applyFill="1" applyAlignment="1">
      <alignment horizontal="left" vertical="center" wrapText="1"/>
    </xf>
    <xf numFmtId="167" fontId="37" fillId="0" borderId="0" xfId="21" applyNumberFormat="1" applyFont="1" applyFill="1" applyAlignment="1">
      <alignment vertical="center"/>
    </xf>
    <xf numFmtId="164" fontId="37" fillId="0" borderId="16" xfId="21" applyFont="1" applyFill="1" applyBorder="1" applyAlignment="1">
      <alignment vertical="center"/>
    </xf>
    <xf numFmtId="164" fontId="37" fillId="0" borderId="10" xfId="21" applyFont="1" applyFill="1" applyBorder="1" applyAlignment="1">
      <alignment vertical="center"/>
    </xf>
    <xf numFmtId="164" fontId="38" fillId="0" borderId="0" xfId="21" applyFont="1" applyFill="1" applyAlignment="1">
      <alignment horizontal="left" vertical="center"/>
    </xf>
    <xf numFmtId="164" fontId="39" fillId="0" borderId="0" xfId="20" applyFont="1" applyFill="1" applyAlignment="1">
      <alignment vertical="center" wrapText="1"/>
    </xf>
    <xf numFmtId="164" fontId="40" fillId="0" borderId="0" xfId="21" applyFont="1" applyFill="1" applyAlignment="1">
      <alignment vertical="center"/>
    </xf>
    <xf numFmtId="164" fontId="40" fillId="0" borderId="3" xfId="21" applyFont="1" applyFill="1" applyBorder="1" applyAlignment="1">
      <alignment vertical="center"/>
    </xf>
    <xf numFmtId="164" fontId="40" fillId="0" borderId="0" xfId="21" applyFont="1" applyFill="1" applyAlignment="1">
      <alignment horizontal="left" vertical="center"/>
    </xf>
    <xf numFmtId="164" fontId="40" fillId="0" borderId="0" xfId="21" applyFont="1" applyFill="1" applyAlignment="1">
      <alignment horizontal="left" vertical="center" wrapText="1"/>
    </xf>
    <xf numFmtId="164" fontId="40" fillId="0" borderId="16" xfId="21" applyFont="1" applyFill="1" applyBorder="1" applyAlignment="1">
      <alignment vertical="center"/>
    </xf>
    <xf numFmtId="164" fontId="40" fillId="0" borderId="10" xfId="21" applyFont="1" applyFill="1" applyBorder="1" applyAlignment="1">
      <alignment vertical="center"/>
    </xf>
    <xf numFmtId="164" fontId="41" fillId="0" borderId="20" xfId="21" applyFont="1" applyFill="1" applyBorder="1" applyAlignment="1" applyProtection="1">
      <alignment horizontal="center" vertical="center"/>
      <protection locked="0"/>
    </xf>
    <xf numFmtId="49" fontId="41" fillId="0" borderId="20" xfId="21" applyNumberFormat="1" applyFont="1" applyFill="1" applyBorder="1" applyAlignment="1" applyProtection="1">
      <alignment horizontal="left" vertical="center" wrapText="1"/>
      <protection locked="0"/>
    </xf>
    <xf numFmtId="164" fontId="41" fillId="0" borderId="20" xfId="21" applyFont="1" applyFill="1" applyBorder="1" applyAlignment="1" applyProtection="1">
      <alignment horizontal="left" vertical="center" wrapText="1"/>
      <protection locked="0"/>
    </xf>
    <xf numFmtId="164" fontId="41" fillId="0" borderId="20" xfId="21" applyFont="1" applyFill="1" applyBorder="1" applyAlignment="1" applyProtection="1">
      <alignment horizontal="center" vertical="center" wrapText="1"/>
      <protection locked="0"/>
    </xf>
    <xf numFmtId="167" fontId="41" fillId="0" borderId="20" xfId="21" applyNumberFormat="1" applyFont="1" applyFill="1" applyBorder="1" applyAlignment="1" applyProtection="1">
      <alignment vertical="center"/>
      <protection locked="0"/>
    </xf>
    <xf numFmtId="165" fontId="41" fillId="0" borderId="20" xfId="21" applyNumberFormat="1" applyFont="1" applyFill="1" applyBorder="1" applyAlignment="1" applyProtection="1">
      <alignment vertical="center"/>
      <protection locked="0"/>
    </xf>
    <xf numFmtId="164" fontId="42" fillId="0" borderId="3" xfId="21" applyFont="1" applyFill="1" applyBorder="1" applyAlignment="1">
      <alignment vertical="center"/>
    </xf>
    <xf numFmtId="164" fontId="41" fillId="0" borderId="16" xfId="21" applyFont="1" applyFill="1" applyBorder="1" applyAlignment="1">
      <alignment horizontal="left" vertical="center"/>
    </xf>
    <xf numFmtId="164" fontId="41" fillId="0" borderId="0" xfId="21" applyFont="1" applyFill="1" applyAlignment="1">
      <alignment horizontal="center" vertical="center"/>
    </xf>
    <xf numFmtId="164" fontId="43" fillId="0" borderId="1" xfId="21" applyFont="1" applyFill="1" applyBorder="1" applyAlignment="1">
      <alignment vertical="center" wrapText="1"/>
    </xf>
    <xf numFmtId="164" fontId="43" fillId="0" borderId="2" xfId="21" applyFont="1" applyFill="1" applyBorder="1" applyAlignment="1">
      <alignment vertical="center" wrapText="1"/>
    </xf>
    <xf numFmtId="164" fontId="43" fillId="0" borderId="21" xfId="21" applyFont="1" applyFill="1" applyBorder="1" applyAlignment="1">
      <alignment vertical="center" wrapText="1"/>
    </xf>
    <xf numFmtId="164" fontId="3" fillId="0" borderId="0" xfId="21" applyFont="1" applyFill="1" applyAlignment="1">
      <alignment horizontal="center" vertical="center"/>
    </xf>
    <xf numFmtId="164" fontId="43" fillId="0" borderId="3" xfId="21" applyFont="1" applyFill="1" applyBorder="1" applyAlignment="1">
      <alignment horizontal="center" vertical="center" wrapText="1"/>
    </xf>
    <xf numFmtId="164" fontId="43" fillId="0" borderId="22" xfId="21" applyFont="1" applyFill="1" applyBorder="1" applyAlignment="1">
      <alignment horizontal="center" vertical="center" wrapText="1"/>
    </xf>
    <xf numFmtId="164" fontId="43" fillId="0" borderId="3" xfId="21" applyFont="1" applyFill="1" applyBorder="1" applyAlignment="1">
      <alignment vertical="center" wrapText="1"/>
    </xf>
    <xf numFmtId="164" fontId="43" fillId="0" borderId="22" xfId="21" applyFont="1" applyFill="1" applyBorder="1" applyAlignment="1">
      <alignment vertical="center" wrapText="1"/>
    </xf>
    <xf numFmtId="164" fontId="45" fillId="0" borderId="0" xfId="21" applyFont="1" applyFill="1" applyAlignment="1">
      <alignment horizontal="left" vertical="center" wrapText="1"/>
    </xf>
    <xf numFmtId="164" fontId="46" fillId="0" borderId="0" xfId="21" applyFont="1" applyFill="1" applyAlignment="1">
      <alignment horizontal="left" vertical="center" wrapText="1"/>
    </xf>
    <xf numFmtId="164" fontId="47" fillId="0" borderId="3" xfId="21" applyFont="1" applyFill="1" applyBorder="1" applyAlignment="1">
      <alignment vertical="center" wrapText="1"/>
    </xf>
    <xf numFmtId="164" fontId="46" fillId="0" borderId="0" xfId="21" applyFont="1" applyFill="1" applyAlignment="1">
      <alignment vertical="center" wrapText="1"/>
    </xf>
    <xf numFmtId="164" fontId="46" fillId="0" borderId="0" xfId="21" applyFont="1" applyFill="1" applyAlignment="1">
      <alignment horizontal="left" vertical="center"/>
    </xf>
    <xf numFmtId="164" fontId="46" fillId="0" borderId="0" xfId="21" applyFont="1" applyFill="1" applyAlignment="1">
      <alignment vertical="center"/>
    </xf>
    <xf numFmtId="49" fontId="46" fillId="0" borderId="0" xfId="21" applyNumberFormat="1" applyFont="1" applyFill="1" applyAlignment="1">
      <alignment vertical="center" wrapText="1"/>
    </xf>
    <xf numFmtId="164" fontId="43" fillId="0" borderId="7" xfId="21" applyFont="1" applyFill="1" applyBorder="1" applyAlignment="1">
      <alignment vertical="center" wrapText="1"/>
    </xf>
    <xf numFmtId="164" fontId="49" fillId="0" borderId="4" xfId="21" applyFont="1" applyFill="1" applyBorder="1" applyAlignment="1">
      <alignment vertical="center" wrapText="1"/>
    </xf>
    <xf numFmtId="164" fontId="43" fillId="0" borderId="23" xfId="21" applyFont="1" applyFill="1" applyBorder="1" applyAlignment="1">
      <alignment vertical="center" wrapText="1"/>
    </xf>
    <xf numFmtId="164" fontId="43" fillId="0" borderId="0" xfId="21" applyFont="1" applyFill="1" applyAlignment="1">
      <alignment vertical="top"/>
    </xf>
    <xf numFmtId="164" fontId="43" fillId="0" borderId="1" xfId="21" applyFont="1" applyFill="1" applyBorder="1" applyAlignment="1">
      <alignment horizontal="left" vertical="center"/>
    </xf>
    <xf numFmtId="164" fontId="43" fillId="0" borderId="2" xfId="21" applyFont="1" applyFill="1" applyBorder="1" applyAlignment="1">
      <alignment horizontal="left" vertical="center"/>
    </xf>
    <xf numFmtId="164" fontId="43" fillId="0" borderId="21" xfId="21" applyFont="1" applyFill="1" applyBorder="1" applyAlignment="1">
      <alignment horizontal="left" vertical="center"/>
    </xf>
    <xf numFmtId="164" fontId="43" fillId="0" borderId="3" xfId="21" applyFont="1" applyFill="1" applyBorder="1" applyAlignment="1">
      <alignment horizontal="left" vertical="center"/>
    </xf>
    <xf numFmtId="164" fontId="43" fillId="0" borderId="22" xfId="21" applyFont="1" applyFill="1" applyBorder="1" applyAlignment="1">
      <alignment horizontal="left" vertical="center"/>
    </xf>
    <xf numFmtId="164" fontId="45" fillId="0" borderId="0" xfId="21" applyFont="1" applyFill="1" applyAlignment="1">
      <alignment horizontal="left" vertical="center"/>
    </xf>
    <xf numFmtId="164" fontId="50" fillId="0" borderId="0" xfId="21" applyFont="1" applyFill="1" applyAlignment="1">
      <alignment horizontal="left" vertical="center"/>
    </xf>
    <xf numFmtId="164" fontId="45" fillId="0" borderId="4" xfId="21" applyFont="1" applyFill="1" applyBorder="1" applyAlignment="1">
      <alignment horizontal="left" vertical="center"/>
    </xf>
    <xf numFmtId="164" fontId="45" fillId="0" borderId="4" xfId="21" applyFont="1" applyFill="1" applyBorder="1" applyAlignment="1">
      <alignment horizontal="center" vertical="center"/>
    </xf>
    <xf numFmtId="164" fontId="50" fillId="0" borderId="4" xfId="21" applyFont="1" applyFill="1" applyBorder="1" applyAlignment="1">
      <alignment horizontal="left" vertical="center"/>
    </xf>
    <xf numFmtId="164" fontId="51" fillId="0" borderId="0" xfId="21" applyFont="1" applyFill="1" applyAlignment="1">
      <alignment horizontal="left" vertical="center"/>
    </xf>
    <xf numFmtId="164" fontId="47" fillId="0" borderId="0" xfId="21" applyFont="1" applyFill="1" applyAlignment="1">
      <alignment horizontal="left" vertical="center"/>
    </xf>
    <xf numFmtId="164" fontId="30" fillId="0" borderId="0" xfId="21" applyFont="1" applyFill="1" applyAlignment="1">
      <alignment horizontal="left" vertical="center"/>
    </xf>
    <xf numFmtId="164" fontId="46" fillId="0" borderId="0" xfId="21" applyFont="1" applyFill="1" applyAlignment="1">
      <alignment horizontal="center" vertical="center"/>
    </xf>
    <xf numFmtId="164" fontId="47" fillId="0" borderId="3" xfId="21" applyFont="1" applyFill="1" applyBorder="1" applyAlignment="1">
      <alignment horizontal="left" vertical="center"/>
    </xf>
    <xf numFmtId="164" fontId="43" fillId="0" borderId="7" xfId="21" applyFont="1" applyFill="1" applyBorder="1" applyAlignment="1">
      <alignment horizontal="left" vertical="center"/>
    </xf>
    <xf numFmtId="164" fontId="49" fillId="0" borderId="4" xfId="21" applyFont="1" applyFill="1" applyBorder="1" applyAlignment="1">
      <alignment horizontal="left" vertical="center"/>
    </xf>
    <xf numFmtId="164" fontId="43" fillId="0" borderId="23" xfId="21" applyFont="1" applyFill="1" applyBorder="1" applyAlignment="1">
      <alignment horizontal="left" vertical="center"/>
    </xf>
    <xf numFmtId="164" fontId="43" fillId="0" borderId="0" xfId="21" applyFont="1" applyFill="1" applyAlignment="1">
      <alignment horizontal="left" vertical="center"/>
    </xf>
    <xf numFmtId="164" fontId="49" fillId="0" borderId="0" xfId="21" applyFont="1" applyFill="1" applyAlignment="1">
      <alignment horizontal="left" vertical="center"/>
    </xf>
    <xf numFmtId="164" fontId="47" fillId="0" borderId="4" xfId="21" applyFont="1" applyFill="1" applyBorder="1" applyAlignment="1">
      <alignment horizontal="left" vertical="center"/>
    </xf>
    <xf numFmtId="164" fontId="43" fillId="0" borderId="0" xfId="21" applyFont="1" applyFill="1" applyAlignment="1">
      <alignment horizontal="left" vertical="center" wrapText="1"/>
    </xf>
    <xf numFmtId="164" fontId="47" fillId="0" borderId="0" xfId="21" applyFont="1" applyFill="1" applyAlignment="1">
      <alignment horizontal="left" vertical="center" wrapText="1"/>
    </xf>
    <xf numFmtId="164" fontId="47" fillId="0" borderId="0" xfId="21" applyFont="1" applyFill="1" applyAlignment="1">
      <alignment horizontal="center" vertical="center" wrapText="1"/>
    </xf>
    <xf numFmtId="164" fontId="43" fillId="0" borderId="1" xfId="21" applyFont="1" applyFill="1" applyBorder="1" applyAlignment="1">
      <alignment horizontal="left" vertical="center" wrapText="1"/>
    </xf>
    <xf numFmtId="164" fontId="43" fillId="0" borderId="2" xfId="21" applyFont="1" applyFill="1" applyBorder="1" applyAlignment="1">
      <alignment horizontal="left" vertical="center" wrapText="1"/>
    </xf>
    <xf numFmtId="164" fontId="43" fillId="0" borderId="21" xfId="21" applyFont="1" applyFill="1" applyBorder="1" applyAlignment="1">
      <alignment horizontal="left" vertical="center" wrapText="1"/>
    </xf>
    <xf numFmtId="164" fontId="43" fillId="0" borderId="3" xfId="21" applyFont="1" applyFill="1" applyBorder="1" applyAlignment="1">
      <alignment horizontal="left" vertical="center" wrapText="1"/>
    </xf>
    <xf numFmtId="164" fontId="43" fillId="0" borderId="22" xfId="21" applyFont="1" applyFill="1" applyBorder="1" applyAlignment="1">
      <alignment horizontal="left" vertical="center" wrapText="1"/>
    </xf>
    <xf numFmtId="164" fontId="50" fillId="0" borderId="3" xfId="21" applyFont="1" applyFill="1" applyBorder="1" applyAlignment="1">
      <alignment horizontal="left" vertical="center" wrapText="1"/>
    </xf>
    <xf numFmtId="164" fontId="50" fillId="0" borderId="22" xfId="21" applyFont="1" applyFill="1" applyBorder="1" applyAlignment="1">
      <alignment horizontal="left" vertical="center" wrapText="1"/>
    </xf>
    <xf numFmtId="164" fontId="47" fillId="0" borderId="3" xfId="21" applyFont="1" applyFill="1" applyBorder="1" applyAlignment="1">
      <alignment horizontal="left" vertical="center" wrapText="1"/>
    </xf>
    <xf numFmtId="164" fontId="47" fillId="0" borderId="22" xfId="21" applyFont="1" applyFill="1" applyBorder="1" applyAlignment="1">
      <alignment horizontal="left" vertical="center" wrapText="1"/>
    </xf>
    <xf numFmtId="164" fontId="47" fillId="0" borderId="22" xfId="21" applyFont="1" applyFill="1" applyBorder="1" applyAlignment="1">
      <alignment horizontal="left" vertical="center"/>
    </xf>
    <xf numFmtId="164" fontId="47" fillId="0" borderId="7" xfId="21" applyFont="1" applyFill="1" applyBorder="1" applyAlignment="1">
      <alignment horizontal="left" vertical="center" wrapText="1"/>
    </xf>
    <xf numFmtId="164" fontId="47" fillId="0" borderId="4" xfId="21" applyFont="1" applyFill="1" applyBorder="1" applyAlignment="1">
      <alignment horizontal="left" vertical="center" wrapText="1"/>
    </xf>
    <xf numFmtId="164" fontId="47" fillId="0" borderId="23" xfId="21" applyFont="1" applyFill="1" applyBorder="1" applyAlignment="1">
      <alignment horizontal="left" vertical="center" wrapText="1"/>
    </xf>
    <xf numFmtId="164" fontId="46" fillId="0" borderId="0" xfId="21" applyFont="1" applyFill="1" applyAlignment="1">
      <alignment horizontal="left" vertical="top"/>
    </xf>
    <xf numFmtId="164" fontId="46" fillId="0" borderId="0" xfId="21" applyFont="1" applyFill="1" applyAlignment="1">
      <alignment horizontal="center" vertical="top"/>
    </xf>
    <xf numFmtId="164" fontId="47" fillId="0" borderId="7" xfId="21" applyFont="1" applyFill="1" applyBorder="1" applyAlignment="1">
      <alignment horizontal="left" vertical="center"/>
    </xf>
    <xf numFmtId="164" fontId="47" fillId="0" borderId="23" xfId="21" applyFont="1" applyFill="1" applyBorder="1" applyAlignment="1">
      <alignment horizontal="left" vertical="center"/>
    </xf>
    <xf numFmtId="164" fontId="47" fillId="0" borderId="0" xfId="21" applyFont="1" applyFill="1" applyAlignment="1">
      <alignment horizontal="center" vertical="center"/>
    </xf>
    <xf numFmtId="164" fontId="50" fillId="0" borderId="0" xfId="21" applyFont="1" applyFill="1" applyAlignment="1">
      <alignment vertical="center"/>
    </xf>
    <xf numFmtId="164" fontId="45" fillId="0" borderId="0" xfId="21" applyFont="1" applyFill="1" applyAlignment="1">
      <alignment vertical="center"/>
    </xf>
    <xf numFmtId="164" fontId="50" fillId="0" borderId="4" xfId="21" applyFont="1" applyFill="1" applyBorder="1" applyAlignment="1">
      <alignment vertical="center"/>
    </xf>
    <xf numFmtId="164" fontId="45" fillId="0" borderId="4" xfId="21" applyFont="1" applyFill="1" applyBorder="1" applyAlignment="1">
      <alignment vertical="center"/>
    </xf>
    <xf numFmtId="164" fontId="46" fillId="0" borderId="0" xfId="21" applyFont="1" applyFill="1" applyAlignment="1">
      <alignment vertical="top"/>
    </xf>
    <xf numFmtId="49" fontId="46" fillId="0" borderId="0" xfId="21" applyNumberFormat="1" applyFont="1" applyFill="1" applyAlignment="1">
      <alignment horizontal="left" vertical="center"/>
    </xf>
    <xf numFmtId="164" fontId="3" fillId="0" borderId="4" xfId="21" applyFont="1" applyFill="1" applyBorder="1" applyAlignment="1">
      <alignment vertical="top"/>
    </xf>
    <xf numFmtId="164" fontId="45" fillId="0" borderId="4" xfId="21" applyFont="1" applyFill="1" applyBorder="1" applyAlignment="1">
      <alignment horizontal="left"/>
    </xf>
    <xf numFmtId="164" fontId="50" fillId="0" borderId="4" xfId="21" applyFont="1" applyFill="1" applyBorder="1" applyAlignment="1">
      <alignment/>
    </xf>
    <xf numFmtId="164" fontId="43" fillId="0" borderId="3" xfId="21" applyFont="1" applyFill="1" applyBorder="1" applyAlignment="1">
      <alignment vertical="top"/>
    </xf>
    <xf numFmtId="164" fontId="43" fillId="0" borderId="22" xfId="21" applyFont="1" applyFill="1" applyBorder="1" applyAlignment="1">
      <alignment vertical="top"/>
    </xf>
    <xf numFmtId="164" fontId="43" fillId="0" borderId="7" xfId="21" applyFont="1" applyFill="1" applyBorder="1" applyAlignment="1">
      <alignment vertical="top"/>
    </xf>
    <xf numFmtId="164" fontId="43" fillId="0" borderId="4" xfId="21" applyFont="1" applyFill="1" applyBorder="1" applyAlignment="1">
      <alignment vertical="top"/>
    </xf>
    <xf numFmtId="164" fontId="43" fillId="0" borderId="23" xfId="21" applyFont="1" applyFill="1" applyBorder="1" applyAlignment="1">
      <alignment vertical="top"/>
    </xf>
    <xf numFmtId="164" fontId="3" fillId="0" borderId="0" xfId="21" applyFont="1" applyFill="1" applyAlignment="1">
      <alignment vertical="top"/>
    </xf>
    <xf numFmtId="49" fontId="16" fillId="4" borderId="20" xfId="21" applyNumberFormat="1" applyFont="1" applyFill="1" applyBorder="1" applyAlignment="1" applyProtection="1">
      <alignment horizontal="left" vertical="center" wrapText="1"/>
      <protection locked="0"/>
    </xf>
    <xf numFmtId="164" fontId="16" fillId="4" borderId="20" xfId="21" applyFont="1" applyFill="1" applyBorder="1" applyAlignment="1" applyProtection="1">
      <alignment horizontal="left" vertical="center" wrapText="1"/>
      <protection locked="0"/>
    </xf>
    <xf numFmtId="164" fontId="52" fillId="4" borderId="0" xfId="21" applyFont="1" applyFill="1" applyAlignment="1">
      <alignment vertical="center"/>
    </xf>
    <xf numFmtId="164" fontId="9" fillId="0" borderId="0" xfId="21" applyFont="1" applyFill="1" applyAlignment="1">
      <alignment horizontal="right" vertical="center"/>
    </xf>
    <xf numFmtId="164" fontId="7" fillId="5" borderId="0" xfId="21" applyFont="1" applyFill="1" applyAlignment="1">
      <alignment horizontal="center" vertical="center"/>
    </xf>
    <xf numFmtId="164" fontId="10" fillId="0" borderId="0" xfId="21" applyFont="1" applyFill="1" applyAlignment="1">
      <alignment horizontal="left" vertical="center"/>
    </xf>
    <xf numFmtId="164" fontId="11" fillId="0" borderId="0" xfId="21" applyFont="1" applyFill="1" applyAlignment="1">
      <alignment horizontal="left" vertical="top" wrapText="1"/>
    </xf>
    <xf numFmtId="164" fontId="10" fillId="0" borderId="0" xfId="21" applyFont="1" applyFill="1" applyAlignment="1">
      <alignment horizontal="left" vertical="center" wrapText="1"/>
    </xf>
    <xf numFmtId="165" fontId="12" fillId="0" borderId="4" xfId="21" applyNumberFormat="1" applyFont="1" applyFill="1" applyBorder="1" applyAlignment="1">
      <alignment vertical="center"/>
    </xf>
    <xf numFmtId="169" fontId="9" fillId="0" borderId="0" xfId="21" applyNumberFormat="1" applyFont="1" applyFill="1" applyAlignment="1">
      <alignment horizontal="left" vertical="center"/>
    </xf>
    <xf numFmtId="165" fontId="13" fillId="0" borderId="0" xfId="21" applyNumberFormat="1" applyFont="1" applyFill="1" applyAlignment="1">
      <alignment vertical="center"/>
    </xf>
    <xf numFmtId="164" fontId="11" fillId="0" borderId="0" xfId="21" applyFont="1" applyFill="1" applyAlignment="1">
      <alignment horizontal="left" vertical="center" wrapText="1"/>
    </xf>
    <xf numFmtId="164" fontId="14" fillId="2" borderId="6" xfId="21" applyFont="1" applyFill="1" applyBorder="1" applyAlignment="1">
      <alignment horizontal="left" vertical="center"/>
    </xf>
    <xf numFmtId="165" fontId="14" fillId="2" borderId="11" xfId="21" applyNumberFormat="1" applyFont="1" applyFill="1" applyBorder="1" applyAlignment="1">
      <alignment vertical="center"/>
    </xf>
    <xf numFmtId="168" fontId="10" fillId="0" borderId="0" xfId="21" applyNumberFormat="1" applyFont="1" applyFill="1" applyAlignment="1">
      <alignment horizontal="left" vertical="center"/>
    </xf>
    <xf numFmtId="164" fontId="10" fillId="0" borderId="0" xfId="21" applyFont="1" applyFill="1" applyAlignment="1">
      <alignment vertical="center" wrapText="1"/>
    </xf>
    <xf numFmtId="164" fontId="15" fillId="0" borderId="12" xfId="21" applyFont="1" applyFill="1" applyBorder="1" applyAlignment="1">
      <alignment horizontal="center" vertical="center"/>
    </xf>
    <xf numFmtId="164" fontId="16" fillId="3" borderId="5" xfId="21" applyFont="1" applyFill="1" applyBorder="1" applyAlignment="1">
      <alignment horizontal="center" vertical="center"/>
    </xf>
    <xf numFmtId="164" fontId="16" fillId="3" borderId="6" xfId="21" applyFont="1" applyFill="1" applyBorder="1" applyAlignment="1">
      <alignment horizontal="center" vertical="center"/>
    </xf>
    <xf numFmtId="164" fontId="16" fillId="3" borderId="6" xfId="21" applyFont="1" applyFill="1" applyBorder="1" applyAlignment="1">
      <alignment horizontal="right" vertical="center"/>
    </xf>
    <xf numFmtId="164" fontId="22" fillId="0" borderId="0" xfId="21" applyFont="1" applyFill="1" applyAlignment="1">
      <alignment horizontal="left" vertical="center" wrapText="1"/>
    </xf>
    <xf numFmtId="165" fontId="23" fillId="0" borderId="0" xfId="21" applyNumberFormat="1" applyFont="1" applyFill="1" applyAlignment="1">
      <alignment vertical="center"/>
    </xf>
    <xf numFmtId="165" fontId="18" fillId="0" borderId="0" xfId="21" applyNumberFormat="1" applyFont="1" applyFill="1" applyAlignment="1">
      <alignment horizontal="right" vertical="center"/>
    </xf>
    <xf numFmtId="165" fontId="18" fillId="0" borderId="0" xfId="21" applyNumberFormat="1" applyFont="1" applyFill="1" applyAlignment="1">
      <alignment vertical="center"/>
    </xf>
    <xf numFmtId="164" fontId="9" fillId="0" borderId="0" xfId="21" applyFont="1" applyFill="1" applyAlignment="1">
      <alignment horizontal="left" vertical="center" wrapText="1"/>
    </xf>
    <xf numFmtId="164" fontId="46" fillId="0" borderId="0" xfId="21" applyFont="1" applyFill="1" applyAlignment="1">
      <alignment horizontal="left" vertical="center" wrapText="1"/>
    </xf>
    <xf numFmtId="164" fontId="44" fillId="0" borderId="0" xfId="21" applyFont="1" applyFill="1" applyAlignment="1">
      <alignment horizontal="center" vertical="center" wrapText="1"/>
    </xf>
    <xf numFmtId="164" fontId="45" fillId="0" borderId="4" xfId="21" applyFont="1" applyFill="1" applyBorder="1" applyAlignment="1">
      <alignment horizontal="left" wrapText="1"/>
    </xf>
    <xf numFmtId="164" fontId="44" fillId="0" borderId="0" xfId="21" applyFont="1" applyFill="1" applyAlignment="1">
      <alignment horizontal="center" vertical="center"/>
    </xf>
    <xf numFmtId="49" fontId="46" fillId="0" borderId="0" xfId="21" applyNumberFormat="1" applyFont="1" applyFill="1" applyAlignment="1">
      <alignment horizontal="left" vertical="center" wrapText="1"/>
    </xf>
    <xf numFmtId="164" fontId="46" fillId="0" borderId="0" xfId="21" applyFont="1" applyFill="1" applyAlignment="1">
      <alignment horizontal="left" vertical="top"/>
    </xf>
    <xf numFmtId="164" fontId="45" fillId="0" borderId="4" xfId="21" applyFont="1" applyFill="1" applyBorder="1" applyAlignment="1">
      <alignment horizontal="left"/>
    </xf>
    <xf numFmtId="164" fontId="46" fillId="0" borderId="0" xfId="21" applyFont="1" applyFill="1" applyAlignment="1">
      <alignment horizontal="left" vertical="center"/>
    </xf>
  </cellXfs>
  <cellStyles count="12">
    <cellStyle name="Normal" xfId="0"/>
    <cellStyle name="Percent" xfId="15"/>
    <cellStyle name="Currency" xfId="16"/>
    <cellStyle name="Currency [0]" xfId="17"/>
    <cellStyle name="Comma" xfId="18"/>
    <cellStyle name="Comma [0]" xfId="19"/>
    <cellStyle name="Excel Built-in Hyperlink" xfId="20"/>
    <cellStyle name="Excel Built-in Normal" xfId="21"/>
    <cellStyle name="Heading" xfId="22"/>
    <cellStyle name="Heading1" xfId="23"/>
    <cellStyle name="Result" xfId="24"/>
    <cellStyle name="Result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0</xdr:rowOff>
    </xdr:from>
    <xdr:ext cx="285750" cy="257175"/>
    <xdr:pic>
      <xdr:nvPicPr>
        <xdr:cNvPr id="2" name="Picture 1"/>
        <xdr:cNvPicPr preferRelativeResize="1">
          <a:picLocks noChangeAspect="1"/>
        </xdr:cNvPicPr>
      </xdr:nvPicPr>
      <xdr:blipFill>
        <a:blip r:embed="rId1">
          <a:lum bright="-50000"/>
          <a:alphaModFix/>
        </a:blip>
        <a:stretch>
          <a:fillRect/>
        </a:stretch>
      </xdr:blipFill>
      <xdr:spPr>
        <a:xfrm>
          <a:off x="28575" y="0"/>
          <a:ext cx="285750" cy="25717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0</xdr:rowOff>
    </xdr:from>
    <xdr:ext cx="285750" cy="257175"/>
    <xdr:pic>
      <xdr:nvPicPr>
        <xdr:cNvPr id="2" name="Picture 1"/>
        <xdr:cNvPicPr preferRelativeResize="1">
          <a:picLocks noChangeAspect="1"/>
        </xdr:cNvPicPr>
      </xdr:nvPicPr>
      <xdr:blipFill>
        <a:blip r:embed="rId1">
          <a:lum bright="-50000"/>
          <a:alphaModFix/>
        </a:blip>
        <a:stretch>
          <a:fillRect/>
        </a:stretch>
      </xdr:blipFill>
      <xdr:spPr>
        <a:xfrm>
          <a:off x="28575" y="0"/>
          <a:ext cx="285750" cy="257175"/>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0</xdr:rowOff>
    </xdr:from>
    <xdr:ext cx="285750" cy="257175"/>
    <xdr:pic>
      <xdr:nvPicPr>
        <xdr:cNvPr id="2" name="Picture 1"/>
        <xdr:cNvPicPr preferRelativeResize="1">
          <a:picLocks noChangeAspect="1"/>
        </xdr:cNvPicPr>
      </xdr:nvPicPr>
      <xdr:blipFill>
        <a:blip r:embed="rId1">
          <a:lum bright="-50000"/>
          <a:alphaModFix/>
        </a:blip>
        <a:stretch>
          <a:fillRect/>
        </a:stretch>
      </xdr:blipFill>
      <xdr:spPr>
        <a:xfrm>
          <a:off x="28575" y="0"/>
          <a:ext cx="285750" cy="257175"/>
        </a:xfrm>
        <a:prstGeom prst="rect">
          <a:avLst/>
        </a:prstGeom>
        <a:noFill/>
        <a:ln cap="flat">
          <a:noFill/>
        </a:ln>
      </xdr:spPr>
    </xdr:pic>
    <xdr:clientData/>
  </xdr:oneCellAnchor>
</xdr:wsDr>
</file>

<file path=xl/tables/table1.xml><?xml version="1.0" encoding="utf-8"?>
<table xmlns="http://schemas.openxmlformats.org/spreadsheetml/2006/main" id="1" name="__xlnm._FilterDatabase" displayName="__xlnm._FilterDatabase" ref="C79:K99" totalsRowShown="0">
  <autoFilter ref="C79:K99"/>
  <tableColumns count="9">
    <tableColumn id="1" name="PČ"/>
    <tableColumn id="2" name="Typ"/>
    <tableColumn id="3" name="Kód"/>
    <tableColumn id="4" name="Popis"/>
    <tableColumn id="5" name="MJ"/>
    <tableColumn id="6" name="Množství"/>
    <tableColumn id="7" name="J.cena [CZK]"/>
    <tableColumn id="8" name="Cena celkem [CZK]"/>
    <tableColumn id="9" name="Cenová soustava"/>
  </tableColumns>
  <tableStyleInfo showFirstColumn="0" showLastColumn="0" showRowStripes="1" showColumnStripes="0"/>
</table>
</file>

<file path=xl/tables/table2.xml><?xml version="1.0" encoding="utf-8"?>
<table xmlns="http://schemas.openxmlformats.org/spreadsheetml/2006/main" id="2" name="__xlnm._FilterDatabase_1" displayName="__xlnm._FilterDatabase_1" ref="C85:K327" totalsRowShown="0">
  <autoFilter ref="C85:K327"/>
  <tableColumns count="9">
    <tableColumn id="1" name="PČ"/>
    <tableColumn id="2" name="Typ"/>
    <tableColumn id="3" name="Kód"/>
    <tableColumn id="4" name="Popis"/>
    <tableColumn id="5" name="MJ"/>
    <tableColumn id="6" name="Množství"/>
    <tableColumn id="7" name="J.cena [CZK]"/>
    <tableColumn id="8" name="Cena celkem [CZK]"/>
    <tableColumn id="9" name="Cenová soustava"/>
  </tableColumns>
  <tableStyleInfo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1/781491011" TargetMode="External" /><Relationship Id="rId2" Type="http://schemas.openxmlformats.org/officeDocument/2006/relationships/hyperlink" Target="https://podminky.urs.cz/item/CS_URS_2021_01/63465126" TargetMode="External" /><Relationship Id="rId3" Type="http://schemas.openxmlformats.org/officeDocument/2006/relationships/hyperlink" Target="https://podminky.urs.cz/item/CS_URS_2021_01/998781102" TargetMode="External" /><Relationship Id="rId4" Type="http://schemas.openxmlformats.org/officeDocument/2006/relationships/hyperlink" Target="https://podminky.urs.cz/item/CS_URS_2021_01/HZS2491" TargetMode="External" /><Relationship Id="rId5" Type="http://schemas.openxmlformats.org/officeDocument/2006/relationships/hyperlink" Target="https://podminky.urs.cz/item/CS_URS_2021_01/045002000" TargetMode="External" /><Relationship Id="rId6" Type="http://schemas.openxmlformats.org/officeDocument/2006/relationships/hyperlink" Target="https://podminky.urs.cz/item/CS_URS_2021_01/065002000" TargetMode="External" /><Relationship Id="rId7" Type="http://schemas.openxmlformats.org/officeDocument/2006/relationships/table" Target="../tables/table2.xml" /><Relationship Id="rId8" Type="http://schemas.openxmlformats.org/officeDocument/2006/relationships/drawing" Target="../drawings/drawing3.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58"/>
  <sheetViews>
    <sheetView workbookViewId="0" topLeftCell="A21"/>
  </sheetViews>
  <sheetFormatPr defaultColWidth="9.00390625" defaultRowHeight="14.25"/>
  <cols>
    <col min="1" max="1" width="6.125" style="2" customWidth="1"/>
    <col min="2" max="2" width="1.25" style="2" customWidth="1"/>
    <col min="3" max="3" width="3.125" style="2" customWidth="1"/>
    <col min="4" max="33" width="2.00390625" style="2" customWidth="1"/>
    <col min="34" max="34" width="2.50390625" style="2" customWidth="1"/>
    <col min="35" max="35" width="23.50390625" style="2" customWidth="1"/>
    <col min="36" max="37" width="1.875" style="2" customWidth="1"/>
    <col min="38" max="38" width="6.125" style="2" customWidth="1"/>
    <col min="39" max="39" width="2.50390625" style="2" customWidth="1"/>
    <col min="40" max="40" width="9.875" style="2" customWidth="1"/>
    <col min="41" max="41" width="5.625" style="2" customWidth="1"/>
    <col min="42" max="42" width="3.125" style="2" customWidth="1"/>
    <col min="43" max="43" width="11.625" style="2" customWidth="1"/>
    <col min="44" max="44" width="10.125" style="2" customWidth="1"/>
    <col min="45" max="47" width="19.125" style="2" hidden="1" customWidth="1"/>
    <col min="48" max="49" width="16.125" style="2" hidden="1" customWidth="1"/>
    <col min="50" max="51" width="18.50390625" style="2" hidden="1" customWidth="1"/>
    <col min="52" max="52" width="16.125" style="2" hidden="1" customWidth="1"/>
    <col min="53" max="53" width="14.25390625" style="2" hidden="1" customWidth="1"/>
    <col min="54" max="54" width="18.50390625" style="2" hidden="1" customWidth="1"/>
    <col min="55" max="55" width="16.125" style="2" hidden="1" customWidth="1"/>
    <col min="56" max="56" width="14.25390625" style="2" hidden="1" customWidth="1"/>
    <col min="57" max="57" width="49.375" style="2" customWidth="1"/>
    <col min="58" max="70" width="6.50390625" style="2" customWidth="1"/>
    <col min="71" max="91" width="6.875" style="2" hidden="1" customWidth="1"/>
    <col min="92" max="1024" width="6.50390625" style="2" customWidth="1"/>
    <col min="1025" max="1025" width="9.00390625" style="0" customWidth="1"/>
  </cols>
  <sheetData>
    <row r="1" spans="1:74" ht="12">
      <c r="A1" s="1" t="s">
        <v>0</v>
      </c>
      <c r="AZ1" s="1" t="s">
        <v>1</v>
      </c>
      <c r="BA1" s="1" t="s">
        <v>2</v>
      </c>
      <c r="BB1" s="1"/>
      <c r="BT1" s="1" t="s">
        <v>3</v>
      </c>
      <c r="BU1" s="1" t="s">
        <v>3</v>
      </c>
      <c r="BV1" s="1" t="s">
        <v>4</v>
      </c>
    </row>
    <row r="2" spans="44:72" ht="37" customHeight="1">
      <c r="AR2" s="249" t="s">
        <v>5</v>
      </c>
      <c r="AS2" s="249"/>
      <c r="AT2" s="249"/>
      <c r="AU2" s="249"/>
      <c r="AV2" s="249"/>
      <c r="AW2" s="249"/>
      <c r="AX2" s="249"/>
      <c r="AY2" s="249"/>
      <c r="AZ2" s="249"/>
      <c r="BA2" s="249"/>
      <c r="BB2" s="249"/>
      <c r="BC2" s="249"/>
      <c r="BD2" s="249"/>
      <c r="BE2" s="249"/>
      <c r="BS2" s="3" t="s">
        <v>6</v>
      </c>
      <c r="BT2" s="3" t="s">
        <v>7</v>
      </c>
    </row>
    <row r="3" spans="2:72" ht="7" customHeight="1">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6"/>
      <c r="BS3" s="3" t="s">
        <v>6</v>
      </c>
      <c r="BT3" s="3" t="s">
        <v>8</v>
      </c>
    </row>
    <row r="4" spans="2:71" ht="25" customHeight="1">
      <c r="B4" s="6"/>
      <c r="D4" s="7" t="s">
        <v>9</v>
      </c>
      <c r="AR4" s="6"/>
      <c r="AS4" s="8" t="s">
        <v>10</v>
      </c>
      <c r="BS4" s="3" t="s">
        <v>11</v>
      </c>
    </row>
    <row r="5" spans="2:71" ht="12" customHeight="1">
      <c r="B5" s="6"/>
      <c r="D5" s="9" t="s">
        <v>12</v>
      </c>
      <c r="K5" s="250" t="s">
        <v>13</v>
      </c>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R5" s="6"/>
      <c r="BS5" s="3" t="s">
        <v>6</v>
      </c>
    </row>
    <row r="6" spans="2:71" ht="37" customHeight="1">
      <c r="B6" s="6"/>
      <c r="D6" s="11" t="s">
        <v>14</v>
      </c>
      <c r="K6" s="251" t="s">
        <v>15</v>
      </c>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R6" s="6"/>
      <c r="BS6" s="3" t="s">
        <v>6</v>
      </c>
    </row>
    <row r="7" spans="2:71" ht="12" customHeight="1">
      <c r="B7" s="6"/>
      <c r="D7" s="12" t="s">
        <v>16</v>
      </c>
      <c r="K7" s="10"/>
      <c r="AK7" s="12" t="s">
        <v>17</v>
      </c>
      <c r="AN7" s="10"/>
      <c r="AR7" s="6"/>
      <c r="BS7" s="3" t="s">
        <v>6</v>
      </c>
    </row>
    <row r="8" spans="2:71" ht="12" customHeight="1">
      <c r="B8" s="6"/>
      <c r="D8" s="12" t="s">
        <v>18</v>
      </c>
      <c r="K8" s="10" t="s">
        <v>19</v>
      </c>
      <c r="AK8" s="12" t="s">
        <v>20</v>
      </c>
      <c r="AN8" s="10" t="s">
        <v>21</v>
      </c>
      <c r="AR8" s="6"/>
      <c r="BS8" s="3" t="s">
        <v>6</v>
      </c>
    </row>
    <row r="9" spans="2:71" ht="14.5" customHeight="1">
      <c r="B9" s="6"/>
      <c r="AR9" s="6"/>
      <c r="BS9" s="3" t="s">
        <v>6</v>
      </c>
    </row>
    <row r="10" spans="2:71" ht="12" customHeight="1">
      <c r="B10" s="6"/>
      <c r="D10" s="12" t="s">
        <v>22</v>
      </c>
      <c r="AK10" s="12" t="s">
        <v>23</v>
      </c>
      <c r="AN10" s="10"/>
      <c r="AR10" s="6"/>
      <c r="BS10" s="3" t="s">
        <v>6</v>
      </c>
    </row>
    <row r="11" spans="2:71" ht="18.4" customHeight="1">
      <c r="B11" s="6"/>
      <c r="E11" s="10" t="s">
        <v>24</v>
      </c>
      <c r="AK11" s="12" t="s">
        <v>25</v>
      </c>
      <c r="AN11" s="10"/>
      <c r="AR11" s="6"/>
      <c r="BS11" s="3" t="s">
        <v>6</v>
      </c>
    </row>
    <row r="12" spans="2:71" ht="7" customHeight="1">
      <c r="B12" s="6"/>
      <c r="AR12" s="6"/>
      <c r="BS12" s="3" t="s">
        <v>6</v>
      </c>
    </row>
    <row r="13" spans="2:71" ht="12" customHeight="1">
      <c r="B13" s="6"/>
      <c r="D13" s="12" t="s">
        <v>26</v>
      </c>
      <c r="AK13" s="12" t="s">
        <v>23</v>
      </c>
      <c r="AN13" s="10"/>
      <c r="AR13" s="6"/>
      <c r="BS13" s="3" t="s">
        <v>6</v>
      </c>
    </row>
    <row r="14" spans="2:71" ht="14.25">
      <c r="B14" s="6"/>
      <c r="E14" s="10" t="s">
        <v>24</v>
      </c>
      <c r="AK14" s="12" t="s">
        <v>25</v>
      </c>
      <c r="AN14" s="10"/>
      <c r="AR14" s="6"/>
      <c r="BS14" s="3" t="s">
        <v>6</v>
      </c>
    </row>
    <row r="15" spans="2:71" ht="7" customHeight="1">
      <c r="B15" s="6"/>
      <c r="AR15" s="6"/>
      <c r="BS15" s="3" t="s">
        <v>3</v>
      </c>
    </row>
    <row r="16" spans="2:71" ht="12" customHeight="1">
      <c r="B16" s="6"/>
      <c r="D16" s="12" t="s">
        <v>27</v>
      </c>
      <c r="AK16" s="12" t="s">
        <v>23</v>
      </c>
      <c r="AN16" s="10"/>
      <c r="AR16" s="6"/>
      <c r="BS16" s="3" t="s">
        <v>3</v>
      </c>
    </row>
    <row r="17" spans="2:71" ht="18.4" customHeight="1">
      <c r="B17" s="6"/>
      <c r="E17" s="10" t="s">
        <v>28</v>
      </c>
      <c r="AK17" s="12" t="s">
        <v>25</v>
      </c>
      <c r="AN17" s="10"/>
      <c r="AR17" s="6"/>
      <c r="BS17" s="3" t="s">
        <v>29</v>
      </c>
    </row>
    <row r="18" spans="2:71" ht="7" customHeight="1">
      <c r="B18" s="6"/>
      <c r="AR18" s="6"/>
      <c r="BS18" s="3" t="s">
        <v>6</v>
      </c>
    </row>
    <row r="19" spans="2:71" ht="12" customHeight="1">
      <c r="B19" s="6"/>
      <c r="D19" s="12" t="s">
        <v>30</v>
      </c>
      <c r="AK19" s="12" t="s">
        <v>23</v>
      </c>
      <c r="AN19" s="10"/>
      <c r="AR19" s="6"/>
      <c r="BS19" s="3" t="s">
        <v>6</v>
      </c>
    </row>
    <row r="20" spans="2:71" ht="18.4" customHeight="1">
      <c r="B20" s="6"/>
      <c r="E20" s="10" t="s">
        <v>31</v>
      </c>
      <c r="AK20" s="12" t="s">
        <v>25</v>
      </c>
      <c r="AN20" s="10"/>
      <c r="AR20" s="6"/>
      <c r="BS20" s="3" t="s">
        <v>29</v>
      </c>
    </row>
    <row r="21" spans="2:44" ht="7" customHeight="1">
      <c r="B21" s="6"/>
      <c r="AR21" s="6"/>
    </row>
    <row r="22" spans="2:44" ht="12" customHeight="1">
      <c r="B22" s="6"/>
      <c r="D22" s="12" t="s">
        <v>32</v>
      </c>
      <c r="AR22" s="6"/>
    </row>
    <row r="23" spans="2:44" ht="47.25" customHeight="1">
      <c r="B23" s="6"/>
      <c r="E23" s="252" t="s">
        <v>33</v>
      </c>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R23" s="6"/>
    </row>
    <row r="24" spans="2:44" ht="7" customHeight="1">
      <c r="B24" s="6"/>
      <c r="AR24" s="6"/>
    </row>
    <row r="25" spans="2:44" ht="7" customHeight="1">
      <c r="B25" s="6"/>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R25" s="6"/>
    </row>
    <row r="26" spans="2:44" s="14" customFormat="1" ht="25.9" customHeight="1">
      <c r="B26" s="15"/>
      <c r="D26" s="16" t="s">
        <v>34</v>
      </c>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253">
        <f>ROUND(AG54,2)</f>
        <v>0</v>
      </c>
      <c r="AL26" s="253"/>
      <c r="AM26" s="253"/>
      <c r="AN26" s="253"/>
      <c r="AO26" s="253"/>
      <c r="AR26" s="15"/>
    </row>
    <row r="27" spans="2:44" s="14" customFormat="1" ht="7" customHeight="1">
      <c r="B27" s="15"/>
      <c r="AR27" s="15"/>
    </row>
    <row r="28" spans="2:44" s="14" customFormat="1" ht="12.5">
      <c r="B28" s="15"/>
      <c r="L28" s="248" t="s">
        <v>35</v>
      </c>
      <c r="M28" s="248"/>
      <c r="N28" s="248"/>
      <c r="O28" s="248"/>
      <c r="P28" s="248"/>
      <c r="W28" s="248" t="s">
        <v>36</v>
      </c>
      <c r="X28" s="248"/>
      <c r="Y28" s="248"/>
      <c r="Z28" s="248"/>
      <c r="AA28" s="248"/>
      <c r="AB28" s="248"/>
      <c r="AC28" s="248"/>
      <c r="AD28" s="248"/>
      <c r="AE28" s="248"/>
      <c r="AK28" s="248" t="s">
        <v>37</v>
      </c>
      <c r="AL28" s="248"/>
      <c r="AM28" s="248"/>
      <c r="AN28" s="248"/>
      <c r="AO28" s="248"/>
      <c r="AR28" s="15"/>
    </row>
    <row r="29" spans="2:44" s="19" customFormat="1" ht="14.5" customHeight="1">
      <c r="B29" s="20"/>
      <c r="D29" s="12" t="s">
        <v>38</v>
      </c>
      <c r="F29" s="12" t="s">
        <v>39</v>
      </c>
      <c r="L29" s="254">
        <v>0.21</v>
      </c>
      <c r="M29" s="254"/>
      <c r="N29" s="254"/>
      <c r="O29" s="254"/>
      <c r="P29" s="254"/>
      <c r="W29" s="255">
        <f>ROUND(AZ54,2)</f>
        <v>0</v>
      </c>
      <c r="X29" s="255"/>
      <c r="Y29" s="255"/>
      <c r="Z29" s="255"/>
      <c r="AA29" s="255"/>
      <c r="AB29" s="255"/>
      <c r="AC29" s="255"/>
      <c r="AD29" s="255"/>
      <c r="AE29" s="255"/>
      <c r="AK29" s="255">
        <f>ROUND(AV54,2)</f>
        <v>0</v>
      </c>
      <c r="AL29" s="255"/>
      <c r="AM29" s="255"/>
      <c r="AN29" s="255"/>
      <c r="AO29" s="255"/>
      <c r="AR29" s="20"/>
    </row>
    <row r="30" spans="2:44" s="19" customFormat="1" ht="14.5" customHeight="1">
      <c r="B30" s="20"/>
      <c r="F30" s="12" t="s">
        <v>40</v>
      </c>
      <c r="L30" s="254">
        <v>0.15</v>
      </c>
      <c r="M30" s="254"/>
      <c r="N30" s="254"/>
      <c r="O30" s="254"/>
      <c r="P30" s="254"/>
      <c r="W30" s="255">
        <f>ROUND(BA54,2)</f>
        <v>0</v>
      </c>
      <c r="X30" s="255"/>
      <c r="Y30" s="255"/>
      <c r="Z30" s="255"/>
      <c r="AA30" s="255"/>
      <c r="AB30" s="255"/>
      <c r="AC30" s="255"/>
      <c r="AD30" s="255"/>
      <c r="AE30" s="255"/>
      <c r="AK30" s="255">
        <f>ROUND(AW54,2)</f>
        <v>0</v>
      </c>
      <c r="AL30" s="255"/>
      <c r="AM30" s="255"/>
      <c r="AN30" s="255"/>
      <c r="AO30" s="255"/>
      <c r="AR30" s="20"/>
    </row>
    <row r="31" spans="2:44" s="19" customFormat="1" ht="14.5" customHeight="1" hidden="1">
      <c r="B31" s="20"/>
      <c r="F31" s="12" t="s">
        <v>41</v>
      </c>
      <c r="L31" s="254">
        <v>0.21</v>
      </c>
      <c r="M31" s="254"/>
      <c r="N31" s="254"/>
      <c r="O31" s="254"/>
      <c r="P31" s="254"/>
      <c r="W31" s="255">
        <f>ROUND(BB54,2)</f>
        <v>0</v>
      </c>
      <c r="X31" s="255"/>
      <c r="Y31" s="255"/>
      <c r="Z31" s="255"/>
      <c r="AA31" s="255"/>
      <c r="AB31" s="255"/>
      <c r="AC31" s="255"/>
      <c r="AD31" s="255"/>
      <c r="AE31" s="255"/>
      <c r="AK31" s="255">
        <v>0</v>
      </c>
      <c r="AL31" s="255"/>
      <c r="AM31" s="255"/>
      <c r="AN31" s="255"/>
      <c r="AO31" s="255"/>
      <c r="AR31" s="20"/>
    </row>
    <row r="32" spans="2:44" s="19" customFormat="1" ht="14.5" customHeight="1" hidden="1">
      <c r="B32" s="20"/>
      <c r="F32" s="12" t="s">
        <v>42</v>
      </c>
      <c r="L32" s="254">
        <v>0.15</v>
      </c>
      <c r="M32" s="254"/>
      <c r="N32" s="254"/>
      <c r="O32" s="254"/>
      <c r="P32" s="254"/>
      <c r="W32" s="255">
        <f>ROUND(BC54,2)</f>
        <v>0</v>
      </c>
      <c r="X32" s="255"/>
      <c r="Y32" s="255"/>
      <c r="Z32" s="255"/>
      <c r="AA32" s="255"/>
      <c r="AB32" s="255"/>
      <c r="AC32" s="255"/>
      <c r="AD32" s="255"/>
      <c r="AE32" s="255"/>
      <c r="AK32" s="255">
        <v>0</v>
      </c>
      <c r="AL32" s="255"/>
      <c r="AM32" s="255"/>
      <c r="AN32" s="255"/>
      <c r="AO32" s="255"/>
      <c r="AR32" s="20"/>
    </row>
    <row r="33" spans="2:44" s="19" customFormat="1" ht="14.5" customHeight="1" hidden="1">
      <c r="B33" s="20"/>
      <c r="F33" s="12" t="s">
        <v>43</v>
      </c>
      <c r="L33" s="254">
        <v>0</v>
      </c>
      <c r="M33" s="254"/>
      <c r="N33" s="254"/>
      <c r="O33" s="254"/>
      <c r="P33" s="254"/>
      <c r="W33" s="255">
        <f>ROUND(BD54,2)</f>
        <v>0</v>
      </c>
      <c r="X33" s="255"/>
      <c r="Y33" s="255"/>
      <c r="Z33" s="255"/>
      <c r="AA33" s="255"/>
      <c r="AB33" s="255"/>
      <c r="AC33" s="255"/>
      <c r="AD33" s="255"/>
      <c r="AE33" s="255"/>
      <c r="AK33" s="255">
        <v>0</v>
      </c>
      <c r="AL33" s="255"/>
      <c r="AM33" s="255"/>
      <c r="AN33" s="255"/>
      <c r="AO33" s="255"/>
      <c r="AR33" s="20"/>
    </row>
    <row r="34" spans="2:44" s="14" customFormat="1" ht="7" customHeight="1">
      <c r="B34" s="15"/>
      <c r="AR34" s="15"/>
    </row>
    <row r="35" spans="2:44" s="14" customFormat="1" ht="25.9" customHeight="1">
      <c r="B35" s="15"/>
      <c r="C35" s="21"/>
      <c r="D35" s="22" t="s">
        <v>44</v>
      </c>
      <c r="E35" s="23"/>
      <c r="F35" s="23"/>
      <c r="G35" s="23"/>
      <c r="H35" s="23"/>
      <c r="I35" s="23"/>
      <c r="J35" s="23"/>
      <c r="K35" s="23"/>
      <c r="L35" s="23"/>
      <c r="M35" s="23"/>
      <c r="N35" s="23"/>
      <c r="O35" s="23"/>
      <c r="P35" s="23"/>
      <c r="Q35" s="23"/>
      <c r="R35" s="23"/>
      <c r="S35" s="23"/>
      <c r="T35" s="24" t="s">
        <v>45</v>
      </c>
      <c r="U35" s="23"/>
      <c r="V35" s="23"/>
      <c r="W35" s="23"/>
      <c r="X35" s="257" t="s">
        <v>46</v>
      </c>
      <c r="Y35" s="257"/>
      <c r="Z35" s="257"/>
      <c r="AA35" s="257"/>
      <c r="AB35" s="257"/>
      <c r="AC35" s="23"/>
      <c r="AD35" s="23"/>
      <c r="AE35" s="23"/>
      <c r="AF35" s="23"/>
      <c r="AG35" s="23"/>
      <c r="AH35" s="23"/>
      <c r="AI35" s="23"/>
      <c r="AJ35" s="23"/>
      <c r="AK35" s="258">
        <f>SUM(AK26:AK33)</f>
        <v>0</v>
      </c>
      <c r="AL35" s="258"/>
      <c r="AM35" s="258"/>
      <c r="AN35" s="258"/>
      <c r="AO35" s="258"/>
      <c r="AP35" s="21"/>
      <c r="AQ35" s="21"/>
      <c r="AR35" s="15"/>
    </row>
    <row r="36" spans="2:44" s="14" customFormat="1" ht="7" customHeight="1">
      <c r="B36" s="15"/>
      <c r="AR36" s="15"/>
    </row>
    <row r="37" spans="2:44" s="14" customFormat="1" ht="7" customHeight="1">
      <c r="B37" s="25"/>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5"/>
    </row>
    <row r="41" spans="2:44" s="14" customFormat="1" ht="7" customHeight="1">
      <c r="B41" s="26"/>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15"/>
    </row>
    <row r="42" spans="2:44" s="14" customFormat="1" ht="25" customHeight="1">
      <c r="B42" s="15"/>
      <c r="C42" s="7" t="s">
        <v>47</v>
      </c>
      <c r="AR42" s="15"/>
    </row>
    <row r="43" spans="2:44" s="14" customFormat="1" ht="7" customHeight="1">
      <c r="B43" s="15"/>
      <c r="AR43" s="15"/>
    </row>
    <row r="44" spans="2:44" s="28" customFormat="1" ht="12" customHeight="1">
      <c r="B44" s="29"/>
      <c r="C44" s="12" t="s">
        <v>12</v>
      </c>
      <c r="L44" s="28" t="str">
        <f>K5</f>
        <v>2021051R01</v>
      </c>
      <c r="AR44" s="29"/>
    </row>
    <row r="45" spans="2:44" s="30" customFormat="1" ht="37" customHeight="1">
      <c r="B45" s="31"/>
      <c r="C45" s="32" t="s">
        <v>14</v>
      </c>
      <c r="L45" s="256" t="str">
        <f>K6</f>
        <v>Interiérové vybavení</v>
      </c>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R45" s="31"/>
    </row>
    <row r="46" spans="2:44" s="14" customFormat="1" ht="7" customHeight="1">
      <c r="B46" s="15"/>
      <c r="AR46" s="15"/>
    </row>
    <row r="47" spans="2:44" s="14" customFormat="1" ht="12" customHeight="1">
      <c r="B47" s="15"/>
      <c r="C47" s="12" t="s">
        <v>18</v>
      </c>
      <c r="L47" s="33" t="str">
        <f>IF(K8="","",K8)</f>
        <v>Plzeň</v>
      </c>
      <c r="AI47" s="12" t="s">
        <v>20</v>
      </c>
      <c r="AM47" s="259" t="str">
        <f>IF(AN8="","",AN8)</f>
        <v>26. 11. 2021</v>
      </c>
      <c r="AN47" s="259"/>
      <c r="AR47" s="15"/>
    </row>
    <row r="48" spans="2:44" s="14" customFormat="1" ht="7" customHeight="1">
      <c r="B48" s="15"/>
      <c r="AR48" s="15"/>
    </row>
    <row r="49" spans="2:56" s="14" customFormat="1" ht="15.25" customHeight="1">
      <c r="B49" s="15"/>
      <c r="C49" s="12" t="s">
        <v>22</v>
      </c>
      <c r="L49" s="28" t="str">
        <f>IF(E11="","",E11)</f>
        <v xml:space="preserve"> </v>
      </c>
      <c r="AI49" s="12" t="s">
        <v>27</v>
      </c>
      <c r="AM49" s="260" t="str">
        <f>IF(E17="","",E17)</f>
        <v>Architekti Veselák Toman</v>
      </c>
      <c r="AN49" s="260"/>
      <c r="AO49" s="260"/>
      <c r="AP49" s="260"/>
      <c r="AR49" s="15"/>
      <c r="AS49" s="261" t="s">
        <v>48</v>
      </c>
      <c r="AT49" s="261"/>
      <c r="AU49" s="35"/>
      <c r="AV49" s="35"/>
      <c r="AW49" s="35"/>
      <c r="AX49" s="35"/>
      <c r="AY49" s="35"/>
      <c r="AZ49" s="35"/>
      <c r="BA49" s="35"/>
      <c r="BB49" s="35"/>
      <c r="BC49" s="35"/>
      <c r="BD49" s="36"/>
    </row>
    <row r="50" spans="2:56" s="14" customFormat="1" ht="15.25" customHeight="1">
      <c r="B50" s="15"/>
      <c r="C50" s="12" t="s">
        <v>26</v>
      </c>
      <c r="L50" s="28" t="str">
        <f>IF(E14="","",E14)</f>
        <v xml:space="preserve"> </v>
      </c>
      <c r="AI50" s="12" t="s">
        <v>30</v>
      </c>
      <c r="AM50" s="260" t="str">
        <f>IF(E20="","",E20)</f>
        <v>Jakub Vilingr</v>
      </c>
      <c r="AN50" s="260"/>
      <c r="AO50" s="260"/>
      <c r="AP50" s="260"/>
      <c r="AR50" s="15"/>
      <c r="AS50" s="261"/>
      <c r="AT50" s="261"/>
      <c r="BD50" s="37"/>
    </row>
    <row r="51" spans="2:56" s="14" customFormat="1" ht="10.9" customHeight="1">
      <c r="B51" s="15"/>
      <c r="AR51" s="15"/>
      <c r="AS51" s="261"/>
      <c r="AT51" s="261"/>
      <c r="BD51" s="37"/>
    </row>
    <row r="52" spans="2:56" s="14" customFormat="1" ht="29.25" customHeight="1">
      <c r="B52" s="15"/>
      <c r="C52" s="262" t="s">
        <v>49</v>
      </c>
      <c r="D52" s="262"/>
      <c r="E52" s="262"/>
      <c r="F52" s="262"/>
      <c r="G52" s="262"/>
      <c r="H52" s="38"/>
      <c r="I52" s="263" t="s">
        <v>50</v>
      </c>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4" t="s">
        <v>51</v>
      </c>
      <c r="AH52" s="264"/>
      <c r="AI52" s="264"/>
      <c r="AJ52" s="264"/>
      <c r="AK52" s="264"/>
      <c r="AL52" s="264"/>
      <c r="AM52" s="264"/>
      <c r="AN52" s="263" t="s">
        <v>52</v>
      </c>
      <c r="AO52" s="263"/>
      <c r="AP52" s="263"/>
      <c r="AQ52" s="39" t="s">
        <v>53</v>
      </c>
      <c r="AR52" s="15"/>
      <c r="AS52" s="40" t="s">
        <v>54</v>
      </c>
      <c r="AT52" s="41" t="s">
        <v>55</v>
      </c>
      <c r="AU52" s="41" t="s">
        <v>56</v>
      </c>
      <c r="AV52" s="41" t="s">
        <v>57</v>
      </c>
      <c r="AW52" s="41" t="s">
        <v>58</v>
      </c>
      <c r="AX52" s="41" t="s">
        <v>59</v>
      </c>
      <c r="AY52" s="41" t="s">
        <v>60</v>
      </c>
      <c r="AZ52" s="41" t="s">
        <v>61</v>
      </c>
      <c r="BA52" s="41" t="s">
        <v>62</v>
      </c>
      <c r="BB52" s="41" t="s">
        <v>63</v>
      </c>
      <c r="BC52" s="41" t="s">
        <v>64</v>
      </c>
      <c r="BD52" s="42" t="s">
        <v>65</v>
      </c>
    </row>
    <row r="53" spans="2:56" s="14" customFormat="1" ht="10.9" customHeight="1">
      <c r="B53" s="15"/>
      <c r="AR53" s="15"/>
      <c r="AS53" s="43"/>
      <c r="AT53" s="35"/>
      <c r="AU53" s="35"/>
      <c r="AV53" s="35"/>
      <c r="AW53" s="35"/>
      <c r="AX53" s="35"/>
      <c r="AY53" s="35"/>
      <c r="AZ53" s="35"/>
      <c r="BA53" s="35"/>
      <c r="BB53" s="35"/>
      <c r="BC53" s="35"/>
      <c r="BD53" s="36"/>
    </row>
    <row r="54" spans="2:90" s="44" customFormat="1" ht="32.5" customHeight="1">
      <c r="B54" s="45"/>
      <c r="C54" s="46" t="s">
        <v>66</v>
      </c>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267">
        <f>ROUND(SUM(AG55:AG56),2)</f>
        <v>0</v>
      </c>
      <c r="AH54" s="267"/>
      <c r="AI54" s="267"/>
      <c r="AJ54" s="267"/>
      <c r="AK54" s="267"/>
      <c r="AL54" s="267"/>
      <c r="AM54" s="267"/>
      <c r="AN54" s="268">
        <f>SUM(AG54,AT54)</f>
        <v>0</v>
      </c>
      <c r="AO54" s="268"/>
      <c r="AP54" s="268"/>
      <c r="AQ54" s="49"/>
      <c r="AR54" s="45"/>
      <c r="AS54" s="50">
        <f>ROUND(SUM(AS55:AS56),2)</f>
        <v>0</v>
      </c>
      <c r="AT54" s="51">
        <f>ROUND(SUM(AV54:AW54),2)</f>
        <v>0</v>
      </c>
      <c r="AU54" s="52">
        <f>ROUND(SUM(AU55:AU56),5)</f>
        <v>176.76854</v>
      </c>
      <c r="AV54" s="51">
        <f>ROUND(AZ54*L29,2)</f>
        <v>0</v>
      </c>
      <c r="AW54" s="51">
        <f>ROUND(BA54*L30,2)</f>
        <v>0</v>
      </c>
      <c r="AX54" s="51">
        <f>ROUND(BB54*L29,2)</f>
        <v>0</v>
      </c>
      <c r="AY54" s="51">
        <f>ROUND(BC54*L30,2)</f>
        <v>0</v>
      </c>
      <c r="AZ54" s="51">
        <f>ROUND(SUM(AZ55:AZ56),2)</f>
        <v>0</v>
      </c>
      <c r="BA54" s="51">
        <f>ROUND(SUM(BA55:BA56),2)</f>
        <v>0</v>
      </c>
      <c r="BB54" s="51">
        <f>ROUND(SUM(BB55:BB56),2)</f>
        <v>0</v>
      </c>
      <c r="BC54" s="51">
        <f>ROUND(SUM(BC55:BC56),2)</f>
        <v>0</v>
      </c>
      <c r="BD54" s="53">
        <f>ROUND(SUM(BD55:BD56),2)</f>
        <v>0</v>
      </c>
      <c r="BS54" s="54" t="s">
        <v>67</v>
      </c>
      <c r="BT54" s="54" t="s">
        <v>68</v>
      </c>
      <c r="BU54" s="55" t="s">
        <v>69</v>
      </c>
      <c r="BV54" s="54" t="s">
        <v>70</v>
      </c>
      <c r="BW54" s="54" t="s">
        <v>4</v>
      </c>
      <c r="BX54" s="54" t="s">
        <v>71</v>
      </c>
      <c r="CL54" s="54"/>
    </row>
    <row r="55" spans="1:91" s="65" customFormat="1" ht="16.5" customHeight="1">
      <c r="A55" s="56" t="s">
        <v>72</v>
      </c>
      <c r="B55" s="57"/>
      <c r="C55" s="58"/>
      <c r="D55" s="265" t="s">
        <v>73</v>
      </c>
      <c r="E55" s="265"/>
      <c r="F55" s="265"/>
      <c r="G55" s="265"/>
      <c r="H55" s="265"/>
      <c r="I55" s="59"/>
      <c r="J55" s="265" t="s">
        <v>74</v>
      </c>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6">
        <f>'00_-_Pokyny_pro_zpracován___'!J30</f>
        <v>0</v>
      </c>
      <c r="AH55" s="266"/>
      <c r="AI55" s="266"/>
      <c r="AJ55" s="266"/>
      <c r="AK55" s="266"/>
      <c r="AL55" s="266"/>
      <c r="AM55" s="266"/>
      <c r="AN55" s="266">
        <f>SUM(AG55,AT55)</f>
        <v>0</v>
      </c>
      <c r="AO55" s="266"/>
      <c r="AP55" s="266"/>
      <c r="AQ55" s="60" t="s">
        <v>75</v>
      </c>
      <c r="AR55" s="57"/>
      <c r="AS55" s="61">
        <v>0</v>
      </c>
      <c r="AT55" s="62">
        <f>ROUND(SUM(AV55:AW55),2)</f>
        <v>0</v>
      </c>
      <c r="AU55" s="63">
        <f>'00_-_Pokyny_pro_zpracován___'!P80</f>
        <v>0</v>
      </c>
      <c r="AV55" s="62">
        <f>'00_-_Pokyny_pro_zpracován___'!J33</f>
        <v>0</v>
      </c>
      <c r="AW55" s="62">
        <f>'00_-_Pokyny_pro_zpracován___'!J34</f>
        <v>0</v>
      </c>
      <c r="AX55" s="62">
        <f>'00_-_Pokyny_pro_zpracován___'!J35</f>
        <v>0</v>
      </c>
      <c r="AY55" s="62">
        <f>'00_-_Pokyny_pro_zpracován___'!J36</f>
        <v>0</v>
      </c>
      <c r="AZ55" s="62">
        <f>'00_-_Pokyny_pro_zpracován___'!F33</f>
        <v>0</v>
      </c>
      <c r="BA55" s="62">
        <f>'00_-_Pokyny_pro_zpracován___'!F34</f>
        <v>0</v>
      </c>
      <c r="BB55" s="62">
        <f>'00_-_Pokyny_pro_zpracován___'!F35</f>
        <v>0</v>
      </c>
      <c r="BC55" s="62">
        <f>'00_-_Pokyny_pro_zpracován___'!F36</f>
        <v>0</v>
      </c>
      <c r="BD55" s="64">
        <f>'00_-_Pokyny_pro_zpracován___'!F37</f>
        <v>0</v>
      </c>
      <c r="BT55" s="66" t="s">
        <v>76</v>
      </c>
      <c r="BV55" s="66" t="s">
        <v>70</v>
      </c>
      <c r="BW55" s="66" t="s">
        <v>77</v>
      </c>
      <c r="BX55" s="66" t="s">
        <v>4</v>
      </c>
      <c r="CL55" s="66" t="s">
        <v>78</v>
      </c>
      <c r="CM55" s="66" t="s">
        <v>79</v>
      </c>
    </row>
    <row r="56" spans="1:91" s="65" customFormat="1" ht="16.5" customHeight="1">
      <c r="A56" s="56" t="s">
        <v>72</v>
      </c>
      <c r="B56" s="57"/>
      <c r="C56" s="58"/>
      <c r="D56" s="265" t="s">
        <v>80</v>
      </c>
      <c r="E56" s="265"/>
      <c r="F56" s="265"/>
      <c r="G56" s="265"/>
      <c r="H56" s="265"/>
      <c r="I56" s="59"/>
      <c r="J56" s="265" t="s">
        <v>81</v>
      </c>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6">
        <f>'01_-_Mobiliář'!J30</f>
        <v>0</v>
      </c>
      <c r="AH56" s="266"/>
      <c r="AI56" s="266"/>
      <c r="AJ56" s="266"/>
      <c r="AK56" s="266"/>
      <c r="AL56" s="266"/>
      <c r="AM56" s="266"/>
      <c r="AN56" s="266">
        <f>SUM(AG56,AT56)</f>
        <v>0</v>
      </c>
      <c r="AO56" s="266"/>
      <c r="AP56" s="266"/>
      <c r="AQ56" s="60" t="s">
        <v>75</v>
      </c>
      <c r="AR56" s="57"/>
      <c r="AS56" s="67">
        <v>0</v>
      </c>
      <c r="AT56" s="68">
        <f>ROUND(SUM(AV56:AW56),2)</f>
        <v>0</v>
      </c>
      <c r="AU56" s="69">
        <f>'01_-_Mobiliář'!P86</f>
        <v>176.76853499999999</v>
      </c>
      <c r="AV56" s="68">
        <f>'01_-_Mobiliář'!J33</f>
        <v>0</v>
      </c>
      <c r="AW56" s="68">
        <f>'01_-_Mobiliář'!J34</f>
        <v>0</v>
      </c>
      <c r="AX56" s="68">
        <f>'01_-_Mobiliář'!J35</f>
        <v>0</v>
      </c>
      <c r="AY56" s="68">
        <f>'01_-_Mobiliář'!J36</f>
        <v>0</v>
      </c>
      <c r="AZ56" s="68">
        <f>'01_-_Mobiliář'!F33</f>
        <v>0</v>
      </c>
      <c r="BA56" s="68">
        <f>'01_-_Mobiliář'!F34</f>
        <v>0</v>
      </c>
      <c r="BB56" s="68">
        <f>'01_-_Mobiliář'!F35</f>
        <v>0</v>
      </c>
      <c r="BC56" s="68">
        <f>'01_-_Mobiliář'!F36</f>
        <v>0</v>
      </c>
      <c r="BD56" s="70">
        <f>'01_-_Mobiliář'!F37</f>
        <v>0</v>
      </c>
      <c r="BT56" s="66" t="s">
        <v>76</v>
      </c>
      <c r="BV56" s="66" t="s">
        <v>70</v>
      </c>
      <c r="BW56" s="66" t="s">
        <v>82</v>
      </c>
      <c r="BX56" s="66" t="s">
        <v>4</v>
      </c>
      <c r="CL56" s="66"/>
      <c r="CM56" s="66" t="s">
        <v>79</v>
      </c>
    </row>
    <row r="57" spans="2:44" s="14" customFormat="1" ht="30" customHeight="1">
      <c r="B57" s="15"/>
      <c r="AR57" s="15"/>
    </row>
    <row r="58" spans="2:44" s="14" customFormat="1" ht="7" customHeight="1">
      <c r="B58" s="25"/>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5"/>
    </row>
  </sheetData>
  <mergeCells count="44">
    <mergeCell ref="D56:H56"/>
    <mergeCell ref="J56:AF56"/>
    <mergeCell ref="AG56:AM56"/>
    <mergeCell ref="AN56:AP56"/>
    <mergeCell ref="AG54:AM54"/>
    <mergeCell ref="AN54:AP54"/>
    <mergeCell ref="D55:H55"/>
    <mergeCell ref="J55:AF55"/>
    <mergeCell ref="AG55:AM55"/>
    <mergeCell ref="AN55:AP55"/>
    <mergeCell ref="AM47:AN47"/>
    <mergeCell ref="AM49:AP49"/>
    <mergeCell ref="AS49:AT51"/>
    <mergeCell ref="AM50:AP50"/>
    <mergeCell ref="C52:G52"/>
    <mergeCell ref="I52:AF52"/>
    <mergeCell ref="AG52:AM52"/>
    <mergeCell ref="AN52:AP52"/>
    <mergeCell ref="L45:AO45"/>
    <mergeCell ref="L31:P31"/>
    <mergeCell ref="W31:AE31"/>
    <mergeCell ref="AK31:AO31"/>
    <mergeCell ref="L32:P32"/>
    <mergeCell ref="W32:AE32"/>
    <mergeCell ref="AK32:AO32"/>
    <mergeCell ref="L33:P33"/>
    <mergeCell ref="W33:AE33"/>
    <mergeCell ref="AK33:AO33"/>
    <mergeCell ref="X35:AB35"/>
    <mergeCell ref="AK35:AO35"/>
    <mergeCell ref="L29:P29"/>
    <mergeCell ref="W29:AE29"/>
    <mergeCell ref="AK29:AO29"/>
    <mergeCell ref="L30:P30"/>
    <mergeCell ref="W30:AE30"/>
    <mergeCell ref="AK30:AO30"/>
    <mergeCell ref="L28:P28"/>
    <mergeCell ref="W28:AE28"/>
    <mergeCell ref="AK28:AO28"/>
    <mergeCell ref="AR2:BE2"/>
    <mergeCell ref="K5:AO5"/>
    <mergeCell ref="K6:AO6"/>
    <mergeCell ref="E23:AN23"/>
    <mergeCell ref="AK26:AO26"/>
  </mergeCells>
  <hyperlinks>
    <hyperlink ref="A55" location="'00 - Pokyny pro zpracován!..'.C2" display="/"/>
    <hyperlink ref="A56" location="'01 - Mobiliář'!C2" display="/"/>
  </hyperlinks>
  <printOptions/>
  <pageMargins left="0.39370078740157505" right="0.39370078740157505" top="0.7874015748031501" bottom="0.6763779527559061" header="0.39370078740157505" footer="0"/>
  <pageSetup fitToHeight="0" fitToWidth="0" horizontalDpi="600" verticalDpi="600" orientation="landscape" paperSize="0" copies="0"/>
  <headerFooter alignWithMargins="0">
    <oddFooter>&amp;C&amp;"Arial CE1,Regular"&amp;8Strana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M100"/>
  <sheetViews>
    <sheetView workbookViewId="0" topLeftCell="A1"/>
  </sheetViews>
  <sheetFormatPr defaultColWidth="9.00390625" defaultRowHeight="14.25"/>
  <cols>
    <col min="1" max="1" width="6.125" style="2" customWidth="1"/>
    <col min="2" max="2" width="0.875" style="2" customWidth="1"/>
    <col min="3" max="3" width="3.125" style="2" customWidth="1"/>
    <col min="4" max="4" width="3.25390625" style="2" customWidth="1"/>
    <col min="5" max="5" width="12.75390625" style="2" customWidth="1"/>
    <col min="6" max="6" width="74.75390625" style="2" customWidth="1"/>
    <col min="7" max="7" width="5.625" style="2" customWidth="1"/>
    <col min="8" max="8" width="10.375" style="2" customWidth="1"/>
    <col min="9" max="9" width="11.75390625" style="2" customWidth="1"/>
    <col min="10" max="11" width="16.625" style="2" customWidth="1"/>
    <col min="12" max="12" width="6.875" style="2" customWidth="1"/>
    <col min="13" max="13" width="8.00390625" style="2" hidden="1" customWidth="1"/>
    <col min="14" max="14" width="6.875" style="2" hidden="1" customWidth="1"/>
    <col min="15" max="20" width="10.50390625" style="2" hidden="1" customWidth="1"/>
    <col min="21" max="21" width="12.125" style="2" hidden="1" customWidth="1"/>
    <col min="22" max="22" width="9.125" style="2" customWidth="1"/>
    <col min="23" max="23" width="12.125" style="2" customWidth="1"/>
    <col min="24" max="24" width="9.125" style="2" customWidth="1"/>
    <col min="25" max="25" width="11.125" style="2" customWidth="1"/>
    <col min="26" max="26" width="8.125" style="2" customWidth="1"/>
    <col min="27" max="27" width="11.125" style="2" customWidth="1"/>
    <col min="28" max="28" width="12.125" style="2" customWidth="1"/>
    <col min="29" max="29" width="8.125" style="2" customWidth="1"/>
    <col min="30" max="30" width="11.125" style="2" customWidth="1"/>
    <col min="31" max="31" width="12.125" style="2" customWidth="1"/>
    <col min="32" max="43" width="6.50390625" style="2" customWidth="1"/>
    <col min="44" max="65" width="6.875" style="2" hidden="1" customWidth="1"/>
    <col min="66" max="1024" width="6.50390625" style="2" customWidth="1"/>
    <col min="1025" max="1025" width="9.00390625" style="0" customWidth="1"/>
  </cols>
  <sheetData>
    <row r="1" ht="12"/>
    <row r="2" spans="12:46" ht="37" customHeight="1">
      <c r="L2" s="249" t="s">
        <v>5</v>
      </c>
      <c r="M2" s="249"/>
      <c r="N2" s="249"/>
      <c r="O2" s="249"/>
      <c r="P2" s="249"/>
      <c r="Q2" s="249"/>
      <c r="R2" s="249"/>
      <c r="S2" s="249"/>
      <c r="T2" s="249"/>
      <c r="U2" s="249"/>
      <c r="V2" s="249"/>
      <c r="AT2" s="3" t="s">
        <v>77</v>
      </c>
    </row>
    <row r="3" spans="2:46" ht="7" customHeight="1">
      <c r="B3" s="4"/>
      <c r="C3" s="5"/>
      <c r="D3" s="5"/>
      <c r="E3" s="5"/>
      <c r="F3" s="5"/>
      <c r="G3" s="5"/>
      <c r="H3" s="5"/>
      <c r="I3" s="5"/>
      <c r="J3" s="5"/>
      <c r="K3" s="5"/>
      <c r="L3" s="6"/>
      <c r="AT3" s="3" t="s">
        <v>79</v>
      </c>
    </row>
    <row r="4" spans="2:46" ht="25" customHeight="1">
      <c r="B4" s="6"/>
      <c r="D4" s="7" t="s">
        <v>83</v>
      </c>
      <c r="L4" s="6"/>
      <c r="M4" s="71" t="s">
        <v>10</v>
      </c>
      <c r="AT4" s="3" t="s">
        <v>3</v>
      </c>
    </row>
    <row r="5" spans="2:12" ht="7" customHeight="1">
      <c r="B5" s="6"/>
      <c r="L5" s="6"/>
    </row>
    <row r="6" spans="2:12" ht="12" customHeight="1">
      <c r="B6" s="6"/>
      <c r="D6" s="12" t="s">
        <v>14</v>
      </c>
      <c r="L6" s="6"/>
    </row>
    <row r="7" spans="2:12" ht="16.5" customHeight="1">
      <c r="B7" s="6"/>
      <c r="E7" s="269" t="str">
        <f>Rekapitulace_stavby!K6</f>
        <v>Interiérové vybavení</v>
      </c>
      <c r="F7" s="269"/>
      <c r="G7" s="269"/>
      <c r="H7" s="269"/>
      <c r="L7" s="6"/>
    </row>
    <row r="8" spans="2:12" s="14" customFormat="1" ht="12" customHeight="1">
      <c r="B8" s="15"/>
      <c r="D8" s="12" t="s">
        <v>84</v>
      </c>
      <c r="L8" s="15"/>
    </row>
    <row r="9" spans="2:12" s="14" customFormat="1" ht="16.5" customHeight="1">
      <c r="B9" s="15"/>
      <c r="E9" s="256" t="s">
        <v>85</v>
      </c>
      <c r="F9" s="256"/>
      <c r="G9" s="256"/>
      <c r="H9" s="256"/>
      <c r="L9" s="15"/>
    </row>
    <row r="10" spans="2:12" s="14" customFormat="1" ht="10">
      <c r="B10" s="15"/>
      <c r="L10" s="15"/>
    </row>
    <row r="11" spans="2:12" s="14" customFormat="1" ht="12" customHeight="1">
      <c r="B11" s="15"/>
      <c r="D11" s="12" t="s">
        <v>16</v>
      </c>
      <c r="F11" s="10" t="s">
        <v>78</v>
      </c>
      <c r="I11" s="12" t="s">
        <v>17</v>
      </c>
      <c r="J11" s="10"/>
      <c r="L11" s="15"/>
    </row>
    <row r="12" spans="2:12" s="14" customFormat="1" ht="12" customHeight="1">
      <c r="B12" s="15"/>
      <c r="D12" s="12" t="s">
        <v>18</v>
      </c>
      <c r="F12" s="10" t="s">
        <v>19</v>
      </c>
      <c r="I12" s="12" t="s">
        <v>20</v>
      </c>
      <c r="J12" s="34" t="str">
        <f>Rekapitulace_stavby!AN8</f>
        <v>26. 11. 2021</v>
      </c>
      <c r="L12" s="15"/>
    </row>
    <row r="13" spans="2:12" s="14" customFormat="1" ht="10.9" customHeight="1">
      <c r="B13" s="15"/>
      <c r="L13" s="15"/>
    </row>
    <row r="14" spans="2:12" s="14" customFormat="1" ht="12" customHeight="1">
      <c r="B14" s="15"/>
      <c r="D14" s="12" t="s">
        <v>22</v>
      </c>
      <c r="I14" s="12" t="s">
        <v>23</v>
      </c>
      <c r="J14" t="str">
        <f>IF(Rekapitulace_stavby!AN10="","",Rekapitulace_stavby!AN10)</f>
        <v/>
      </c>
      <c r="L14" s="15"/>
    </row>
    <row r="15" spans="2:12" s="14" customFormat="1" ht="18" customHeight="1">
      <c r="B15" s="15"/>
      <c r="E15" s="10" t="str">
        <f>IF(Rekapitulace_stavby!E11="","",Rekapitulace_stavby!E11)</f>
        <v xml:space="preserve"> </v>
      </c>
      <c r="I15" s="12" t="s">
        <v>25</v>
      </c>
      <c r="J15" t="str">
        <f>IF(Rekapitulace_stavby!AN11="","",Rekapitulace_stavby!AN11)</f>
        <v/>
      </c>
      <c r="L15" s="15"/>
    </row>
    <row r="16" spans="2:12" s="14" customFormat="1" ht="7" customHeight="1">
      <c r="B16" s="15"/>
      <c r="L16" s="15"/>
    </row>
    <row r="17" spans="2:12" s="14" customFormat="1" ht="12" customHeight="1">
      <c r="B17" s="15"/>
      <c r="D17" s="12" t="s">
        <v>26</v>
      </c>
      <c r="I17" s="12" t="s">
        <v>23</v>
      </c>
      <c r="J17" s="10">
        <f>Rekapitulace_stavby!AN13</f>
        <v>0</v>
      </c>
      <c r="L17" s="15"/>
    </row>
    <row r="18" spans="2:12" s="14" customFormat="1" ht="18" customHeight="1">
      <c r="B18" s="15"/>
      <c r="E18" s="250" t="str">
        <f>Rekapitulace_stavby!E14</f>
        <v xml:space="preserve"> </v>
      </c>
      <c r="F18" s="250"/>
      <c r="G18" s="250"/>
      <c r="H18" s="250"/>
      <c r="I18" s="12" t="s">
        <v>25</v>
      </c>
      <c r="J18" s="10">
        <f>Rekapitulace_stavby!AN14</f>
        <v>0</v>
      </c>
      <c r="L18" s="15"/>
    </row>
    <row r="19" spans="2:12" s="14" customFormat="1" ht="7" customHeight="1">
      <c r="B19" s="15"/>
      <c r="L19" s="15"/>
    </row>
    <row r="20" spans="2:12" s="14" customFormat="1" ht="12" customHeight="1">
      <c r="B20" s="15"/>
      <c r="D20" s="12" t="s">
        <v>27</v>
      </c>
      <c r="I20" s="12" t="s">
        <v>23</v>
      </c>
      <c r="J20" s="10"/>
      <c r="L20" s="15"/>
    </row>
    <row r="21" spans="2:12" s="14" customFormat="1" ht="18" customHeight="1">
      <c r="B21" s="15"/>
      <c r="E21" s="10" t="s">
        <v>28</v>
      </c>
      <c r="I21" s="12" t="s">
        <v>25</v>
      </c>
      <c r="J21" s="10"/>
      <c r="L21" s="15"/>
    </row>
    <row r="22" spans="2:12" s="14" customFormat="1" ht="7" customHeight="1">
      <c r="B22" s="15"/>
      <c r="L22" s="15"/>
    </row>
    <row r="23" spans="2:12" s="14" customFormat="1" ht="12" customHeight="1">
      <c r="B23" s="15"/>
      <c r="D23" s="12" t="s">
        <v>30</v>
      </c>
      <c r="I23" s="12" t="s">
        <v>23</v>
      </c>
      <c r="J23" s="10"/>
      <c r="L23" s="15"/>
    </row>
    <row r="24" spans="2:12" s="14" customFormat="1" ht="18" customHeight="1">
      <c r="B24" s="15"/>
      <c r="E24" s="10" t="s">
        <v>31</v>
      </c>
      <c r="I24" s="12" t="s">
        <v>25</v>
      </c>
      <c r="J24" s="10"/>
      <c r="L24" s="15"/>
    </row>
    <row r="25" spans="2:12" s="14" customFormat="1" ht="7" customHeight="1">
      <c r="B25" s="15"/>
      <c r="L25" s="15"/>
    </row>
    <row r="26" spans="2:12" s="14" customFormat="1" ht="12" customHeight="1">
      <c r="B26" s="15"/>
      <c r="D26" s="12" t="s">
        <v>32</v>
      </c>
      <c r="L26" s="15"/>
    </row>
    <row r="27" spans="2:12" s="72" customFormat="1" ht="47.25" customHeight="1">
      <c r="B27" s="73"/>
      <c r="E27" s="252" t="s">
        <v>33</v>
      </c>
      <c r="F27" s="252"/>
      <c r="G27" s="252"/>
      <c r="H27" s="252"/>
      <c r="L27" s="73"/>
    </row>
    <row r="28" spans="2:12" s="14" customFormat="1" ht="7" customHeight="1">
      <c r="B28" s="15"/>
      <c r="L28" s="15"/>
    </row>
    <row r="29" spans="2:12" s="14" customFormat="1" ht="7" customHeight="1">
      <c r="B29" s="15"/>
      <c r="D29" s="35"/>
      <c r="E29" s="35"/>
      <c r="F29" s="35"/>
      <c r="G29" s="35"/>
      <c r="H29" s="35"/>
      <c r="I29" s="35"/>
      <c r="J29" s="35"/>
      <c r="K29" s="35"/>
      <c r="L29" s="15"/>
    </row>
    <row r="30" spans="2:12" s="14" customFormat="1" ht="25.4" customHeight="1">
      <c r="B30" s="15"/>
      <c r="D30" s="74" t="s">
        <v>34</v>
      </c>
      <c r="J30" s="48">
        <f>ROUND(J80,2)</f>
        <v>0</v>
      </c>
      <c r="L30" s="15"/>
    </row>
    <row r="31" spans="2:12" s="14" customFormat="1" ht="7" customHeight="1">
      <c r="B31" s="15"/>
      <c r="D31" s="35"/>
      <c r="E31" s="35"/>
      <c r="F31" s="35"/>
      <c r="G31" s="35"/>
      <c r="H31" s="35"/>
      <c r="I31" s="35"/>
      <c r="J31" s="35"/>
      <c r="K31" s="35"/>
      <c r="L31" s="15"/>
    </row>
    <row r="32" spans="2:12" s="14" customFormat="1" ht="14.5" customHeight="1">
      <c r="B32" s="15"/>
      <c r="F32" s="18" t="s">
        <v>36</v>
      </c>
      <c r="I32" s="18" t="s">
        <v>35</v>
      </c>
      <c r="J32" s="18" t="s">
        <v>37</v>
      </c>
      <c r="L32" s="15"/>
    </row>
    <row r="33" spans="2:12" s="14" customFormat="1" ht="14.5" customHeight="1">
      <c r="B33" s="15"/>
      <c r="D33" s="75" t="s">
        <v>38</v>
      </c>
      <c r="E33" s="12" t="s">
        <v>39</v>
      </c>
      <c r="F33" s="76">
        <f>ROUND((SUM(BE80:BE99)),2)</f>
        <v>0</v>
      </c>
      <c r="I33" s="77">
        <v>0.21</v>
      </c>
      <c r="J33" s="76">
        <f>ROUND(((SUM(BE80:BE99))*I33),2)</f>
        <v>0</v>
      </c>
      <c r="L33" s="15"/>
    </row>
    <row r="34" spans="2:12" s="14" customFormat="1" ht="14.5" customHeight="1">
      <c r="B34" s="15"/>
      <c r="E34" s="12" t="s">
        <v>40</v>
      </c>
      <c r="F34" s="76">
        <f>ROUND((SUM(BF80:BF99)),2)</f>
        <v>0</v>
      </c>
      <c r="I34" s="77">
        <v>0.15</v>
      </c>
      <c r="J34" s="76">
        <f>ROUND(((SUM(BF80:BF99))*I34),2)</f>
        <v>0</v>
      </c>
      <c r="L34" s="15"/>
    </row>
    <row r="35" spans="2:12" s="14" customFormat="1" ht="14.5" customHeight="1" hidden="1">
      <c r="B35" s="15"/>
      <c r="E35" s="12" t="s">
        <v>41</v>
      </c>
      <c r="F35" s="76">
        <f>ROUND((SUM(BG80:BG99)),2)</f>
        <v>0</v>
      </c>
      <c r="I35" s="77">
        <v>0.21</v>
      </c>
      <c r="J35" s="76">
        <f>0</f>
        <v>0</v>
      </c>
      <c r="L35" s="15"/>
    </row>
    <row r="36" spans="2:12" s="14" customFormat="1" ht="14.5" customHeight="1" hidden="1">
      <c r="B36" s="15"/>
      <c r="E36" s="12" t="s">
        <v>42</v>
      </c>
      <c r="F36" s="76">
        <f>ROUND((SUM(BH80:BH99)),2)</f>
        <v>0</v>
      </c>
      <c r="I36" s="77">
        <v>0.15</v>
      </c>
      <c r="J36" s="76">
        <f>0</f>
        <v>0</v>
      </c>
      <c r="L36" s="15"/>
    </row>
    <row r="37" spans="2:12" s="14" customFormat="1" ht="14.5" customHeight="1" hidden="1">
      <c r="B37" s="15"/>
      <c r="E37" s="12" t="s">
        <v>43</v>
      </c>
      <c r="F37" s="76">
        <f>ROUND((SUM(BI80:BI99)),2)</f>
        <v>0</v>
      </c>
      <c r="I37" s="77">
        <v>0</v>
      </c>
      <c r="J37" s="76">
        <f>0</f>
        <v>0</v>
      </c>
      <c r="L37" s="15"/>
    </row>
    <row r="38" spans="2:12" s="14" customFormat="1" ht="7" customHeight="1">
      <c r="B38" s="15"/>
      <c r="L38" s="15"/>
    </row>
    <row r="39" spans="2:12" s="14" customFormat="1" ht="25.4" customHeight="1">
      <c r="B39" s="15"/>
      <c r="C39" s="78"/>
      <c r="D39" s="79" t="s">
        <v>44</v>
      </c>
      <c r="E39" s="38"/>
      <c r="F39" s="38"/>
      <c r="G39" s="80" t="s">
        <v>45</v>
      </c>
      <c r="H39" s="81" t="s">
        <v>46</v>
      </c>
      <c r="I39" s="38"/>
      <c r="J39" s="82">
        <f>SUM(J30:J37)</f>
        <v>0</v>
      </c>
      <c r="K39" s="83"/>
      <c r="L39" s="15"/>
    </row>
    <row r="40" spans="2:12" s="14" customFormat="1" ht="14.5" customHeight="1">
      <c r="B40" s="25"/>
      <c r="C40" s="17"/>
      <c r="D40" s="17"/>
      <c r="E40" s="17"/>
      <c r="F40" s="17"/>
      <c r="G40" s="17"/>
      <c r="H40" s="17"/>
      <c r="I40" s="17"/>
      <c r="J40" s="17"/>
      <c r="K40" s="17"/>
      <c r="L40" s="15"/>
    </row>
    <row r="44" spans="2:12" s="14" customFormat="1" ht="7" customHeight="1">
      <c r="B44" s="26"/>
      <c r="C44" s="27"/>
      <c r="D44" s="27"/>
      <c r="E44" s="27"/>
      <c r="F44" s="27"/>
      <c r="G44" s="27"/>
      <c r="H44" s="27"/>
      <c r="I44" s="27"/>
      <c r="J44" s="27"/>
      <c r="K44" s="27"/>
      <c r="L44" s="15"/>
    </row>
    <row r="45" spans="2:12" s="14" customFormat="1" ht="25" customHeight="1">
      <c r="B45" s="15"/>
      <c r="C45" s="7" t="s">
        <v>86</v>
      </c>
      <c r="L45" s="15"/>
    </row>
    <row r="46" spans="2:12" s="14" customFormat="1" ht="7" customHeight="1">
      <c r="B46" s="15"/>
      <c r="L46" s="15"/>
    </row>
    <row r="47" spans="2:12" s="14" customFormat="1" ht="12" customHeight="1">
      <c r="B47" s="15"/>
      <c r="C47" s="12" t="s">
        <v>14</v>
      </c>
      <c r="L47" s="15"/>
    </row>
    <row r="48" spans="2:12" s="14" customFormat="1" ht="16.5" customHeight="1">
      <c r="B48" s="15"/>
      <c r="E48" s="269" t="str">
        <f>E7</f>
        <v>Interiérové vybavení</v>
      </c>
      <c r="F48" s="269"/>
      <c r="G48" s="269"/>
      <c r="H48" s="269"/>
      <c r="L48" s="15"/>
    </row>
    <row r="49" spans="2:12" s="14" customFormat="1" ht="12" customHeight="1">
      <c r="B49" s="15"/>
      <c r="C49" s="12" t="s">
        <v>84</v>
      </c>
      <c r="L49" s="15"/>
    </row>
    <row r="50" spans="2:12" s="14" customFormat="1" ht="16.5" customHeight="1">
      <c r="B50" s="15"/>
      <c r="E50" s="256" t="str">
        <f>E9</f>
        <v>00 - Pokyny pro zpracování nabídky</v>
      </c>
      <c r="F50" s="256"/>
      <c r="G50" s="256"/>
      <c r="H50" s="256"/>
      <c r="L50" s="15"/>
    </row>
    <row r="51" spans="2:12" s="14" customFormat="1" ht="7" customHeight="1">
      <c r="B51" s="15"/>
      <c r="L51" s="15"/>
    </row>
    <row r="52" spans="2:12" s="14" customFormat="1" ht="12" customHeight="1">
      <c r="B52" s="15"/>
      <c r="C52" s="12" t="s">
        <v>18</v>
      </c>
      <c r="F52" s="10" t="str">
        <f>F12</f>
        <v>Plzeň</v>
      </c>
      <c r="I52" s="12" t="s">
        <v>20</v>
      </c>
      <c r="J52" s="34" t="str">
        <f>IF(J12="","",J12)</f>
        <v>26. 11. 2021</v>
      </c>
      <c r="L52" s="15"/>
    </row>
    <row r="53" spans="2:12" s="14" customFormat="1" ht="7" customHeight="1">
      <c r="B53" s="15"/>
      <c r="L53" s="15"/>
    </row>
    <row r="54" spans="2:12" s="14" customFormat="1" ht="25.75" customHeight="1">
      <c r="B54" s="15"/>
      <c r="C54" s="12" t="s">
        <v>22</v>
      </c>
      <c r="F54" s="10" t="str">
        <f>E15</f>
        <v xml:space="preserve"> </v>
      </c>
      <c r="I54" s="12" t="s">
        <v>27</v>
      </c>
      <c r="J54" s="13" t="str">
        <f>E21</f>
        <v>Architekti Veselák Toman</v>
      </c>
      <c r="L54" s="15"/>
    </row>
    <row r="55" spans="2:12" s="14" customFormat="1" ht="15.25" customHeight="1">
      <c r="B55" s="15"/>
      <c r="C55" s="12" t="s">
        <v>26</v>
      </c>
      <c r="F55" s="10" t="str">
        <f>IF(E18="","",E18)</f>
        <v xml:space="preserve"> </v>
      </c>
      <c r="I55" s="12" t="s">
        <v>30</v>
      </c>
      <c r="J55" s="13" t="str">
        <f>E24</f>
        <v>Jakub Vilingr</v>
      </c>
      <c r="L55" s="15"/>
    </row>
    <row r="56" spans="2:12" s="14" customFormat="1" ht="10.4" customHeight="1">
      <c r="B56" s="15"/>
      <c r="L56" s="15"/>
    </row>
    <row r="57" spans="2:12" s="14" customFormat="1" ht="29.25" customHeight="1">
      <c r="B57" s="15"/>
      <c r="C57" s="84" t="s">
        <v>87</v>
      </c>
      <c r="D57" s="78"/>
      <c r="E57" s="78"/>
      <c r="F57" s="78"/>
      <c r="G57" s="78"/>
      <c r="H57" s="78"/>
      <c r="I57" s="78"/>
      <c r="J57" s="85" t="s">
        <v>88</v>
      </c>
      <c r="K57" s="78"/>
      <c r="L57" s="15"/>
    </row>
    <row r="58" spans="2:12" s="14" customFormat="1" ht="10.4" customHeight="1">
      <c r="B58" s="15"/>
      <c r="L58" s="15"/>
    </row>
    <row r="59" spans="2:47" s="14" customFormat="1" ht="22.9" customHeight="1">
      <c r="B59" s="15"/>
      <c r="C59" s="86" t="s">
        <v>66</v>
      </c>
      <c r="J59" s="48">
        <f>J80</f>
        <v>0</v>
      </c>
      <c r="L59" s="15"/>
      <c r="AU59" s="3" t="s">
        <v>89</v>
      </c>
    </row>
    <row r="60" spans="2:12" s="87" customFormat="1" ht="25" customHeight="1">
      <c r="B60" s="88"/>
      <c r="D60" s="89" t="s">
        <v>90</v>
      </c>
      <c r="E60" s="90"/>
      <c r="F60" s="90"/>
      <c r="G60" s="90"/>
      <c r="H60" s="90"/>
      <c r="I60" s="90"/>
      <c r="J60" s="91">
        <f>J81</f>
        <v>0</v>
      </c>
      <c r="L60" s="88"/>
    </row>
    <row r="61" spans="2:12" s="14" customFormat="1" ht="21.75" customHeight="1">
      <c r="B61" s="15"/>
      <c r="L61" s="15"/>
    </row>
    <row r="62" spans="2:12" s="14" customFormat="1" ht="7" customHeight="1">
      <c r="B62" s="25"/>
      <c r="C62" s="17"/>
      <c r="D62" s="17"/>
      <c r="E62" s="17"/>
      <c r="F62" s="17"/>
      <c r="G62" s="17"/>
      <c r="H62" s="17"/>
      <c r="I62" s="17"/>
      <c r="J62" s="17"/>
      <c r="K62" s="17"/>
      <c r="L62" s="15"/>
    </row>
    <row r="66" spans="2:12" s="14" customFormat="1" ht="7" customHeight="1">
      <c r="B66" s="26"/>
      <c r="C66" s="27"/>
      <c r="D66" s="27"/>
      <c r="E66" s="27"/>
      <c r="F66" s="27"/>
      <c r="G66" s="27"/>
      <c r="H66" s="27"/>
      <c r="I66" s="27"/>
      <c r="J66" s="27"/>
      <c r="K66" s="27"/>
      <c r="L66" s="15"/>
    </row>
    <row r="67" spans="2:12" s="14" customFormat="1" ht="25" customHeight="1">
      <c r="B67" s="15"/>
      <c r="C67" s="7" t="s">
        <v>91</v>
      </c>
      <c r="L67" s="15"/>
    </row>
    <row r="68" spans="2:12" s="14" customFormat="1" ht="7" customHeight="1">
      <c r="B68" s="15"/>
      <c r="L68" s="15"/>
    </row>
    <row r="69" spans="2:12" s="14" customFormat="1" ht="12" customHeight="1">
      <c r="B69" s="15"/>
      <c r="C69" s="12" t="s">
        <v>14</v>
      </c>
      <c r="L69" s="15"/>
    </row>
    <row r="70" spans="2:12" s="14" customFormat="1" ht="16.5" customHeight="1">
      <c r="B70" s="15"/>
      <c r="E70" s="269" t="str">
        <f>E7</f>
        <v>Interiérové vybavení</v>
      </c>
      <c r="F70" s="269"/>
      <c r="G70" s="269"/>
      <c r="H70" s="269"/>
      <c r="L70" s="15"/>
    </row>
    <row r="71" spans="2:12" s="14" customFormat="1" ht="12" customHeight="1">
      <c r="B71" s="15"/>
      <c r="C71" s="12" t="s">
        <v>84</v>
      </c>
      <c r="L71" s="15"/>
    </row>
    <row r="72" spans="2:12" s="14" customFormat="1" ht="16.5" customHeight="1">
      <c r="B72" s="15"/>
      <c r="E72" s="256" t="str">
        <f>E9</f>
        <v>00 - Pokyny pro zpracování nabídky</v>
      </c>
      <c r="F72" s="256"/>
      <c r="G72" s="256"/>
      <c r="H72" s="256"/>
      <c r="L72" s="15"/>
    </row>
    <row r="73" spans="2:12" s="14" customFormat="1" ht="7" customHeight="1">
      <c r="B73" s="15"/>
      <c r="L73" s="15"/>
    </row>
    <row r="74" spans="2:12" s="14" customFormat="1" ht="12" customHeight="1">
      <c r="B74" s="15"/>
      <c r="C74" s="12" t="s">
        <v>18</v>
      </c>
      <c r="F74" s="10" t="str">
        <f>F12</f>
        <v>Plzeň</v>
      </c>
      <c r="I74" s="12" t="s">
        <v>20</v>
      </c>
      <c r="J74" s="34" t="str">
        <f>IF(J12="","",J12)</f>
        <v>26. 11. 2021</v>
      </c>
      <c r="L74" s="15"/>
    </row>
    <row r="75" spans="2:12" s="14" customFormat="1" ht="7" customHeight="1">
      <c r="B75" s="15"/>
      <c r="L75" s="15"/>
    </row>
    <row r="76" spans="2:12" s="14" customFormat="1" ht="25.75" customHeight="1">
      <c r="B76" s="15"/>
      <c r="C76" s="12" t="s">
        <v>22</v>
      </c>
      <c r="F76" s="10" t="str">
        <f>E15</f>
        <v xml:space="preserve"> </v>
      </c>
      <c r="I76" s="12" t="s">
        <v>27</v>
      </c>
      <c r="J76" s="13" t="str">
        <f>E21</f>
        <v>Architekti Veselák Toman</v>
      </c>
      <c r="L76" s="15"/>
    </row>
    <row r="77" spans="2:12" s="14" customFormat="1" ht="15.25" customHeight="1">
      <c r="B77" s="15"/>
      <c r="C77" s="12" t="s">
        <v>26</v>
      </c>
      <c r="F77" s="10" t="str">
        <f>IF(E18="","",E18)</f>
        <v xml:space="preserve"> </v>
      </c>
      <c r="I77" s="12" t="s">
        <v>30</v>
      </c>
      <c r="J77" s="13" t="str">
        <f>E24</f>
        <v>Jakub Vilingr</v>
      </c>
      <c r="L77" s="15"/>
    </row>
    <row r="78" spans="2:12" s="14" customFormat="1" ht="10.4" customHeight="1">
      <c r="B78" s="15"/>
      <c r="L78" s="15"/>
    </row>
    <row r="79" spans="2:20" s="92" customFormat="1" ht="29.25" customHeight="1">
      <c r="B79" s="93"/>
      <c r="C79" s="94" t="s">
        <v>92</v>
      </c>
      <c r="D79" s="95" t="s">
        <v>53</v>
      </c>
      <c r="E79" s="95" t="s">
        <v>49</v>
      </c>
      <c r="F79" s="95" t="s">
        <v>50</v>
      </c>
      <c r="G79" s="95" t="s">
        <v>93</v>
      </c>
      <c r="H79" s="95" t="s">
        <v>94</v>
      </c>
      <c r="I79" s="95" t="s">
        <v>95</v>
      </c>
      <c r="J79" s="95" t="s">
        <v>88</v>
      </c>
      <c r="K79" s="96" t="s">
        <v>96</v>
      </c>
      <c r="L79" s="93"/>
      <c r="M79" s="40"/>
      <c r="N79" s="41" t="s">
        <v>38</v>
      </c>
      <c r="O79" s="41" t="s">
        <v>97</v>
      </c>
      <c r="P79" s="41" t="s">
        <v>98</v>
      </c>
      <c r="Q79" s="41" t="s">
        <v>99</v>
      </c>
      <c r="R79" s="41" t="s">
        <v>100</v>
      </c>
      <c r="S79" s="41" t="s">
        <v>101</v>
      </c>
      <c r="T79" s="42" t="s">
        <v>102</v>
      </c>
    </row>
    <row r="80" spans="2:63" s="14" customFormat="1" ht="22.9" customHeight="1">
      <c r="B80" s="15"/>
      <c r="C80" s="46" t="s">
        <v>103</v>
      </c>
      <c r="J80" s="97">
        <f>BK80</f>
        <v>0</v>
      </c>
      <c r="L80" s="15"/>
      <c r="M80" s="43"/>
      <c r="N80" s="35"/>
      <c r="O80" s="35"/>
      <c r="P80" s="98">
        <f>P81</f>
        <v>0</v>
      </c>
      <c r="Q80" s="35"/>
      <c r="R80" s="98">
        <f>R81</f>
        <v>0</v>
      </c>
      <c r="S80" s="35"/>
      <c r="T80" s="99">
        <f>T81</f>
        <v>0</v>
      </c>
      <c r="AT80" s="3" t="s">
        <v>67</v>
      </c>
      <c r="AU80" s="3" t="s">
        <v>89</v>
      </c>
      <c r="BK80" s="100">
        <f>BK81</f>
        <v>0</v>
      </c>
    </row>
    <row r="81" spans="2:63" s="101" customFormat="1" ht="25.9" customHeight="1">
      <c r="B81" s="102"/>
      <c r="D81" s="103" t="s">
        <v>67</v>
      </c>
      <c r="E81" s="104" t="s">
        <v>104</v>
      </c>
      <c r="F81" s="104" t="s">
        <v>105</v>
      </c>
      <c r="J81" s="105">
        <f>BK81</f>
        <v>0</v>
      </c>
      <c r="L81" s="102"/>
      <c r="M81" s="106"/>
      <c r="P81" s="107">
        <f>SUM(P82:P99)</f>
        <v>0</v>
      </c>
      <c r="R81" s="107">
        <f>SUM(R82:R99)</f>
        <v>0</v>
      </c>
      <c r="T81" s="108">
        <f>SUM(T82:T99)</f>
        <v>0</v>
      </c>
      <c r="AR81" s="103" t="s">
        <v>106</v>
      </c>
      <c r="AT81" s="109" t="s">
        <v>67</v>
      </c>
      <c r="AU81" s="109" t="s">
        <v>68</v>
      </c>
      <c r="AY81" s="103" t="s">
        <v>107</v>
      </c>
      <c r="BK81" s="110">
        <f>SUM(BK82:BK99)</f>
        <v>0</v>
      </c>
    </row>
    <row r="82" spans="2:65" s="14" customFormat="1" ht="24.25" customHeight="1">
      <c r="B82" s="111"/>
      <c r="C82" s="112" t="s">
        <v>76</v>
      </c>
      <c r="D82" s="112" t="s">
        <v>108</v>
      </c>
      <c r="E82" s="113" t="s">
        <v>109</v>
      </c>
      <c r="F82" s="114" t="s">
        <v>110</v>
      </c>
      <c r="G82" s="115"/>
      <c r="H82" s="116">
        <v>0</v>
      </c>
      <c r="I82" s="117">
        <v>0</v>
      </c>
      <c r="J82" s="117">
        <f>ROUND(I82*H82,2)</f>
        <v>0</v>
      </c>
      <c r="K82" s="114"/>
      <c r="L82" s="15"/>
      <c r="M82" s="118"/>
      <c r="N82" s="119" t="s">
        <v>39</v>
      </c>
      <c r="O82" s="120">
        <v>0</v>
      </c>
      <c r="P82" s="120">
        <f>O82*H82</f>
        <v>0</v>
      </c>
      <c r="Q82" s="120">
        <v>0</v>
      </c>
      <c r="R82" s="120">
        <f>Q82*H82</f>
        <v>0</v>
      </c>
      <c r="S82" s="120">
        <v>0</v>
      </c>
      <c r="T82" s="121">
        <f>S82*H82</f>
        <v>0</v>
      </c>
      <c r="AR82" s="122" t="s">
        <v>111</v>
      </c>
      <c r="AT82" s="122" t="s">
        <v>108</v>
      </c>
      <c r="AU82" s="122" t="s">
        <v>76</v>
      </c>
      <c r="AY82" s="3" t="s">
        <v>107</v>
      </c>
      <c r="BE82" s="123">
        <f>IF(N82="základní",J82,0)</f>
        <v>0</v>
      </c>
      <c r="BF82" s="123">
        <f>IF(N82="snížená",J82,0)</f>
        <v>0</v>
      </c>
      <c r="BG82" s="123">
        <f>IF(N82="zákl. přenesená",J82,0)</f>
        <v>0</v>
      </c>
      <c r="BH82" s="123">
        <f>IF(N82="sníž. přenesená",J82,0)</f>
        <v>0</v>
      </c>
      <c r="BI82" s="123">
        <f>IF(N82="nulová",J82,0)</f>
        <v>0</v>
      </c>
      <c r="BJ82" s="3" t="s">
        <v>76</v>
      </c>
      <c r="BK82" s="123">
        <f>ROUND(I82*H82,2)</f>
        <v>0</v>
      </c>
      <c r="BL82" s="3" t="s">
        <v>111</v>
      </c>
      <c r="BM82" s="122" t="s">
        <v>112</v>
      </c>
    </row>
    <row r="83" spans="2:47" s="14" customFormat="1" ht="18">
      <c r="B83" s="15"/>
      <c r="D83" s="124" t="s">
        <v>113</v>
      </c>
      <c r="F83" s="125" t="s">
        <v>110</v>
      </c>
      <c r="L83" s="15"/>
      <c r="M83" s="126"/>
      <c r="T83" s="37"/>
      <c r="AT83" s="3" t="s">
        <v>113</v>
      </c>
      <c r="AU83" s="3" t="s">
        <v>76</v>
      </c>
    </row>
    <row r="84" spans="2:65" s="14" customFormat="1" ht="16.5" customHeight="1">
      <c r="B84" s="111"/>
      <c r="C84" s="112" t="s">
        <v>79</v>
      </c>
      <c r="D84" s="112" t="s">
        <v>108</v>
      </c>
      <c r="E84" s="113" t="s">
        <v>114</v>
      </c>
      <c r="F84" s="114" t="s">
        <v>115</v>
      </c>
      <c r="G84" s="115"/>
      <c r="H84" s="116">
        <v>0</v>
      </c>
      <c r="I84" s="117">
        <v>0</v>
      </c>
      <c r="J84" s="117">
        <f>ROUND(I84*H84,2)</f>
        <v>0</v>
      </c>
      <c r="K84" s="114"/>
      <c r="L84" s="15"/>
      <c r="M84" s="118"/>
      <c r="N84" s="119" t="s">
        <v>39</v>
      </c>
      <c r="O84" s="120">
        <v>0</v>
      </c>
      <c r="P84" s="120">
        <f>O84*H84</f>
        <v>0</v>
      </c>
      <c r="Q84" s="120">
        <v>0</v>
      </c>
      <c r="R84" s="120">
        <f>Q84*H84</f>
        <v>0</v>
      </c>
      <c r="S84" s="120">
        <v>0</v>
      </c>
      <c r="T84" s="121">
        <f>S84*H84</f>
        <v>0</v>
      </c>
      <c r="AR84" s="122" t="s">
        <v>111</v>
      </c>
      <c r="AT84" s="122" t="s">
        <v>108</v>
      </c>
      <c r="AU84" s="122" t="s">
        <v>76</v>
      </c>
      <c r="AY84" s="3" t="s">
        <v>107</v>
      </c>
      <c r="BE84" s="123">
        <f>IF(N84="základní",J84,0)</f>
        <v>0</v>
      </c>
      <c r="BF84" s="123">
        <f>IF(N84="snížená",J84,0)</f>
        <v>0</v>
      </c>
      <c r="BG84" s="123">
        <f>IF(N84="zákl. přenesená",J84,0)</f>
        <v>0</v>
      </c>
      <c r="BH84" s="123">
        <f>IF(N84="sníž. přenesená",J84,0)</f>
        <v>0</v>
      </c>
      <c r="BI84" s="123">
        <f>IF(N84="nulová",J84,0)</f>
        <v>0</v>
      </c>
      <c r="BJ84" s="3" t="s">
        <v>76</v>
      </c>
      <c r="BK84" s="123">
        <f>ROUND(I84*H84,2)</f>
        <v>0</v>
      </c>
      <c r="BL84" s="3" t="s">
        <v>111</v>
      </c>
      <c r="BM84" s="122" t="s">
        <v>116</v>
      </c>
    </row>
    <row r="85" spans="2:47" s="14" customFormat="1" ht="10">
      <c r="B85" s="15"/>
      <c r="D85" s="124" t="s">
        <v>113</v>
      </c>
      <c r="F85" s="125" t="s">
        <v>115</v>
      </c>
      <c r="L85" s="15"/>
      <c r="M85" s="126"/>
      <c r="T85" s="37"/>
      <c r="AT85" s="3" t="s">
        <v>113</v>
      </c>
      <c r="AU85" s="3" t="s">
        <v>76</v>
      </c>
    </row>
    <row r="86" spans="2:65" s="14" customFormat="1" ht="24.25" customHeight="1">
      <c r="B86" s="111"/>
      <c r="C86" s="112" t="s">
        <v>117</v>
      </c>
      <c r="D86" s="112" t="s">
        <v>108</v>
      </c>
      <c r="E86" s="113" t="s">
        <v>118</v>
      </c>
      <c r="F86" s="114" t="s">
        <v>119</v>
      </c>
      <c r="G86" s="115"/>
      <c r="H86" s="116">
        <v>0</v>
      </c>
      <c r="I86" s="117">
        <v>0</v>
      </c>
      <c r="J86" s="117">
        <f>ROUND(I86*H86,2)</f>
        <v>0</v>
      </c>
      <c r="K86" s="114"/>
      <c r="L86" s="15"/>
      <c r="M86" s="118"/>
      <c r="N86" s="119" t="s">
        <v>39</v>
      </c>
      <c r="O86" s="120">
        <v>0</v>
      </c>
      <c r="P86" s="120">
        <f>O86*H86</f>
        <v>0</v>
      </c>
      <c r="Q86" s="120">
        <v>0</v>
      </c>
      <c r="R86" s="120">
        <f>Q86*H86</f>
        <v>0</v>
      </c>
      <c r="S86" s="120">
        <v>0</v>
      </c>
      <c r="T86" s="121">
        <f>S86*H86</f>
        <v>0</v>
      </c>
      <c r="AR86" s="122" t="s">
        <v>111</v>
      </c>
      <c r="AT86" s="122" t="s">
        <v>108</v>
      </c>
      <c r="AU86" s="122" t="s">
        <v>76</v>
      </c>
      <c r="AY86" s="3" t="s">
        <v>107</v>
      </c>
      <c r="BE86" s="123">
        <f>IF(N86="základní",J86,0)</f>
        <v>0</v>
      </c>
      <c r="BF86" s="123">
        <f>IF(N86="snížená",J86,0)</f>
        <v>0</v>
      </c>
      <c r="BG86" s="123">
        <f>IF(N86="zákl. přenesená",J86,0)</f>
        <v>0</v>
      </c>
      <c r="BH86" s="123">
        <f>IF(N86="sníž. přenesená",J86,0)</f>
        <v>0</v>
      </c>
      <c r="BI86" s="123">
        <f>IF(N86="nulová",J86,0)</f>
        <v>0</v>
      </c>
      <c r="BJ86" s="3" t="s">
        <v>76</v>
      </c>
      <c r="BK86" s="123">
        <f>ROUND(I86*H86,2)</f>
        <v>0</v>
      </c>
      <c r="BL86" s="3" t="s">
        <v>111</v>
      </c>
      <c r="BM86" s="122" t="s">
        <v>120</v>
      </c>
    </row>
    <row r="87" spans="2:47" s="14" customFormat="1" ht="10">
      <c r="B87" s="15"/>
      <c r="D87" s="124" t="s">
        <v>113</v>
      </c>
      <c r="F87" s="125" t="s">
        <v>119</v>
      </c>
      <c r="L87" s="15"/>
      <c r="M87" s="126"/>
      <c r="T87" s="37"/>
      <c r="AT87" s="3" t="s">
        <v>113</v>
      </c>
      <c r="AU87" s="3" t="s">
        <v>76</v>
      </c>
    </row>
    <row r="88" spans="2:47" s="14" customFormat="1" ht="36">
      <c r="B88" s="15"/>
      <c r="D88" s="124" t="s">
        <v>121</v>
      </c>
      <c r="F88" s="127" t="s">
        <v>122</v>
      </c>
      <c r="L88" s="15"/>
      <c r="M88" s="126"/>
      <c r="T88" s="37"/>
      <c r="AT88" s="3" t="s">
        <v>121</v>
      </c>
      <c r="AU88" s="3" t="s">
        <v>76</v>
      </c>
    </row>
    <row r="89" spans="2:65" s="14" customFormat="1" ht="24.25" customHeight="1">
      <c r="B89" s="111"/>
      <c r="C89" s="112" t="s">
        <v>106</v>
      </c>
      <c r="D89" s="112" t="s">
        <v>108</v>
      </c>
      <c r="E89" s="113" t="s">
        <v>123</v>
      </c>
      <c r="F89" s="114" t="s">
        <v>124</v>
      </c>
      <c r="G89" s="115"/>
      <c r="H89" s="116">
        <v>0</v>
      </c>
      <c r="I89" s="117">
        <v>0</v>
      </c>
      <c r="J89" s="117">
        <f>ROUND(I89*H89,2)</f>
        <v>0</v>
      </c>
      <c r="K89" s="114"/>
      <c r="L89" s="15"/>
      <c r="M89" s="118"/>
      <c r="N89" s="119" t="s">
        <v>39</v>
      </c>
      <c r="O89" s="120">
        <v>0</v>
      </c>
      <c r="P89" s="120">
        <f>O89*H89</f>
        <v>0</v>
      </c>
      <c r="Q89" s="120">
        <v>0</v>
      </c>
      <c r="R89" s="120">
        <f>Q89*H89</f>
        <v>0</v>
      </c>
      <c r="S89" s="120">
        <v>0</v>
      </c>
      <c r="T89" s="121">
        <f>S89*H89</f>
        <v>0</v>
      </c>
      <c r="AR89" s="122" t="s">
        <v>111</v>
      </c>
      <c r="AT89" s="122" t="s">
        <v>108</v>
      </c>
      <c r="AU89" s="122" t="s">
        <v>76</v>
      </c>
      <c r="AY89" s="3" t="s">
        <v>107</v>
      </c>
      <c r="BE89" s="123">
        <f>IF(N89="základní",J89,0)</f>
        <v>0</v>
      </c>
      <c r="BF89" s="123">
        <f>IF(N89="snížená",J89,0)</f>
        <v>0</v>
      </c>
      <c r="BG89" s="123">
        <f>IF(N89="zákl. přenesená",J89,0)</f>
        <v>0</v>
      </c>
      <c r="BH89" s="123">
        <f>IF(N89="sníž. přenesená",J89,0)</f>
        <v>0</v>
      </c>
      <c r="BI89" s="123">
        <f>IF(N89="nulová",J89,0)</f>
        <v>0</v>
      </c>
      <c r="BJ89" s="3" t="s">
        <v>76</v>
      </c>
      <c r="BK89" s="123">
        <f>ROUND(I89*H89,2)</f>
        <v>0</v>
      </c>
      <c r="BL89" s="3" t="s">
        <v>111</v>
      </c>
      <c r="BM89" s="122" t="s">
        <v>125</v>
      </c>
    </row>
    <row r="90" spans="2:47" s="14" customFormat="1" ht="18">
      <c r="B90" s="15"/>
      <c r="D90" s="124" t="s">
        <v>113</v>
      </c>
      <c r="F90" s="125" t="s">
        <v>124</v>
      </c>
      <c r="L90" s="15"/>
      <c r="M90" s="126"/>
      <c r="T90" s="37"/>
      <c r="AT90" s="3" t="s">
        <v>113</v>
      </c>
      <c r="AU90" s="3" t="s">
        <v>76</v>
      </c>
    </row>
    <row r="91" spans="2:47" s="14" customFormat="1" ht="54">
      <c r="B91" s="15"/>
      <c r="D91" s="124" t="s">
        <v>121</v>
      </c>
      <c r="F91" s="127" t="s">
        <v>126</v>
      </c>
      <c r="L91" s="15"/>
      <c r="M91" s="126"/>
      <c r="T91" s="37"/>
      <c r="AT91" s="3" t="s">
        <v>121</v>
      </c>
      <c r="AU91" s="3" t="s">
        <v>76</v>
      </c>
    </row>
    <row r="92" spans="2:65" s="14" customFormat="1" ht="24.25" customHeight="1">
      <c r="B92" s="111"/>
      <c r="C92" s="112" t="s">
        <v>127</v>
      </c>
      <c r="D92" s="112" t="s">
        <v>108</v>
      </c>
      <c r="E92" s="113" t="s">
        <v>128</v>
      </c>
      <c r="F92" s="114" t="s">
        <v>129</v>
      </c>
      <c r="G92" s="115"/>
      <c r="H92" s="116">
        <v>0</v>
      </c>
      <c r="I92" s="117">
        <v>0</v>
      </c>
      <c r="J92" s="117">
        <f>ROUND(I92*H92,2)</f>
        <v>0</v>
      </c>
      <c r="K92" s="114"/>
      <c r="L92" s="15"/>
      <c r="M92" s="118"/>
      <c r="N92" s="119" t="s">
        <v>39</v>
      </c>
      <c r="O92" s="120">
        <v>0</v>
      </c>
      <c r="P92" s="120">
        <f>O92*H92</f>
        <v>0</v>
      </c>
      <c r="Q92" s="120">
        <v>0</v>
      </c>
      <c r="R92" s="120">
        <f>Q92*H92</f>
        <v>0</v>
      </c>
      <c r="S92" s="120">
        <v>0</v>
      </c>
      <c r="T92" s="121">
        <f>S92*H92</f>
        <v>0</v>
      </c>
      <c r="AR92" s="122" t="s">
        <v>111</v>
      </c>
      <c r="AT92" s="122" t="s">
        <v>108</v>
      </c>
      <c r="AU92" s="122" t="s">
        <v>76</v>
      </c>
      <c r="AY92" s="3" t="s">
        <v>107</v>
      </c>
      <c r="BE92" s="123">
        <f>IF(N92="základní",J92,0)</f>
        <v>0</v>
      </c>
      <c r="BF92" s="123">
        <f>IF(N92="snížená",J92,0)</f>
        <v>0</v>
      </c>
      <c r="BG92" s="123">
        <f>IF(N92="zákl. přenesená",J92,0)</f>
        <v>0</v>
      </c>
      <c r="BH92" s="123">
        <f>IF(N92="sníž. přenesená",J92,0)</f>
        <v>0</v>
      </c>
      <c r="BI92" s="123">
        <f>IF(N92="nulová",J92,0)</f>
        <v>0</v>
      </c>
      <c r="BJ92" s="3" t="s">
        <v>76</v>
      </c>
      <c r="BK92" s="123">
        <f>ROUND(I92*H92,2)</f>
        <v>0</v>
      </c>
      <c r="BL92" s="3" t="s">
        <v>111</v>
      </c>
      <c r="BM92" s="122" t="s">
        <v>130</v>
      </c>
    </row>
    <row r="93" spans="2:47" s="14" customFormat="1" ht="27">
      <c r="B93" s="15"/>
      <c r="D93" s="124" t="s">
        <v>113</v>
      </c>
      <c r="F93" s="125" t="s">
        <v>131</v>
      </c>
      <c r="L93" s="15"/>
      <c r="M93" s="126"/>
      <c r="T93" s="37"/>
      <c r="AT93" s="3" t="s">
        <v>113</v>
      </c>
      <c r="AU93" s="3" t="s">
        <v>76</v>
      </c>
    </row>
    <row r="94" spans="2:65" s="14" customFormat="1" ht="16.5" customHeight="1">
      <c r="B94" s="111"/>
      <c r="C94" s="112" t="s">
        <v>132</v>
      </c>
      <c r="D94" s="112" t="s">
        <v>108</v>
      </c>
      <c r="E94" s="113" t="s">
        <v>133</v>
      </c>
      <c r="F94" s="114" t="s">
        <v>134</v>
      </c>
      <c r="G94" s="115"/>
      <c r="H94" s="116">
        <v>0</v>
      </c>
      <c r="I94" s="117">
        <v>0</v>
      </c>
      <c r="J94" s="117">
        <f>ROUND(I94*H94,2)</f>
        <v>0</v>
      </c>
      <c r="K94" s="114"/>
      <c r="L94" s="15"/>
      <c r="M94" s="118"/>
      <c r="N94" s="119" t="s">
        <v>39</v>
      </c>
      <c r="O94" s="120">
        <v>0</v>
      </c>
      <c r="P94" s="120">
        <f>O94*H94</f>
        <v>0</v>
      </c>
      <c r="Q94" s="120">
        <v>0</v>
      </c>
      <c r="R94" s="120">
        <f>Q94*H94</f>
        <v>0</v>
      </c>
      <c r="S94" s="120">
        <v>0</v>
      </c>
      <c r="T94" s="121">
        <f>S94*H94</f>
        <v>0</v>
      </c>
      <c r="AR94" s="122" t="s">
        <v>111</v>
      </c>
      <c r="AT94" s="122" t="s">
        <v>108</v>
      </c>
      <c r="AU94" s="122" t="s">
        <v>76</v>
      </c>
      <c r="AY94" s="3" t="s">
        <v>107</v>
      </c>
      <c r="BE94" s="123">
        <f>IF(N94="základní",J94,0)</f>
        <v>0</v>
      </c>
      <c r="BF94" s="123">
        <f>IF(N94="snížená",J94,0)</f>
        <v>0</v>
      </c>
      <c r="BG94" s="123">
        <f>IF(N94="zákl. přenesená",J94,0)</f>
        <v>0</v>
      </c>
      <c r="BH94" s="123">
        <f>IF(N94="sníž. přenesená",J94,0)</f>
        <v>0</v>
      </c>
      <c r="BI94" s="123">
        <f>IF(N94="nulová",J94,0)</f>
        <v>0</v>
      </c>
      <c r="BJ94" s="3" t="s">
        <v>76</v>
      </c>
      <c r="BK94" s="123">
        <f>ROUND(I94*H94,2)</f>
        <v>0</v>
      </c>
      <c r="BL94" s="3" t="s">
        <v>111</v>
      </c>
      <c r="BM94" s="122" t="s">
        <v>135</v>
      </c>
    </row>
    <row r="95" spans="2:47" s="14" customFormat="1" ht="10">
      <c r="B95" s="15"/>
      <c r="D95" s="124" t="s">
        <v>113</v>
      </c>
      <c r="F95" s="125" t="s">
        <v>134</v>
      </c>
      <c r="L95" s="15"/>
      <c r="M95" s="126"/>
      <c r="T95" s="37"/>
      <c r="AT95" s="3" t="s">
        <v>113</v>
      </c>
      <c r="AU95" s="3" t="s">
        <v>76</v>
      </c>
    </row>
    <row r="96" spans="2:65" s="14" customFormat="1" ht="24.25" customHeight="1">
      <c r="B96" s="111"/>
      <c r="C96" s="112" t="s">
        <v>136</v>
      </c>
      <c r="D96" s="112" t="s">
        <v>108</v>
      </c>
      <c r="E96" s="113" t="s">
        <v>137</v>
      </c>
      <c r="F96" s="114" t="s">
        <v>138</v>
      </c>
      <c r="G96" s="115"/>
      <c r="H96" s="116">
        <v>0</v>
      </c>
      <c r="I96" s="117">
        <v>0</v>
      </c>
      <c r="J96" s="117">
        <f>ROUND(I96*H96,2)</f>
        <v>0</v>
      </c>
      <c r="K96" s="114"/>
      <c r="L96" s="15"/>
      <c r="M96" s="118"/>
      <c r="N96" s="119" t="s">
        <v>39</v>
      </c>
      <c r="O96" s="120">
        <v>0</v>
      </c>
      <c r="P96" s="120">
        <f>O96*H96</f>
        <v>0</v>
      </c>
      <c r="Q96" s="120">
        <v>0</v>
      </c>
      <c r="R96" s="120">
        <f>Q96*H96</f>
        <v>0</v>
      </c>
      <c r="S96" s="120">
        <v>0</v>
      </c>
      <c r="T96" s="121">
        <f>S96*H96</f>
        <v>0</v>
      </c>
      <c r="AR96" s="122" t="s">
        <v>111</v>
      </c>
      <c r="AT96" s="122" t="s">
        <v>108</v>
      </c>
      <c r="AU96" s="122" t="s">
        <v>76</v>
      </c>
      <c r="AY96" s="3" t="s">
        <v>107</v>
      </c>
      <c r="BE96" s="123">
        <f>IF(N96="základní",J96,0)</f>
        <v>0</v>
      </c>
      <c r="BF96" s="123">
        <f>IF(N96="snížená",J96,0)</f>
        <v>0</v>
      </c>
      <c r="BG96" s="123">
        <f>IF(N96="zákl. přenesená",J96,0)</f>
        <v>0</v>
      </c>
      <c r="BH96" s="123">
        <f>IF(N96="sníž. přenesená",J96,0)</f>
        <v>0</v>
      </c>
      <c r="BI96" s="123">
        <f>IF(N96="nulová",J96,0)</f>
        <v>0</v>
      </c>
      <c r="BJ96" s="3" t="s">
        <v>76</v>
      </c>
      <c r="BK96" s="123">
        <f>ROUND(I96*H96,2)</f>
        <v>0</v>
      </c>
      <c r="BL96" s="3" t="s">
        <v>111</v>
      </c>
      <c r="BM96" s="122" t="s">
        <v>139</v>
      </c>
    </row>
    <row r="97" spans="2:47" s="14" customFormat="1" ht="18">
      <c r="B97" s="15"/>
      <c r="D97" s="124" t="s">
        <v>113</v>
      </c>
      <c r="F97" s="125" t="s">
        <v>138</v>
      </c>
      <c r="L97" s="15"/>
      <c r="M97" s="126"/>
      <c r="T97" s="37"/>
      <c r="AT97" s="3" t="s">
        <v>113</v>
      </c>
      <c r="AU97" s="3" t="s">
        <v>76</v>
      </c>
    </row>
    <row r="98" spans="2:65" s="14" customFormat="1" ht="16.5" customHeight="1">
      <c r="B98" s="111"/>
      <c r="C98" s="112" t="s">
        <v>140</v>
      </c>
      <c r="D98" s="112" t="s">
        <v>108</v>
      </c>
      <c r="E98" s="113" t="s">
        <v>141</v>
      </c>
      <c r="F98" s="114" t="s">
        <v>142</v>
      </c>
      <c r="G98" s="115"/>
      <c r="H98" s="116">
        <v>0</v>
      </c>
      <c r="I98" s="117">
        <v>0</v>
      </c>
      <c r="J98" s="117">
        <f>ROUND(I98*H98,2)</f>
        <v>0</v>
      </c>
      <c r="K98" s="114"/>
      <c r="L98" s="15"/>
      <c r="M98" s="118"/>
      <c r="N98" s="119" t="s">
        <v>39</v>
      </c>
      <c r="O98" s="120">
        <v>0</v>
      </c>
      <c r="P98" s="120">
        <f>O98*H98</f>
        <v>0</v>
      </c>
      <c r="Q98" s="120">
        <v>0</v>
      </c>
      <c r="R98" s="120">
        <f>Q98*H98</f>
        <v>0</v>
      </c>
      <c r="S98" s="120">
        <v>0</v>
      </c>
      <c r="T98" s="121">
        <f>S98*H98</f>
        <v>0</v>
      </c>
      <c r="AR98" s="122" t="s">
        <v>111</v>
      </c>
      <c r="AT98" s="122" t="s">
        <v>108</v>
      </c>
      <c r="AU98" s="122" t="s">
        <v>76</v>
      </c>
      <c r="AY98" s="3" t="s">
        <v>107</v>
      </c>
      <c r="BE98" s="123">
        <f>IF(N98="základní",J98,0)</f>
        <v>0</v>
      </c>
      <c r="BF98" s="123">
        <f>IF(N98="snížená",J98,0)</f>
        <v>0</v>
      </c>
      <c r="BG98" s="123">
        <f>IF(N98="zákl. přenesená",J98,0)</f>
        <v>0</v>
      </c>
      <c r="BH98" s="123">
        <f>IF(N98="sníž. přenesená",J98,0)</f>
        <v>0</v>
      </c>
      <c r="BI98" s="123">
        <f>IF(N98="nulová",J98,0)</f>
        <v>0</v>
      </c>
      <c r="BJ98" s="3" t="s">
        <v>76</v>
      </c>
      <c r="BK98" s="123">
        <f>ROUND(I98*H98,2)</f>
        <v>0</v>
      </c>
      <c r="BL98" s="3" t="s">
        <v>111</v>
      </c>
      <c r="BM98" s="122" t="s">
        <v>143</v>
      </c>
    </row>
    <row r="99" spans="2:47" s="14" customFormat="1" ht="10">
      <c r="B99" s="15"/>
      <c r="D99" s="124" t="s">
        <v>113</v>
      </c>
      <c r="F99" s="125" t="s">
        <v>142</v>
      </c>
      <c r="L99" s="15"/>
      <c r="M99" s="128"/>
      <c r="N99" s="129"/>
      <c r="O99" s="129"/>
      <c r="P99" s="129"/>
      <c r="Q99" s="129"/>
      <c r="R99" s="129"/>
      <c r="S99" s="129"/>
      <c r="T99" s="130"/>
      <c r="AT99" s="3" t="s">
        <v>113</v>
      </c>
      <c r="AU99" s="3" t="s">
        <v>76</v>
      </c>
    </row>
    <row r="100" spans="2:12" s="14" customFormat="1" ht="7" customHeight="1">
      <c r="B100" s="25"/>
      <c r="C100" s="17"/>
      <c r="D100" s="17"/>
      <c r="E100" s="17"/>
      <c r="F100" s="17"/>
      <c r="G100" s="17"/>
      <c r="H100" s="17"/>
      <c r="I100" s="17"/>
      <c r="J100" s="17"/>
      <c r="K100" s="17"/>
      <c r="L100" s="15"/>
    </row>
  </sheetData>
  <mergeCells count="9">
    <mergeCell ref="E50:H50"/>
    <mergeCell ref="E70:H70"/>
    <mergeCell ref="E72:H72"/>
    <mergeCell ref="L2:V2"/>
    <mergeCell ref="E7:H7"/>
    <mergeCell ref="E9:H9"/>
    <mergeCell ref="E18:H18"/>
    <mergeCell ref="E27:H27"/>
    <mergeCell ref="E48:H48"/>
  </mergeCells>
  <printOptions/>
  <pageMargins left="0.39370078740157505" right="0.39370078740157505" top="0.7874015748031501" bottom="0.6763779527559061" header="0.39370078740157505" footer="0"/>
  <pageSetup fitToHeight="0" fitToWidth="0" horizontalDpi="600" verticalDpi="600" orientation="landscape" paperSize="0" copies="0"/>
  <headerFooter alignWithMargins="0">
    <oddFooter>&amp;C&amp;"Arial CE1,Regular"&amp;8Strana &amp;P z &amp;N</oddFooter>
  </headerFooter>
  <drawing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M328"/>
  <sheetViews>
    <sheetView tabSelected="1" workbookViewId="0" topLeftCell="A282">
      <selection activeCell="F231" sqref="F231"/>
    </sheetView>
  </sheetViews>
  <sheetFormatPr defaultColWidth="9.00390625" defaultRowHeight="14.25"/>
  <cols>
    <col min="1" max="1" width="6.125" style="2" customWidth="1"/>
    <col min="2" max="2" width="0.875" style="2" customWidth="1"/>
    <col min="3" max="3" width="3.125" style="2" customWidth="1"/>
    <col min="4" max="4" width="3.25390625" style="2" customWidth="1"/>
    <col min="5" max="5" width="12.75390625" style="2" customWidth="1"/>
    <col min="6" max="6" width="74.75390625" style="2" customWidth="1"/>
    <col min="7" max="7" width="5.625" style="2" customWidth="1"/>
    <col min="8" max="8" width="10.375" style="2" customWidth="1"/>
    <col min="9" max="9" width="11.75390625" style="2" customWidth="1"/>
    <col min="10" max="11" width="16.625" style="2" customWidth="1"/>
    <col min="12" max="12" width="47.75390625" style="2" customWidth="1"/>
    <col min="13" max="13" width="8.00390625" style="2" hidden="1" customWidth="1"/>
    <col min="14" max="14" width="6.875" style="2" hidden="1" customWidth="1"/>
    <col min="15" max="20" width="10.50390625" style="2" hidden="1" customWidth="1"/>
    <col min="21" max="21" width="12.125" style="2" hidden="1" customWidth="1"/>
    <col min="22" max="22" width="9.125" style="2" customWidth="1"/>
    <col min="23" max="23" width="12.125" style="2" customWidth="1"/>
    <col min="24" max="24" width="9.125" style="2" customWidth="1"/>
    <col min="25" max="25" width="11.125" style="2" customWidth="1"/>
    <col min="26" max="26" width="8.125" style="2" customWidth="1"/>
    <col min="27" max="27" width="11.125" style="2" customWidth="1"/>
    <col min="28" max="28" width="12.125" style="2" customWidth="1"/>
    <col min="29" max="29" width="8.125" style="2" customWidth="1"/>
    <col min="30" max="30" width="11.125" style="2" customWidth="1"/>
    <col min="31" max="31" width="12.125" style="2" customWidth="1"/>
    <col min="32" max="43" width="6.50390625" style="2" customWidth="1"/>
    <col min="44" max="65" width="6.875" style="2" hidden="1" customWidth="1"/>
    <col min="66" max="1024" width="6.50390625" style="2" customWidth="1"/>
    <col min="1025" max="1025" width="9.00390625" style="0" customWidth="1"/>
  </cols>
  <sheetData>
    <row r="1" ht="12"/>
    <row r="2" spans="12:46" ht="37" customHeight="1">
      <c r="L2" s="249" t="s">
        <v>5</v>
      </c>
      <c r="M2" s="249"/>
      <c r="N2" s="249"/>
      <c r="O2" s="249"/>
      <c r="P2" s="249"/>
      <c r="Q2" s="249"/>
      <c r="R2" s="249"/>
      <c r="S2" s="249"/>
      <c r="T2" s="249"/>
      <c r="U2" s="249"/>
      <c r="V2" s="249"/>
      <c r="AT2" s="3" t="s">
        <v>82</v>
      </c>
    </row>
    <row r="3" spans="2:46" ht="7" customHeight="1">
      <c r="B3" s="4"/>
      <c r="C3" s="5"/>
      <c r="D3" s="5"/>
      <c r="E3" s="5"/>
      <c r="F3" s="5"/>
      <c r="G3" s="5"/>
      <c r="H3" s="5"/>
      <c r="I3" s="5"/>
      <c r="J3" s="5"/>
      <c r="K3" s="5"/>
      <c r="L3" s="6"/>
      <c r="AT3" s="3" t="s">
        <v>79</v>
      </c>
    </row>
    <row r="4" spans="2:46" ht="25" customHeight="1">
      <c r="B4" s="6"/>
      <c r="D4" s="7" t="s">
        <v>83</v>
      </c>
      <c r="L4" s="6"/>
      <c r="M4" s="71" t="s">
        <v>10</v>
      </c>
      <c r="AT4" s="3" t="s">
        <v>3</v>
      </c>
    </row>
    <row r="5" spans="2:12" ht="7" customHeight="1">
      <c r="B5" s="6"/>
      <c r="L5" s="6"/>
    </row>
    <row r="6" spans="2:12" ht="12" customHeight="1">
      <c r="B6" s="6"/>
      <c r="D6" s="12" t="s">
        <v>14</v>
      </c>
      <c r="L6" s="6"/>
    </row>
    <row r="7" spans="2:12" ht="16.5" customHeight="1">
      <c r="B7" s="6"/>
      <c r="E7" s="269" t="str">
        <f>Rekapitulace_stavby!K6</f>
        <v>Interiérové vybavení</v>
      </c>
      <c r="F7" s="269"/>
      <c r="G7" s="269"/>
      <c r="H7" s="269"/>
      <c r="L7" s="6"/>
    </row>
    <row r="8" spans="2:12" s="14" customFormat="1" ht="12" customHeight="1">
      <c r="B8" s="15"/>
      <c r="D8" s="12" t="s">
        <v>84</v>
      </c>
      <c r="L8" s="15"/>
    </row>
    <row r="9" spans="2:12" s="14" customFormat="1" ht="16.5" customHeight="1">
      <c r="B9" s="15"/>
      <c r="E9" s="256" t="s">
        <v>144</v>
      </c>
      <c r="F9" s="256"/>
      <c r="G9" s="256"/>
      <c r="H9" s="256"/>
      <c r="L9" s="15"/>
    </row>
    <row r="10" spans="2:12" s="14" customFormat="1" ht="10">
      <c r="B10" s="15"/>
      <c r="L10" s="15"/>
    </row>
    <row r="11" spans="2:12" s="14" customFormat="1" ht="12" customHeight="1">
      <c r="B11" s="15"/>
      <c r="D11" s="12" t="s">
        <v>16</v>
      </c>
      <c r="F11" s="10"/>
      <c r="I11" s="12" t="s">
        <v>17</v>
      </c>
      <c r="J11" s="10"/>
      <c r="L11" s="15"/>
    </row>
    <row r="12" spans="2:12" s="14" customFormat="1" ht="12" customHeight="1">
      <c r="B12" s="15"/>
      <c r="D12" s="12" t="s">
        <v>18</v>
      </c>
      <c r="F12" s="10" t="s">
        <v>19</v>
      </c>
      <c r="I12" s="12" t="s">
        <v>20</v>
      </c>
      <c r="J12" s="34" t="str">
        <f>Rekapitulace_stavby!AN8</f>
        <v>26. 11. 2021</v>
      </c>
      <c r="L12" s="15"/>
    </row>
    <row r="13" spans="2:12" s="14" customFormat="1" ht="10.9" customHeight="1">
      <c r="B13" s="15"/>
      <c r="L13" s="15"/>
    </row>
    <row r="14" spans="2:12" s="14" customFormat="1" ht="12" customHeight="1">
      <c r="B14" s="15"/>
      <c r="D14" s="12" t="s">
        <v>22</v>
      </c>
      <c r="I14" s="12" t="s">
        <v>23</v>
      </c>
      <c r="J14" t="str">
        <f>IF(Rekapitulace_stavby!AN10="","",Rekapitulace_stavby!AN10)</f>
        <v/>
      </c>
      <c r="L14" s="15"/>
    </row>
    <row r="15" spans="2:12" s="14" customFormat="1" ht="18" customHeight="1">
      <c r="B15" s="15"/>
      <c r="E15" s="10" t="str">
        <f>IF(Rekapitulace_stavby!E11="","",Rekapitulace_stavby!E11)</f>
        <v xml:space="preserve"> </v>
      </c>
      <c r="I15" s="12" t="s">
        <v>25</v>
      </c>
      <c r="J15" t="str">
        <f>IF(Rekapitulace_stavby!AN11="","",Rekapitulace_stavby!AN11)</f>
        <v/>
      </c>
      <c r="L15" s="15"/>
    </row>
    <row r="16" spans="2:12" s="14" customFormat="1" ht="7" customHeight="1">
      <c r="B16" s="15"/>
      <c r="L16" s="15"/>
    </row>
    <row r="17" spans="2:12" s="14" customFormat="1" ht="12" customHeight="1">
      <c r="B17" s="15"/>
      <c r="D17" s="12" t="s">
        <v>26</v>
      </c>
      <c r="I17" s="12" t="s">
        <v>23</v>
      </c>
      <c r="J17" s="10">
        <f>Rekapitulace_stavby!AN13</f>
        <v>0</v>
      </c>
      <c r="L17" s="15"/>
    </row>
    <row r="18" spans="2:12" s="14" customFormat="1" ht="18" customHeight="1">
      <c r="B18" s="15"/>
      <c r="E18" s="250" t="str">
        <f>Rekapitulace_stavby!E14</f>
        <v xml:space="preserve"> </v>
      </c>
      <c r="F18" s="250"/>
      <c r="G18" s="250"/>
      <c r="H18" s="250"/>
      <c r="I18" s="12" t="s">
        <v>25</v>
      </c>
      <c r="J18" s="10">
        <f>Rekapitulace_stavby!AN14</f>
        <v>0</v>
      </c>
      <c r="L18" s="15"/>
    </row>
    <row r="19" spans="2:12" s="14" customFormat="1" ht="7" customHeight="1">
      <c r="B19" s="15"/>
      <c r="L19" s="15"/>
    </row>
    <row r="20" spans="2:12" s="14" customFormat="1" ht="12" customHeight="1">
      <c r="B20" s="15"/>
      <c r="D20" s="12" t="s">
        <v>27</v>
      </c>
      <c r="I20" s="12" t="s">
        <v>23</v>
      </c>
      <c r="J20" s="10"/>
      <c r="L20" s="15"/>
    </row>
    <row r="21" spans="2:12" s="14" customFormat="1" ht="18" customHeight="1">
      <c r="B21" s="15"/>
      <c r="E21" s="10" t="s">
        <v>28</v>
      </c>
      <c r="I21" s="12" t="s">
        <v>25</v>
      </c>
      <c r="J21" s="10"/>
      <c r="L21" s="15"/>
    </row>
    <row r="22" spans="2:12" s="14" customFormat="1" ht="7" customHeight="1">
      <c r="B22" s="15"/>
      <c r="L22" s="15"/>
    </row>
    <row r="23" spans="2:12" s="14" customFormat="1" ht="12" customHeight="1">
      <c r="B23" s="15"/>
      <c r="D23" s="12" t="s">
        <v>30</v>
      </c>
      <c r="I23" s="12" t="s">
        <v>23</v>
      </c>
      <c r="J23" s="10"/>
      <c r="L23" s="15"/>
    </row>
    <row r="24" spans="2:12" s="14" customFormat="1" ht="18" customHeight="1">
      <c r="B24" s="15"/>
      <c r="E24" s="10" t="s">
        <v>31</v>
      </c>
      <c r="I24" s="12" t="s">
        <v>25</v>
      </c>
      <c r="J24" s="10"/>
      <c r="L24" s="15"/>
    </row>
    <row r="25" spans="2:12" s="14" customFormat="1" ht="7" customHeight="1">
      <c r="B25" s="15"/>
      <c r="L25" s="15"/>
    </row>
    <row r="26" spans="2:12" s="14" customFormat="1" ht="12" customHeight="1">
      <c r="B26" s="15"/>
      <c r="D26" s="12" t="s">
        <v>32</v>
      </c>
      <c r="L26" s="15"/>
    </row>
    <row r="27" spans="2:12" s="72" customFormat="1" ht="47.25" customHeight="1">
      <c r="B27" s="73"/>
      <c r="E27" s="252" t="s">
        <v>33</v>
      </c>
      <c r="F27" s="252"/>
      <c r="G27" s="252"/>
      <c r="H27" s="252"/>
      <c r="L27" s="73"/>
    </row>
    <row r="28" spans="2:12" s="14" customFormat="1" ht="7" customHeight="1">
      <c r="B28" s="15"/>
      <c r="L28" s="15"/>
    </row>
    <row r="29" spans="2:12" s="14" customFormat="1" ht="7" customHeight="1">
      <c r="B29" s="15"/>
      <c r="D29" s="35"/>
      <c r="E29" s="35"/>
      <c r="F29" s="35"/>
      <c r="G29" s="35"/>
      <c r="H29" s="35"/>
      <c r="I29" s="35"/>
      <c r="J29" s="35"/>
      <c r="K29" s="35"/>
      <c r="L29" s="15"/>
    </row>
    <row r="30" spans="2:12" s="14" customFormat="1" ht="25.4" customHeight="1">
      <c r="B30" s="15"/>
      <c r="D30" s="74" t="s">
        <v>34</v>
      </c>
      <c r="J30" s="48">
        <f>ROUND(J86,2)</f>
        <v>0</v>
      </c>
      <c r="L30" s="15"/>
    </row>
    <row r="31" spans="2:12" s="14" customFormat="1" ht="7" customHeight="1">
      <c r="B31" s="15"/>
      <c r="D31" s="35"/>
      <c r="E31" s="35"/>
      <c r="F31" s="35"/>
      <c r="G31" s="35"/>
      <c r="H31" s="35"/>
      <c r="I31" s="35"/>
      <c r="J31" s="35"/>
      <c r="K31" s="35"/>
      <c r="L31" s="15"/>
    </row>
    <row r="32" spans="2:12" s="14" customFormat="1" ht="14.5" customHeight="1">
      <c r="B32" s="15"/>
      <c r="F32" s="18" t="s">
        <v>36</v>
      </c>
      <c r="I32" s="18" t="s">
        <v>35</v>
      </c>
      <c r="J32" s="18" t="s">
        <v>37</v>
      </c>
      <c r="L32" s="15"/>
    </row>
    <row r="33" spans="2:12" s="14" customFormat="1" ht="14.5" customHeight="1">
      <c r="B33" s="15"/>
      <c r="D33" s="75" t="s">
        <v>38</v>
      </c>
      <c r="E33" s="12" t="s">
        <v>39</v>
      </c>
      <c r="F33" s="76">
        <f>ROUND((SUM(BE86:BE327)),2)</f>
        <v>0</v>
      </c>
      <c r="I33" s="77">
        <v>0.21</v>
      </c>
      <c r="J33" s="76">
        <f>ROUND(((SUM(BE86:BE327))*I33),2)</f>
        <v>0</v>
      </c>
      <c r="L33" s="15"/>
    </row>
    <row r="34" spans="2:12" s="14" customFormat="1" ht="14.5" customHeight="1">
      <c r="B34" s="15"/>
      <c r="E34" s="12" t="s">
        <v>40</v>
      </c>
      <c r="F34" s="76">
        <f>ROUND((SUM(BF86:BF327)),2)</f>
        <v>0</v>
      </c>
      <c r="I34" s="77">
        <v>0.15</v>
      </c>
      <c r="J34" s="76">
        <f>ROUND(((SUM(BF86:BF327))*I34),2)</f>
        <v>0</v>
      </c>
      <c r="L34" s="15"/>
    </row>
    <row r="35" spans="2:12" s="14" customFormat="1" ht="14.5" customHeight="1" hidden="1">
      <c r="B35" s="15"/>
      <c r="E35" s="12" t="s">
        <v>41</v>
      </c>
      <c r="F35" s="76">
        <f>ROUND((SUM(BG86:BG327)),2)</f>
        <v>0</v>
      </c>
      <c r="I35" s="77">
        <v>0.21</v>
      </c>
      <c r="J35" s="76">
        <f>0</f>
        <v>0</v>
      </c>
      <c r="L35" s="15"/>
    </row>
    <row r="36" spans="2:12" s="14" customFormat="1" ht="14.5" customHeight="1" hidden="1">
      <c r="B36" s="15"/>
      <c r="E36" s="12" t="s">
        <v>42</v>
      </c>
      <c r="F36" s="76">
        <f>ROUND((SUM(BH86:BH327)),2)</f>
        <v>0</v>
      </c>
      <c r="I36" s="77">
        <v>0.15</v>
      </c>
      <c r="J36" s="76">
        <f>0</f>
        <v>0</v>
      </c>
      <c r="L36" s="15"/>
    </row>
    <row r="37" spans="2:12" s="14" customFormat="1" ht="14.5" customHeight="1" hidden="1">
      <c r="B37" s="15"/>
      <c r="E37" s="12" t="s">
        <v>43</v>
      </c>
      <c r="F37" s="76">
        <f>ROUND((SUM(BI86:BI327)),2)</f>
        <v>0</v>
      </c>
      <c r="I37" s="77">
        <v>0</v>
      </c>
      <c r="J37" s="76">
        <f>0</f>
        <v>0</v>
      </c>
      <c r="L37" s="15"/>
    </row>
    <row r="38" spans="2:12" s="14" customFormat="1" ht="7" customHeight="1">
      <c r="B38" s="15"/>
      <c r="L38" s="15"/>
    </row>
    <row r="39" spans="2:12" s="14" customFormat="1" ht="25.4" customHeight="1">
      <c r="B39" s="15"/>
      <c r="C39" s="78"/>
      <c r="D39" s="79" t="s">
        <v>44</v>
      </c>
      <c r="E39" s="38"/>
      <c r="F39" s="38"/>
      <c r="G39" s="80" t="s">
        <v>45</v>
      </c>
      <c r="H39" s="81" t="s">
        <v>46</v>
      </c>
      <c r="I39" s="38"/>
      <c r="J39" s="82">
        <f>SUM(J30:J37)</f>
        <v>0</v>
      </c>
      <c r="K39" s="83"/>
      <c r="L39" s="15"/>
    </row>
    <row r="40" spans="2:12" s="14" customFormat="1" ht="14.5" customHeight="1">
      <c r="B40" s="25"/>
      <c r="C40" s="17"/>
      <c r="D40" s="17"/>
      <c r="E40" s="17"/>
      <c r="F40" s="17"/>
      <c r="G40" s="17"/>
      <c r="H40" s="17"/>
      <c r="I40" s="17"/>
      <c r="J40" s="17"/>
      <c r="K40" s="17"/>
      <c r="L40" s="15"/>
    </row>
    <row r="44" spans="2:12" s="14" customFormat="1" ht="7" customHeight="1">
      <c r="B44" s="26"/>
      <c r="C44" s="27"/>
      <c r="D44" s="27"/>
      <c r="E44" s="27"/>
      <c r="F44" s="27"/>
      <c r="G44" s="27"/>
      <c r="H44" s="27"/>
      <c r="I44" s="27"/>
      <c r="J44" s="27"/>
      <c r="K44" s="27"/>
      <c r="L44" s="15"/>
    </row>
    <row r="45" spans="2:12" s="14" customFormat="1" ht="25" customHeight="1">
      <c r="B45" s="15"/>
      <c r="C45" s="7" t="s">
        <v>86</v>
      </c>
      <c r="L45" s="15"/>
    </row>
    <row r="46" spans="2:12" s="14" customFormat="1" ht="7" customHeight="1">
      <c r="B46" s="15"/>
      <c r="L46" s="15"/>
    </row>
    <row r="47" spans="2:12" s="14" customFormat="1" ht="12" customHeight="1">
      <c r="B47" s="15"/>
      <c r="C47" s="12" t="s">
        <v>14</v>
      </c>
      <c r="L47" s="15"/>
    </row>
    <row r="48" spans="2:12" s="14" customFormat="1" ht="16.5" customHeight="1">
      <c r="B48" s="15"/>
      <c r="E48" s="269" t="str">
        <f>E7</f>
        <v>Interiérové vybavení</v>
      </c>
      <c r="F48" s="269"/>
      <c r="G48" s="269"/>
      <c r="H48" s="269"/>
      <c r="L48" s="15"/>
    </row>
    <row r="49" spans="2:12" s="14" customFormat="1" ht="12" customHeight="1">
      <c r="B49" s="15"/>
      <c r="C49" s="12" t="s">
        <v>84</v>
      </c>
      <c r="L49" s="15"/>
    </row>
    <row r="50" spans="2:12" s="14" customFormat="1" ht="16.5" customHeight="1">
      <c r="B50" s="15"/>
      <c r="E50" s="256" t="str">
        <f>E9</f>
        <v>01 - Mobiliář</v>
      </c>
      <c r="F50" s="256"/>
      <c r="G50" s="256"/>
      <c r="H50" s="256"/>
      <c r="L50" s="15"/>
    </row>
    <row r="51" spans="2:12" s="14" customFormat="1" ht="7" customHeight="1">
      <c r="B51" s="15"/>
      <c r="L51" s="15"/>
    </row>
    <row r="52" spans="2:12" s="14" customFormat="1" ht="12" customHeight="1">
      <c r="B52" s="15"/>
      <c r="C52" s="12" t="s">
        <v>18</v>
      </c>
      <c r="F52" s="10" t="str">
        <f>F12</f>
        <v>Plzeň</v>
      </c>
      <c r="I52" s="12" t="s">
        <v>20</v>
      </c>
      <c r="J52" s="34" t="str">
        <f>IF(J12="","",J12)</f>
        <v>26. 11. 2021</v>
      </c>
      <c r="L52" s="15"/>
    </row>
    <row r="53" spans="2:12" s="14" customFormat="1" ht="7" customHeight="1">
      <c r="B53" s="15"/>
      <c r="L53" s="15"/>
    </row>
    <row r="54" spans="2:12" s="14" customFormat="1" ht="25.75" customHeight="1">
      <c r="B54" s="15"/>
      <c r="C54" s="12" t="s">
        <v>22</v>
      </c>
      <c r="F54" s="10" t="str">
        <f>E15</f>
        <v xml:space="preserve"> </v>
      </c>
      <c r="I54" s="12" t="s">
        <v>27</v>
      </c>
      <c r="J54" s="13" t="str">
        <f>E21</f>
        <v>Architekti Veselák Toman</v>
      </c>
      <c r="L54" s="15"/>
    </row>
    <row r="55" spans="2:12" s="14" customFormat="1" ht="15.25" customHeight="1">
      <c r="B55" s="15"/>
      <c r="C55" s="12" t="s">
        <v>26</v>
      </c>
      <c r="F55" s="10" t="str">
        <f>IF(E18="","",E18)</f>
        <v xml:space="preserve"> </v>
      </c>
      <c r="I55" s="12" t="s">
        <v>30</v>
      </c>
      <c r="J55" s="13" t="str">
        <f>E24</f>
        <v>Jakub Vilingr</v>
      </c>
      <c r="L55" s="15"/>
    </row>
    <row r="56" spans="2:12" s="14" customFormat="1" ht="10.4" customHeight="1">
      <c r="B56" s="15"/>
      <c r="L56" s="15"/>
    </row>
    <row r="57" spans="2:12" s="14" customFormat="1" ht="29.25" customHeight="1">
      <c r="B57" s="15"/>
      <c r="C57" s="84" t="s">
        <v>87</v>
      </c>
      <c r="D57" s="78"/>
      <c r="E57" s="78"/>
      <c r="F57" s="78"/>
      <c r="G57" s="78"/>
      <c r="H57" s="78"/>
      <c r="I57" s="78"/>
      <c r="J57" s="85" t="s">
        <v>88</v>
      </c>
      <c r="K57" s="78"/>
      <c r="L57" s="15"/>
    </row>
    <row r="58" spans="2:12" s="14" customFormat="1" ht="10.4" customHeight="1">
      <c r="B58" s="15"/>
      <c r="L58" s="15"/>
    </row>
    <row r="59" spans="2:47" s="14" customFormat="1" ht="22.9" customHeight="1">
      <c r="B59" s="15"/>
      <c r="C59" s="86" t="s">
        <v>66</v>
      </c>
      <c r="J59" s="48">
        <f>J86</f>
        <v>0</v>
      </c>
      <c r="L59" s="15"/>
      <c r="AU59" s="3" t="s">
        <v>89</v>
      </c>
    </row>
    <row r="60" spans="2:12" s="87" customFormat="1" ht="25" customHeight="1">
      <c r="B60" s="88"/>
      <c r="D60" s="89" t="s">
        <v>145</v>
      </c>
      <c r="E60" s="90"/>
      <c r="F60" s="90"/>
      <c r="G60" s="90"/>
      <c r="H60" s="90"/>
      <c r="I60" s="90"/>
      <c r="J60" s="91">
        <f>J87</f>
        <v>0</v>
      </c>
      <c r="L60" s="88"/>
    </row>
    <row r="61" spans="2:12" s="131" customFormat="1" ht="19.9" customHeight="1">
      <c r="B61" s="132"/>
      <c r="D61" s="133" t="s">
        <v>146</v>
      </c>
      <c r="E61" s="134"/>
      <c r="F61" s="134"/>
      <c r="G61" s="134"/>
      <c r="H61" s="134"/>
      <c r="I61" s="134"/>
      <c r="J61" s="135">
        <f>J88</f>
        <v>0</v>
      </c>
      <c r="L61" s="132"/>
    </row>
    <row r="62" spans="2:12" s="131" customFormat="1" ht="19.9" customHeight="1">
      <c r="B62" s="132"/>
      <c r="D62" s="133" t="s">
        <v>147</v>
      </c>
      <c r="E62" s="134"/>
      <c r="F62" s="134"/>
      <c r="G62" s="134"/>
      <c r="H62" s="134"/>
      <c r="I62" s="134"/>
      <c r="J62" s="135">
        <f>J289</f>
        <v>0</v>
      </c>
      <c r="L62" s="132"/>
    </row>
    <row r="63" spans="2:12" s="87" customFormat="1" ht="25" customHeight="1">
      <c r="B63" s="88"/>
      <c r="D63" s="89" t="s">
        <v>148</v>
      </c>
      <c r="E63" s="90"/>
      <c r="F63" s="90"/>
      <c r="G63" s="90"/>
      <c r="H63" s="90"/>
      <c r="I63" s="90"/>
      <c r="J63" s="91">
        <f>J311</f>
        <v>0</v>
      </c>
      <c r="L63" s="88"/>
    </row>
    <row r="64" spans="2:12" s="87" customFormat="1" ht="25" customHeight="1">
      <c r="B64" s="88"/>
      <c r="D64" s="89" t="s">
        <v>149</v>
      </c>
      <c r="E64" s="90"/>
      <c r="F64" s="90"/>
      <c r="G64" s="90"/>
      <c r="H64" s="90"/>
      <c r="I64" s="90"/>
      <c r="J64" s="91">
        <f>J317</f>
        <v>0</v>
      </c>
      <c r="L64" s="88"/>
    </row>
    <row r="65" spans="2:12" s="131" customFormat="1" ht="19.9" customHeight="1">
      <c r="B65" s="132"/>
      <c r="D65" s="133" t="s">
        <v>150</v>
      </c>
      <c r="E65" s="134"/>
      <c r="F65" s="134"/>
      <c r="G65" s="134"/>
      <c r="H65" s="134"/>
      <c r="I65" s="134"/>
      <c r="J65" s="135">
        <f>J318</f>
        <v>0</v>
      </c>
      <c r="L65" s="132"/>
    </row>
    <row r="66" spans="2:12" s="131" customFormat="1" ht="19.9" customHeight="1">
      <c r="B66" s="132"/>
      <c r="D66" s="133" t="s">
        <v>151</v>
      </c>
      <c r="E66" s="134"/>
      <c r="F66" s="134"/>
      <c r="G66" s="134"/>
      <c r="H66" s="134"/>
      <c r="I66" s="134"/>
      <c r="J66" s="135">
        <f>J323</f>
        <v>0</v>
      </c>
      <c r="L66" s="132"/>
    </row>
    <row r="67" spans="2:12" s="14" customFormat="1" ht="21.75" customHeight="1">
      <c r="B67" s="15"/>
      <c r="L67" s="15"/>
    </row>
    <row r="68" spans="2:12" s="14" customFormat="1" ht="7" customHeight="1">
      <c r="B68" s="25"/>
      <c r="C68" s="17"/>
      <c r="D68" s="17"/>
      <c r="E68" s="17"/>
      <c r="F68" s="17"/>
      <c r="G68" s="17"/>
      <c r="H68" s="17"/>
      <c r="I68" s="17"/>
      <c r="J68" s="17"/>
      <c r="K68" s="17"/>
      <c r="L68" s="15"/>
    </row>
    <row r="72" spans="2:12" s="14" customFormat="1" ht="7" customHeight="1">
      <c r="B72" s="26"/>
      <c r="C72" s="27"/>
      <c r="D72" s="27"/>
      <c r="E72" s="27"/>
      <c r="F72" s="27"/>
      <c r="G72" s="27"/>
      <c r="H72" s="27"/>
      <c r="I72" s="27"/>
      <c r="J72" s="27"/>
      <c r="K72" s="27"/>
      <c r="L72" s="15"/>
    </row>
    <row r="73" spans="2:12" s="14" customFormat="1" ht="25" customHeight="1">
      <c r="B73" s="15"/>
      <c r="C73" s="7" t="s">
        <v>91</v>
      </c>
      <c r="L73" s="15"/>
    </row>
    <row r="74" spans="2:12" s="14" customFormat="1" ht="7" customHeight="1">
      <c r="B74" s="15"/>
      <c r="L74" s="15"/>
    </row>
    <row r="75" spans="2:12" s="14" customFormat="1" ht="12" customHeight="1">
      <c r="B75" s="15"/>
      <c r="C75" s="12" t="s">
        <v>14</v>
      </c>
      <c r="L75" s="15"/>
    </row>
    <row r="76" spans="2:12" s="14" customFormat="1" ht="16.5" customHeight="1">
      <c r="B76" s="15"/>
      <c r="E76" s="269" t="str">
        <f>E7</f>
        <v>Interiérové vybavení</v>
      </c>
      <c r="F76" s="269"/>
      <c r="G76" s="269"/>
      <c r="H76" s="269"/>
      <c r="L76" s="15"/>
    </row>
    <row r="77" spans="2:12" s="14" customFormat="1" ht="12" customHeight="1">
      <c r="B77" s="15"/>
      <c r="C77" s="12" t="s">
        <v>84</v>
      </c>
      <c r="L77" s="15"/>
    </row>
    <row r="78" spans="2:12" s="14" customFormat="1" ht="16.5" customHeight="1">
      <c r="B78" s="15"/>
      <c r="E78" s="256" t="str">
        <f>E9</f>
        <v>01 - Mobiliář</v>
      </c>
      <c r="F78" s="256"/>
      <c r="G78" s="256"/>
      <c r="H78" s="256"/>
      <c r="L78" s="15"/>
    </row>
    <row r="79" spans="2:12" s="14" customFormat="1" ht="20.25" customHeight="1">
      <c r="B79" s="15"/>
      <c r="F79" s="247" t="s">
        <v>676</v>
      </c>
      <c r="L79" s="15"/>
    </row>
    <row r="80" spans="2:12" s="14" customFormat="1" ht="12" customHeight="1">
      <c r="B80" s="15"/>
      <c r="C80" s="12" t="s">
        <v>18</v>
      </c>
      <c r="F80" s="10" t="str">
        <f>F12</f>
        <v>Plzeň</v>
      </c>
      <c r="I80" s="12" t="s">
        <v>20</v>
      </c>
      <c r="J80" s="34" t="str">
        <f>IF(J12="","",J12)</f>
        <v>26. 11. 2021</v>
      </c>
      <c r="L80" s="15"/>
    </row>
    <row r="81" spans="2:12" s="14" customFormat="1" ht="7" customHeight="1">
      <c r="B81" s="15"/>
      <c r="L81" s="15"/>
    </row>
    <row r="82" spans="2:12" s="14" customFormat="1" ht="25.75" customHeight="1">
      <c r="B82" s="15"/>
      <c r="C82" s="12" t="s">
        <v>22</v>
      </c>
      <c r="F82" s="10" t="str">
        <f>E15</f>
        <v xml:space="preserve"> </v>
      </c>
      <c r="I82" s="12" t="s">
        <v>27</v>
      </c>
      <c r="J82" s="13" t="str">
        <f>E21</f>
        <v>Architekti Veselák Toman</v>
      </c>
      <c r="L82" s="15"/>
    </row>
    <row r="83" spans="2:12" s="14" customFormat="1" ht="15.25" customHeight="1">
      <c r="B83" s="15"/>
      <c r="C83" s="12" t="s">
        <v>26</v>
      </c>
      <c r="F83" s="10" t="str">
        <f>IF(E18="","",E18)</f>
        <v xml:space="preserve"> </v>
      </c>
      <c r="I83" s="12" t="s">
        <v>30</v>
      </c>
      <c r="J83" s="13" t="str">
        <f>E24</f>
        <v>Jakub Vilingr</v>
      </c>
      <c r="L83" s="15"/>
    </row>
    <row r="84" spans="2:12" s="14" customFormat="1" ht="10.4" customHeight="1">
      <c r="B84" s="15"/>
      <c r="L84" s="15"/>
    </row>
    <row r="85" spans="2:20" s="92" customFormat="1" ht="29.25" customHeight="1">
      <c r="B85" s="93"/>
      <c r="C85" s="94" t="s">
        <v>92</v>
      </c>
      <c r="D85" s="95" t="s">
        <v>53</v>
      </c>
      <c r="E85" s="95" t="s">
        <v>49</v>
      </c>
      <c r="F85" s="95" t="s">
        <v>50</v>
      </c>
      <c r="G85" s="95" t="s">
        <v>93</v>
      </c>
      <c r="H85" s="95" t="s">
        <v>94</v>
      </c>
      <c r="I85" s="95" t="s">
        <v>95</v>
      </c>
      <c r="J85" s="95" t="s">
        <v>88</v>
      </c>
      <c r="K85" s="96" t="s">
        <v>96</v>
      </c>
      <c r="L85" s="93"/>
      <c r="M85" s="40"/>
      <c r="N85" s="41" t="s">
        <v>38</v>
      </c>
      <c r="O85" s="41" t="s">
        <v>97</v>
      </c>
      <c r="P85" s="41" t="s">
        <v>98</v>
      </c>
      <c r="Q85" s="41" t="s">
        <v>99</v>
      </c>
      <c r="R85" s="41" t="s">
        <v>100</v>
      </c>
      <c r="S85" s="41" t="s">
        <v>101</v>
      </c>
      <c r="T85" s="42" t="s">
        <v>102</v>
      </c>
    </row>
    <row r="86" spans="2:63" s="14" customFormat="1" ht="22.9" customHeight="1">
      <c r="B86" s="15"/>
      <c r="C86" s="46" t="s">
        <v>103</v>
      </c>
      <c r="J86" s="97">
        <f>BK86</f>
        <v>0</v>
      </c>
      <c r="L86" s="15"/>
      <c r="M86" s="43"/>
      <c r="N86" s="35"/>
      <c r="O86" s="35"/>
      <c r="P86" s="98">
        <f>P87+P311+P317</f>
        <v>176.76853499999999</v>
      </c>
      <c r="Q86" s="35"/>
      <c r="R86" s="98">
        <f>R87+R311+R317</f>
        <v>0.19026310000000002</v>
      </c>
      <c r="S86" s="35"/>
      <c r="T86" s="99">
        <f>T87+T311+T317</f>
        <v>0</v>
      </c>
      <c r="AT86" s="3" t="s">
        <v>67</v>
      </c>
      <c r="AU86" s="3" t="s">
        <v>89</v>
      </c>
      <c r="BK86" s="100">
        <f>BK87+BK311+BK317</f>
        <v>0</v>
      </c>
    </row>
    <row r="87" spans="2:63" s="101" customFormat="1" ht="25.9" customHeight="1">
      <c r="B87" s="102"/>
      <c r="D87" s="103" t="s">
        <v>67</v>
      </c>
      <c r="E87" s="104" t="s">
        <v>152</v>
      </c>
      <c r="F87" s="104" t="s">
        <v>153</v>
      </c>
      <c r="J87" s="105">
        <f>BK87</f>
        <v>0</v>
      </c>
      <c r="L87" s="102"/>
      <c r="M87" s="106"/>
      <c r="P87" s="107">
        <f>P88+P289</f>
        <v>8.768535</v>
      </c>
      <c r="R87" s="107">
        <f>R88+R289</f>
        <v>0.19026310000000002</v>
      </c>
      <c r="T87" s="108">
        <f>T88+T289</f>
        <v>0</v>
      </c>
      <c r="AR87" s="103" t="s">
        <v>79</v>
      </c>
      <c r="AT87" s="109" t="s">
        <v>67</v>
      </c>
      <c r="AU87" s="109" t="s">
        <v>68</v>
      </c>
      <c r="AY87" s="103" t="s">
        <v>107</v>
      </c>
      <c r="BK87" s="110">
        <f>BK88+BK289</f>
        <v>0</v>
      </c>
    </row>
    <row r="88" spans="2:63" s="101" customFormat="1" ht="22.9" customHeight="1">
      <c r="B88" s="102"/>
      <c r="D88" s="103" t="s">
        <v>67</v>
      </c>
      <c r="E88" s="136" t="s">
        <v>154</v>
      </c>
      <c r="F88" s="136" t="s">
        <v>155</v>
      </c>
      <c r="J88" s="137">
        <f>BK88</f>
        <v>0</v>
      </c>
      <c r="L88" s="102"/>
      <c r="M88" s="106"/>
      <c r="P88" s="107">
        <f>SUM(P89:P288)</f>
        <v>0</v>
      </c>
      <c r="R88" s="107">
        <f>SUM(R89:R288)</f>
        <v>0</v>
      </c>
      <c r="T88" s="108">
        <f>SUM(T89:T288)</f>
        <v>0</v>
      </c>
      <c r="AR88" s="103" t="s">
        <v>79</v>
      </c>
      <c r="AT88" s="109" t="s">
        <v>67</v>
      </c>
      <c r="AU88" s="109" t="s">
        <v>76</v>
      </c>
      <c r="AY88" s="103" t="s">
        <v>107</v>
      </c>
      <c r="BK88" s="110">
        <f>SUM(BK89:BK288)</f>
        <v>0</v>
      </c>
    </row>
    <row r="89" spans="2:65" s="14" customFormat="1" ht="16.5" customHeight="1">
      <c r="B89" s="111"/>
      <c r="C89" s="112" t="s">
        <v>76</v>
      </c>
      <c r="D89" s="112" t="s">
        <v>108</v>
      </c>
      <c r="E89" s="245" t="s">
        <v>156</v>
      </c>
      <c r="F89" s="246" t="s">
        <v>157</v>
      </c>
      <c r="G89" s="115" t="s">
        <v>158</v>
      </c>
      <c r="H89" s="116">
        <v>3</v>
      </c>
      <c r="I89" s="117"/>
      <c r="J89" s="117">
        <f>ROUND(I89*H89,2)</f>
        <v>0</v>
      </c>
      <c r="K89" s="114"/>
      <c r="L89" s="15"/>
      <c r="M89" s="118"/>
      <c r="N89" s="119" t="s">
        <v>39</v>
      </c>
      <c r="O89" s="120">
        <v>0</v>
      </c>
      <c r="P89" s="120">
        <f>O89*H89</f>
        <v>0</v>
      </c>
      <c r="Q89" s="120">
        <v>0</v>
      </c>
      <c r="R89" s="120">
        <f>Q89*H89</f>
        <v>0</v>
      </c>
      <c r="S89" s="120">
        <v>0</v>
      </c>
      <c r="T89" s="121">
        <f>S89*H89</f>
        <v>0</v>
      </c>
      <c r="AR89" s="122" t="s">
        <v>159</v>
      </c>
      <c r="AT89" s="122" t="s">
        <v>108</v>
      </c>
      <c r="AU89" s="122" t="s">
        <v>79</v>
      </c>
      <c r="AY89" s="3" t="s">
        <v>107</v>
      </c>
      <c r="BE89" s="123">
        <f>IF(N89="základní",J89,0)</f>
        <v>0</v>
      </c>
      <c r="BF89" s="123">
        <f>IF(N89="snížená",J89,0)</f>
        <v>0</v>
      </c>
      <c r="BG89" s="123">
        <f>IF(N89="zákl. přenesená",J89,0)</f>
        <v>0</v>
      </c>
      <c r="BH89" s="123">
        <f>IF(N89="sníž. přenesená",J89,0)</f>
        <v>0</v>
      </c>
      <c r="BI89" s="123">
        <f>IF(N89="nulová",J89,0)</f>
        <v>0</v>
      </c>
      <c r="BJ89" s="3" t="s">
        <v>76</v>
      </c>
      <c r="BK89" s="123">
        <f>ROUND(I89*H89,2)</f>
        <v>0</v>
      </c>
      <c r="BL89" s="3" t="s">
        <v>159</v>
      </c>
      <c r="BM89" s="122" t="s">
        <v>79</v>
      </c>
    </row>
    <row r="90" spans="2:47" s="14" customFormat="1" ht="10">
      <c r="B90" s="15"/>
      <c r="D90" s="124" t="s">
        <v>113</v>
      </c>
      <c r="F90" s="125" t="s">
        <v>157</v>
      </c>
      <c r="L90" s="15"/>
      <c r="M90" s="126"/>
      <c r="T90" s="37"/>
      <c r="AT90" s="3" t="s">
        <v>113</v>
      </c>
      <c r="AU90" s="3" t="s">
        <v>79</v>
      </c>
    </row>
    <row r="91" spans="2:65" s="14" customFormat="1" ht="16.5" customHeight="1">
      <c r="B91" s="111"/>
      <c r="C91" s="112" t="s">
        <v>79</v>
      </c>
      <c r="D91" s="112" t="s">
        <v>108</v>
      </c>
      <c r="E91" s="113" t="s">
        <v>160</v>
      </c>
      <c r="F91" s="114" t="s">
        <v>161</v>
      </c>
      <c r="G91" s="115" t="s">
        <v>162</v>
      </c>
      <c r="H91" s="116">
        <v>19</v>
      </c>
      <c r="I91" s="117"/>
      <c r="J91" s="117">
        <f>ROUND(I91*H91,2)</f>
        <v>0</v>
      </c>
      <c r="K91" s="114"/>
      <c r="L91" s="15"/>
      <c r="M91" s="118"/>
      <c r="N91" s="119" t="s">
        <v>39</v>
      </c>
      <c r="O91" s="120">
        <v>0</v>
      </c>
      <c r="P91" s="120">
        <f>O91*H91</f>
        <v>0</v>
      </c>
      <c r="Q91" s="120">
        <v>0</v>
      </c>
      <c r="R91" s="120">
        <f>Q91*H91</f>
        <v>0</v>
      </c>
      <c r="S91" s="120">
        <v>0</v>
      </c>
      <c r="T91" s="121">
        <f>S91*H91</f>
        <v>0</v>
      </c>
      <c r="AR91" s="122" t="s">
        <v>159</v>
      </c>
      <c r="AT91" s="122" t="s">
        <v>108</v>
      </c>
      <c r="AU91" s="122" t="s">
        <v>79</v>
      </c>
      <c r="AY91" s="3" t="s">
        <v>107</v>
      </c>
      <c r="BE91" s="123">
        <f>IF(N91="základní",J91,0)</f>
        <v>0</v>
      </c>
      <c r="BF91" s="123">
        <f>IF(N91="snížená",J91,0)</f>
        <v>0</v>
      </c>
      <c r="BG91" s="123">
        <f>IF(N91="zákl. přenesená",J91,0)</f>
        <v>0</v>
      </c>
      <c r="BH91" s="123">
        <f>IF(N91="sníž. přenesená",J91,0)</f>
        <v>0</v>
      </c>
      <c r="BI91" s="123">
        <f>IF(N91="nulová",J91,0)</f>
        <v>0</v>
      </c>
      <c r="BJ91" s="3" t="s">
        <v>76</v>
      </c>
      <c r="BK91" s="123">
        <f>ROUND(I91*H91,2)</f>
        <v>0</v>
      </c>
      <c r="BL91" s="3" t="s">
        <v>159</v>
      </c>
      <c r="BM91" s="122" t="s">
        <v>106</v>
      </c>
    </row>
    <row r="92" spans="2:47" s="14" customFormat="1" ht="10">
      <c r="B92" s="15"/>
      <c r="D92" s="124" t="s">
        <v>113</v>
      </c>
      <c r="F92" s="125" t="s">
        <v>161</v>
      </c>
      <c r="L92" s="15"/>
      <c r="M92" s="126"/>
      <c r="T92" s="37"/>
      <c r="AT92" s="3" t="s">
        <v>113</v>
      </c>
      <c r="AU92" s="3" t="s">
        <v>79</v>
      </c>
    </row>
    <row r="93" spans="2:47" s="14" customFormat="1" ht="18">
      <c r="B93" s="15"/>
      <c r="D93" s="124" t="s">
        <v>121</v>
      </c>
      <c r="F93" s="127" t="s">
        <v>163</v>
      </c>
      <c r="L93" s="15"/>
      <c r="M93" s="126"/>
      <c r="T93" s="37"/>
      <c r="AT93" s="3" t="s">
        <v>121</v>
      </c>
      <c r="AU93" s="3" t="s">
        <v>79</v>
      </c>
    </row>
    <row r="94" spans="2:65" s="14" customFormat="1" ht="16.5" customHeight="1">
      <c r="B94" s="111"/>
      <c r="C94" s="112" t="s">
        <v>117</v>
      </c>
      <c r="D94" s="112" t="s">
        <v>108</v>
      </c>
      <c r="E94" s="113" t="s">
        <v>164</v>
      </c>
      <c r="F94" s="114" t="s">
        <v>165</v>
      </c>
      <c r="G94" s="115" t="s">
        <v>162</v>
      </c>
      <c r="H94" s="116">
        <v>4</v>
      </c>
      <c r="I94" s="117"/>
      <c r="J94" s="117">
        <f>ROUND(I94*H94,2)</f>
        <v>0</v>
      </c>
      <c r="K94" s="114"/>
      <c r="L94" s="15"/>
      <c r="M94" s="118"/>
      <c r="N94" s="119" t="s">
        <v>39</v>
      </c>
      <c r="O94" s="120">
        <v>0</v>
      </c>
      <c r="P94" s="120">
        <f>O94*H94</f>
        <v>0</v>
      </c>
      <c r="Q94" s="120">
        <v>0</v>
      </c>
      <c r="R94" s="120">
        <f>Q94*H94</f>
        <v>0</v>
      </c>
      <c r="S94" s="120">
        <v>0</v>
      </c>
      <c r="T94" s="121">
        <f>S94*H94</f>
        <v>0</v>
      </c>
      <c r="AR94" s="122" t="s">
        <v>159</v>
      </c>
      <c r="AT94" s="122" t="s">
        <v>108</v>
      </c>
      <c r="AU94" s="122" t="s">
        <v>79</v>
      </c>
      <c r="AY94" s="3" t="s">
        <v>107</v>
      </c>
      <c r="BE94" s="123">
        <f>IF(N94="základní",J94,0)</f>
        <v>0</v>
      </c>
      <c r="BF94" s="123">
        <f>IF(N94="snížená",J94,0)</f>
        <v>0</v>
      </c>
      <c r="BG94" s="123">
        <f>IF(N94="zákl. přenesená",J94,0)</f>
        <v>0</v>
      </c>
      <c r="BH94" s="123">
        <f>IF(N94="sníž. přenesená",J94,0)</f>
        <v>0</v>
      </c>
      <c r="BI94" s="123">
        <f>IF(N94="nulová",J94,0)</f>
        <v>0</v>
      </c>
      <c r="BJ94" s="3" t="s">
        <v>76</v>
      </c>
      <c r="BK94" s="123">
        <f>ROUND(I94*H94,2)</f>
        <v>0</v>
      </c>
      <c r="BL94" s="3" t="s">
        <v>159</v>
      </c>
      <c r="BM94" s="122" t="s">
        <v>132</v>
      </c>
    </row>
    <row r="95" spans="2:47" s="14" customFormat="1" ht="10">
      <c r="B95" s="15"/>
      <c r="D95" s="124" t="s">
        <v>113</v>
      </c>
      <c r="F95" s="125" t="s">
        <v>165</v>
      </c>
      <c r="L95" s="15"/>
      <c r="M95" s="126"/>
      <c r="T95" s="37"/>
      <c r="AT95" s="3" t="s">
        <v>113</v>
      </c>
      <c r="AU95" s="3" t="s">
        <v>79</v>
      </c>
    </row>
    <row r="96" spans="2:47" s="14" customFormat="1" ht="18">
      <c r="B96" s="15"/>
      <c r="D96" s="124" t="s">
        <v>121</v>
      </c>
      <c r="F96" s="127" t="s">
        <v>163</v>
      </c>
      <c r="L96" s="15"/>
      <c r="M96" s="126"/>
      <c r="T96" s="37"/>
      <c r="AT96" s="3" t="s">
        <v>121</v>
      </c>
      <c r="AU96" s="3" t="s">
        <v>79</v>
      </c>
    </row>
    <row r="97" spans="2:65" s="14" customFormat="1" ht="16.5" customHeight="1">
      <c r="B97" s="111"/>
      <c r="C97" s="112" t="s">
        <v>106</v>
      </c>
      <c r="D97" s="112" t="s">
        <v>108</v>
      </c>
      <c r="E97" s="113" t="s">
        <v>166</v>
      </c>
      <c r="F97" s="114" t="s">
        <v>167</v>
      </c>
      <c r="G97" s="115" t="s">
        <v>162</v>
      </c>
      <c r="H97" s="116">
        <v>2</v>
      </c>
      <c r="I97" s="117"/>
      <c r="J97" s="117">
        <f>ROUND(I97*H97,2)</f>
        <v>0</v>
      </c>
      <c r="K97" s="114"/>
      <c r="L97" s="15"/>
      <c r="M97" s="118"/>
      <c r="N97" s="119" t="s">
        <v>39</v>
      </c>
      <c r="O97" s="120">
        <v>0</v>
      </c>
      <c r="P97" s="120">
        <f>O97*H97</f>
        <v>0</v>
      </c>
      <c r="Q97" s="120">
        <v>0</v>
      </c>
      <c r="R97" s="120">
        <f>Q97*H97</f>
        <v>0</v>
      </c>
      <c r="S97" s="120">
        <v>0</v>
      </c>
      <c r="T97" s="121">
        <f>S97*H97</f>
        <v>0</v>
      </c>
      <c r="AR97" s="122" t="s">
        <v>159</v>
      </c>
      <c r="AT97" s="122" t="s">
        <v>108</v>
      </c>
      <c r="AU97" s="122" t="s">
        <v>79</v>
      </c>
      <c r="AY97" s="3" t="s">
        <v>107</v>
      </c>
      <c r="BE97" s="123">
        <f>IF(N97="základní",J97,0)</f>
        <v>0</v>
      </c>
      <c r="BF97" s="123">
        <f>IF(N97="snížená",J97,0)</f>
        <v>0</v>
      </c>
      <c r="BG97" s="123">
        <f>IF(N97="zákl. přenesená",J97,0)</f>
        <v>0</v>
      </c>
      <c r="BH97" s="123">
        <f>IF(N97="sníž. přenesená",J97,0)</f>
        <v>0</v>
      </c>
      <c r="BI97" s="123">
        <f>IF(N97="nulová",J97,0)</f>
        <v>0</v>
      </c>
      <c r="BJ97" s="3" t="s">
        <v>76</v>
      </c>
      <c r="BK97" s="123">
        <f>ROUND(I97*H97,2)</f>
        <v>0</v>
      </c>
      <c r="BL97" s="3" t="s">
        <v>159</v>
      </c>
      <c r="BM97" s="122" t="s">
        <v>140</v>
      </c>
    </row>
    <row r="98" spans="2:47" s="14" customFormat="1" ht="10">
      <c r="B98" s="15"/>
      <c r="D98" s="124" t="s">
        <v>113</v>
      </c>
      <c r="F98" s="125" t="s">
        <v>167</v>
      </c>
      <c r="L98" s="15"/>
      <c r="M98" s="126"/>
      <c r="T98" s="37"/>
      <c r="AT98" s="3" t="s">
        <v>113</v>
      </c>
      <c r="AU98" s="3" t="s">
        <v>79</v>
      </c>
    </row>
    <row r="99" spans="2:47" s="14" customFormat="1" ht="18">
      <c r="B99" s="15"/>
      <c r="D99" s="124" t="s">
        <v>121</v>
      </c>
      <c r="F99" s="127" t="s">
        <v>163</v>
      </c>
      <c r="L99" s="15"/>
      <c r="M99" s="126"/>
      <c r="T99" s="37"/>
      <c r="AT99" s="3" t="s">
        <v>121</v>
      </c>
      <c r="AU99" s="3" t="s">
        <v>79</v>
      </c>
    </row>
    <row r="100" spans="2:65" s="14" customFormat="1" ht="16.5" customHeight="1">
      <c r="B100" s="111"/>
      <c r="C100" s="112" t="s">
        <v>127</v>
      </c>
      <c r="D100" s="112" t="s">
        <v>108</v>
      </c>
      <c r="E100" s="113" t="s">
        <v>168</v>
      </c>
      <c r="F100" s="114" t="s">
        <v>169</v>
      </c>
      <c r="G100" s="115" t="s">
        <v>162</v>
      </c>
      <c r="H100" s="116">
        <v>9</v>
      </c>
      <c r="I100" s="117"/>
      <c r="J100" s="117">
        <f>ROUND(I100*H100,2)</f>
        <v>0</v>
      </c>
      <c r="K100" s="114"/>
      <c r="L100" s="15"/>
      <c r="M100" s="118"/>
      <c r="N100" s="119" t="s">
        <v>39</v>
      </c>
      <c r="O100" s="120">
        <v>0</v>
      </c>
      <c r="P100" s="120">
        <f>O100*H100</f>
        <v>0</v>
      </c>
      <c r="Q100" s="120">
        <v>0</v>
      </c>
      <c r="R100" s="120">
        <f>Q100*H100</f>
        <v>0</v>
      </c>
      <c r="S100" s="120">
        <v>0</v>
      </c>
      <c r="T100" s="121">
        <f>S100*H100</f>
        <v>0</v>
      </c>
      <c r="AR100" s="122" t="s">
        <v>159</v>
      </c>
      <c r="AT100" s="122" t="s">
        <v>108</v>
      </c>
      <c r="AU100" s="122" t="s">
        <v>79</v>
      </c>
      <c r="AY100" s="3" t="s">
        <v>107</v>
      </c>
      <c r="BE100" s="123">
        <f>IF(N100="základní",J100,0)</f>
        <v>0</v>
      </c>
      <c r="BF100" s="123">
        <f>IF(N100="snížená",J100,0)</f>
        <v>0</v>
      </c>
      <c r="BG100" s="123">
        <f>IF(N100="zákl. přenesená",J100,0)</f>
        <v>0</v>
      </c>
      <c r="BH100" s="123">
        <f>IF(N100="sníž. přenesená",J100,0)</f>
        <v>0</v>
      </c>
      <c r="BI100" s="123">
        <f>IF(N100="nulová",J100,0)</f>
        <v>0</v>
      </c>
      <c r="BJ100" s="3" t="s">
        <v>76</v>
      </c>
      <c r="BK100" s="123">
        <f>ROUND(I100*H100,2)</f>
        <v>0</v>
      </c>
      <c r="BL100" s="3" t="s">
        <v>159</v>
      </c>
      <c r="BM100" s="122" t="s">
        <v>170</v>
      </c>
    </row>
    <row r="101" spans="2:47" s="14" customFormat="1" ht="10">
      <c r="B101" s="15"/>
      <c r="D101" s="124" t="s">
        <v>113</v>
      </c>
      <c r="F101" s="125" t="s">
        <v>169</v>
      </c>
      <c r="L101" s="15"/>
      <c r="M101" s="126"/>
      <c r="T101" s="37"/>
      <c r="AT101" s="3" t="s">
        <v>113</v>
      </c>
      <c r="AU101" s="3" t="s">
        <v>79</v>
      </c>
    </row>
    <row r="102" spans="2:47" s="14" customFormat="1" ht="18">
      <c r="B102" s="15"/>
      <c r="D102" s="124" t="s">
        <v>121</v>
      </c>
      <c r="F102" s="127" t="s">
        <v>163</v>
      </c>
      <c r="L102" s="15"/>
      <c r="M102" s="126"/>
      <c r="T102" s="37"/>
      <c r="AT102" s="3" t="s">
        <v>121</v>
      </c>
      <c r="AU102" s="3" t="s">
        <v>79</v>
      </c>
    </row>
    <row r="103" spans="2:65" s="14" customFormat="1" ht="16.5" customHeight="1">
      <c r="B103" s="111"/>
      <c r="C103" s="112" t="s">
        <v>132</v>
      </c>
      <c r="D103" s="112" t="s">
        <v>108</v>
      </c>
      <c r="E103" s="113" t="s">
        <v>171</v>
      </c>
      <c r="F103" s="114" t="s">
        <v>172</v>
      </c>
      <c r="G103" s="115" t="s">
        <v>162</v>
      </c>
      <c r="H103" s="116">
        <v>3</v>
      </c>
      <c r="I103" s="117"/>
      <c r="J103" s="117">
        <f>ROUND(I103*H103,2)</f>
        <v>0</v>
      </c>
      <c r="K103" s="114"/>
      <c r="L103" s="15"/>
      <c r="M103" s="118"/>
      <c r="N103" s="119" t="s">
        <v>39</v>
      </c>
      <c r="O103" s="120">
        <v>0</v>
      </c>
      <c r="P103" s="120">
        <f>O103*H103</f>
        <v>0</v>
      </c>
      <c r="Q103" s="120">
        <v>0</v>
      </c>
      <c r="R103" s="120">
        <f>Q103*H103</f>
        <v>0</v>
      </c>
      <c r="S103" s="120">
        <v>0</v>
      </c>
      <c r="T103" s="121">
        <f>S103*H103</f>
        <v>0</v>
      </c>
      <c r="AR103" s="122" t="s">
        <v>159</v>
      </c>
      <c r="AT103" s="122" t="s">
        <v>108</v>
      </c>
      <c r="AU103" s="122" t="s">
        <v>79</v>
      </c>
      <c r="AY103" s="3" t="s">
        <v>107</v>
      </c>
      <c r="BE103" s="123">
        <f>IF(N103="základní",J103,0)</f>
        <v>0</v>
      </c>
      <c r="BF103" s="123">
        <f>IF(N103="snížená",J103,0)</f>
        <v>0</v>
      </c>
      <c r="BG103" s="123">
        <f>IF(N103="zákl. přenesená",J103,0)</f>
        <v>0</v>
      </c>
      <c r="BH103" s="123">
        <f>IF(N103="sníž. přenesená",J103,0)</f>
        <v>0</v>
      </c>
      <c r="BI103" s="123">
        <f>IF(N103="nulová",J103,0)</f>
        <v>0</v>
      </c>
      <c r="BJ103" s="3" t="s">
        <v>76</v>
      </c>
      <c r="BK103" s="123">
        <f>ROUND(I103*H103,2)</f>
        <v>0</v>
      </c>
      <c r="BL103" s="3" t="s">
        <v>159</v>
      </c>
      <c r="BM103" s="122" t="s">
        <v>173</v>
      </c>
    </row>
    <row r="104" spans="2:47" s="14" customFormat="1" ht="10">
      <c r="B104" s="15"/>
      <c r="D104" s="124" t="s">
        <v>113</v>
      </c>
      <c r="F104" s="125" t="s">
        <v>172</v>
      </c>
      <c r="L104" s="15"/>
      <c r="M104" s="126"/>
      <c r="T104" s="37"/>
      <c r="AT104" s="3" t="s">
        <v>113</v>
      </c>
      <c r="AU104" s="3" t="s">
        <v>79</v>
      </c>
    </row>
    <row r="105" spans="2:47" s="14" customFormat="1" ht="18">
      <c r="B105" s="15"/>
      <c r="D105" s="124" t="s">
        <v>121</v>
      </c>
      <c r="F105" s="127" t="s">
        <v>163</v>
      </c>
      <c r="L105" s="15"/>
      <c r="M105" s="126"/>
      <c r="T105" s="37"/>
      <c r="AT105" s="3" t="s">
        <v>121</v>
      </c>
      <c r="AU105" s="3" t="s">
        <v>79</v>
      </c>
    </row>
    <row r="106" spans="2:65" s="14" customFormat="1" ht="21.75" customHeight="1">
      <c r="B106" s="111"/>
      <c r="C106" s="112" t="s">
        <v>136</v>
      </c>
      <c r="D106" s="112" t="s">
        <v>108</v>
      </c>
      <c r="E106" s="113" t="s">
        <v>174</v>
      </c>
      <c r="F106" s="114" t="s">
        <v>175</v>
      </c>
      <c r="G106" s="115" t="s">
        <v>162</v>
      </c>
      <c r="H106" s="116">
        <v>1</v>
      </c>
      <c r="I106" s="117"/>
      <c r="J106" s="117">
        <f>ROUND(I106*H106,2)</f>
        <v>0</v>
      </c>
      <c r="K106" s="114"/>
      <c r="L106" s="15"/>
      <c r="M106" s="118"/>
      <c r="N106" s="119" t="s">
        <v>39</v>
      </c>
      <c r="O106" s="120">
        <v>0</v>
      </c>
      <c r="P106" s="120">
        <f>O106*H106</f>
        <v>0</v>
      </c>
      <c r="Q106" s="120">
        <v>0</v>
      </c>
      <c r="R106" s="120">
        <f>Q106*H106</f>
        <v>0</v>
      </c>
      <c r="S106" s="120">
        <v>0</v>
      </c>
      <c r="T106" s="121">
        <f>S106*H106</f>
        <v>0</v>
      </c>
      <c r="AR106" s="122" t="s">
        <v>159</v>
      </c>
      <c r="AT106" s="122" t="s">
        <v>108</v>
      </c>
      <c r="AU106" s="122" t="s">
        <v>79</v>
      </c>
      <c r="AY106" s="3" t="s">
        <v>107</v>
      </c>
      <c r="BE106" s="123">
        <f>IF(N106="základní",J106,0)</f>
        <v>0</v>
      </c>
      <c r="BF106" s="123">
        <f>IF(N106="snížená",J106,0)</f>
        <v>0</v>
      </c>
      <c r="BG106" s="123">
        <f>IF(N106="zákl. přenesená",J106,0)</f>
        <v>0</v>
      </c>
      <c r="BH106" s="123">
        <f>IF(N106="sníž. přenesená",J106,0)</f>
        <v>0</v>
      </c>
      <c r="BI106" s="123">
        <f>IF(N106="nulová",J106,0)</f>
        <v>0</v>
      </c>
      <c r="BJ106" s="3" t="s">
        <v>76</v>
      </c>
      <c r="BK106" s="123">
        <f>ROUND(I106*H106,2)</f>
        <v>0</v>
      </c>
      <c r="BL106" s="3" t="s">
        <v>159</v>
      </c>
      <c r="BM106" s="122" t="s">
        <v>176</v>
      </c>
    </row>
    <row r="107" spans="2:47" s="14" customFormat="1" ht="10">
      <c r="B107" s="15"/>
      <c r="D107" s="124" t="s">
        <v>113</v>
      </c>
      <c r="F107" s="125" t="s">
        <v>175</v>
      </c>
      <c r="L107" s="15"/>
      <c r="M107" s="126"/>
      <c r="T107" s="37"/>
      <c r="AT107" s="3" t="s">
        <v>113</v>
      </c>
      <c r="AU107" s="3" t="s">
        <v>79</v>
      </c>
    </row>
    <row r="108" spans="2:47" s="14" customFormat="1" ht="18">
      <c r="B108" s="15"/>
      <c r="D108" s="124" t="s">
        <v>121</v>
      </c>
      <c r="F108" s="127" t="s">
        <v>163</v>
      </c>
      <c r="L108" s="15"/>
      <c r="M108" s="126"/>
      <c r="T108" s="37"/>
      <c r="AT108" s="3" t="s">
        <v>121</v>
      </c>
      <c r="AU108" s="3" t="s">
        <v>79</v>
      </c>
    </row>
    <row r="109" spans="2:65" s="14" customFormat="1" ht="21.75" customHeight="1">
      <c r="B109" s="111"/>
      <c r="C109" s="112" t="s">
        <v>140</v>
      </c>
      <c r="D109" s="112" t="s">
        <v>108</v>
      </c>
      <c r="E109" s="113" t="s">
        <v>177</v>
      </c>
      <c r="F109" s="114" t="s">
        <v>178</v>
      </c>
      <c r="G109" s="115" t="s">
        <v>162</v>
      </c>
      <c r="H109" s="116">
        <v>1</v>
      </c>
      <c r="I109" s="117"/>
      <c r="J109" s="117">
        <f>ROUND(I109*H109,2)</f>
        <v>0</v>
      </c>
      <c r="K109" s="114"/>
      <c r="L109" s="15"/>
      <c r="M109" s="118"/>
      <c r="N109" s="119" t="s">
        <v>39</v>
      </c>
      <c r="O109" s="120">
        <v>0</v>
      </c>
      <c r="P109" s="120">
        <f>O109*H109</f>
        <v>0</v>
      </c>
      <c r="Q109" s="120">
        <v>0</v>
      </c>
      <c r="R109" s="120">
        <f>Q109*H109</f>
        <v>0</v>
      </c>
      <c r="S109" s="120">
        <v>0</v>
      </c>
      <c r="T109" s="121">
        <f>S109*H109</f>
        <v>0</v>
      </c>
      <c r="AR109" s="122" t="s">
        <v>159</v>
      </c>
      <c r="AT109" s="122" t="s">
        <v>108</v>
      </c>
      <c r="AU109" s="122" t="s">
        <v>79</v>
      </c>
      <c r="AY109" s="3" t="s">
        <v>107</v>
      </c>
      <c r="BE109" s="123">
        <f>IF(N109="základní",J109,0)</f>
        <v>0</v>
      </c>
      <c r="BF109" s="123">
        <f>IF(N109="snížená",J109,0)</f>
        <v>0</v>
      </c>
      <c r="BG109" s="123">
        <f>IF(N109="zákl. přenesená",J109,0)</f>
        <v>0</v>
      </c>
      <c r="BH109" s="123">
        <f>IF(N109="sníž. přenesená",J109,0)</f>
        <v>0</v>
      </c>
      <c r="BI109" s="123">
        <f>IF(N109="nulová",J109,0)</f>
        <v>0</v>
      </c>
      <c r="BJ109" s="3" t="s">
        <v>76</v>
      </c>
      <c r="BK109" s="123">
        <f>ROUND(I109*H109,2)</f>
        <v>0</v>
      </c>
      <c r="BL109" s="3" t="s">
        <v>159</v>
      </c>
      <c r="BM109" s="122" t="s">
        <v>159</v>
      </c>
    </row>
    <row r="110" spans="2:47" s="14" customFormat="1" ht="10">
      <c r="B110" s="15"/>
      <c r="D110" s="124" t="s">
        <v>113</v>
      </c>
      <c r="F110" s="125" t="s">
        <v>178</v>
      </c>
      <c r="L110" s="15"/>
      <c r="M110" s="126"/>
      <c r="T110" s="37"/>
      <c r="AT110" s="3" t="s">
        <v>113</v>
      </c>
      <c r="AU110" s="3" t="s">
        <v>79</v>
      </c>
    </row>
    <row r="111" spans="2:47" s="14" customFormat="1" ht="18">
      <c r="B111" s="15"/>
      <c r="D111" s="124" t="s">
        <v>121</v>
      </c>
      <c r="F111" s="127" t="s">
        <v>163</v>
      </c>
      <c r="L111" s="15"/>
      <c r="M111" s="126"/>
      <c r="T111" s="37"/>
      <c r="AT111" s="3" t="s">
        <v>121</v>
      </c>
      <c r="AU111" s="3" t="s">
        <v>79</v>
      </c>
    </row>
    <row r="112" spans="2:65" s="14" customFormat="1" ht="21.75" customHeight="1">
      <c r="B112" s="111"/>
      <c r="C112" s="112" t="s">
        <v>179</v>
      </c>
      <c r="D112" s="112" t="s">
        <v>108</v>
      </c>
      <c r="E112" s="113" t="s">
        <v>180</v>
      </c>
      <c r="F112" s="114" t="s">
        <v>181</v>
      </c>
      <c r="G112" s="115" t="s">
        <v>162</v>
      </c>
      <c r="H112" s="116">
        <v>1</v>
      </c>
      <c r="I112" s="117"/>
      <c r="J112" s="117">
        <f>ROUND(I112*H112,2)</f>
        <v>0</v>
      </c>
      <c r="K112" s="114"/>
      <c r="L112" s="15"/>
      <c r="M112" s="118"/>
      <c r="N112" s="119" t="s">
        <v>39</v>
      </c>
      <c r="O112" s="120">
        <v>0</v>
      </c>
      <c r="P112" s="120">
        <f>O112*H112</f>
        <v>0</v>
      </c>
      <c r="Q112" s="120">
        <v>0</v>
      </c>
      <c r="R112" s="120">
        <f>Q112*H112</f>
        <v>0</v>
      </c>
      <c r="S112" s="120">
        <v>0</v>
      </c>
      <c r="T112" s="121">
        <f>S112*H112</f>
        <v>0</v>
      </c>
      <c r="AR112" s="122" t="s">
        <v>159</v>
      </c>
      <c r="AT112" s="122" t="s">
        <v>108</v>
      </c>
      <c r="AU112" s="122" t="s">
        <v>79</v>
      </c>
      <c r="AY112" s="3" t="s">
        <v>107</v>
      </c>
      <c r="BE112" s="123">
        <f>IF(N112="základní",J112,0)</f>
        <v>0</v>
      </c>
      <c r="BF112" s="123">
        <f>IF(N112="snížená",J112,0)</f>
        <v>0</v>
      </c>
      <c r="BG112" s="123">
        <f>IF(N112="zákl. přenesená",J112,0)</f>
        <v>0</v>
      </c>
      <c r="BH112" s="123">
        <f>IF(N112="sníž. přenesená",J112,0)</f>
        <v>0</v>
      </c>
      <c r="BI112" s="123">
        <f>IF(N112="nulová",J112,0)</f>
        <v>0</v>
      </c>
      <c r="BJ112" s="3" t="s">
        <v>76</v>
      </c>
      <c r="BK112" s="123">
        <f>ROUND(I112*H112,2)</f>
        <v>0</v>
      </c>
      <c r="BL112" s="3" t="s">
        <v>159</v>
      </c>
      <c r="BM112" s="122" t="s">
        <v>182</v>
      </c>
    </row>
    <row r="113" spans="2:47" s="14" customFormat="1" ht="10">
      <c r="B113" s="15"/>
      <c r="D113" s="124" t="s">
        <v>113</v>
      </c>
      <c r="F113" s="125" t="s">
        <v>181</v>
      </c>
      <c r="L113" s="15"/>
      <c r="M113" s="126"/>
      <c r="T113" s="37"/>
      <c r="AT113" s="3" t="s">
        <v>113</v>
      </c>
      <c r="AU113" s="3" t="s">
        <v>79</v>
      </c>
    </row>
    <row r="114" spans="2:47" s="14" customFormat="1" ht="18">
      <c r="B114" s="15"/>
      <c r="D114" s="124" t="s">
        <v>121</v>
      </c>
      <c r="F114" s="127" t="s">
        <v>163</v>
      </c>
      <c r="L114" s="15"/>
      <c r="M114" s="126"/>
      <c r="T114" s="37"/>
      <c r="AT114" s="3" t="s">
        <v>121</v>
      </c>
      <c r="AU114" s="3" t="s">
        <v>79</v>
      </c>
    </row>
    <row r="115" spans="2:65" s="14" customFormat="1" ht="16.5" customHeight="1">
      <c r="B115" s="111"/>
      <c r="C115" s="112" t="s">
        <v>170</v>
      </c>
      <c r="D115" s="112" t="s">
        <v>108</v>
      </c>
      <c r="E115" s="113" t="s">
        <v>183</v>
      </c>
      <c r="F115" s="114" t="s">
        <v>184</v>
      </c>
      <c r="G115" s="115" t="s">
        <v>162</v>
      </c>
      <c r="H115" s="116">
        <v>36</v>
      </c>
      <c r="I115" s="117"/>
      <c r="J115" s="117">
        <f>ROUND(I115*H115,2)</f>
        <v>0</v>
      </c>
      <c r="K115" s="114"/>
      <c r="L115" s="15"/>
      <c r="M115" s="118"/>
      <c r="N115" s="119" t="s">
        <v>39</v>
      </c>
      <c r="O115" s="120">
        <v>0</v>
      </c>
      <c r="P115" s="120">
        <f>O115*H115</f>
        <v>0</v>
      </c>
      <c r="Q115" s="120">
        <v>0</v>
      </c>
      <c r="R115" s="120">
        <f>Q115*H115</f>
        <v>0</v>
      </c>
      <c r="S115" s="120">
        <v>0</v>
      </c>
      <c r="T115" s="121">
        <f>S115*H115</f>
        <v>0</v>
      </c>
      <c r="AR115" s="122" t="s">
        <v>159</v>
      </c>
      <c r="AT115" s="122" t="s">
        <v>108</v>
      </c>
      <c r="AU115" s="122" t="s">
        <v>79</v>
      </c>
      <c r="AY115" s="3" t="s">
        <v>107</v>
      </c>
      <c r="BE115" s="123">
        <f>IF(N115="základní",J115,0)</f>
        <v>0</v>
      </c>
      <c r="BF115" s="123">
        <f>IF(N115="snížená",J115,0)</f>
        <v>0</v>
      </c>
      <c r="BG115" s="123">
        <f>IF(N115="zákl. přenesená",J115,0)</f>
        <v>0</v>
      </c>
      <c r="BH115" s="123">
        <f>IF(N115="sníž. přenesená",J115,0)</f>
        <v>0</v>
      </c>
      <c r="BI115" s="123">
        <f>IF(N115="nulová",J115,0)</f>
        <v>0</v>
      </c>
      <c r="BJ115" s="3" t="s">
        <v>76</v>
      </c>
      <c r="BK115" s="123">
        <f>ROUND(I115*H115,2)</f>
        <v>0</v>
      </c>
      <c r="BL115" s="3" t="s">
        <v>159</v>
      </c>
      <c r="BM115" s="122" t="s">
        <v>185</v>
      </c>
    </row>
    <row r="116" spans="2:47" s="14" customFormat="1" ht="10">
      <c r="B116" s="15"/>
      <c r="D116" s="124" t="s">
        <v>113</v>
      </c>
      <c r="F116" s="125" t="s">
        <v>184</v>
      </c>
      <c r="L116" s="15"/>
      <c r="M116" s="126"/>
      <c r="T116" s="37"/>
      <c r="AT116" s="3" t="s">
        <v>113</v>
      </c>
      <c r="AU116" s="3" t="s">
        <v>79</v>
      </c>
    </row>
    <row r="117" spans="2:47" s="14" customFormat="1" ht="18">
      <c r="B117" s="15"/>
      <c r="D117" s="124" t="s">
        <v>121</v>
      </c>
      <c r="F117" s="127" t="s">
        <v>163</v>
      </c>
      <c r="L117" s="15"/>
      <c r="M117" s="126"/>
      <c r="T117" s="37"/>
      <c r="AT117" s="3" t="s">
        <v>121</v>
      </c>
      <c r="AU117" s="3" t="s">
        <v>79</v>
      </c>
    </row>
    <row r="118" spans="2:65" s="14" customFormat="1" ht="16.5" customHeight="1">
      <c r="B118" s="111"/>
      <c r="C118" s="112" t="s">
        <v>186</v>
      </c>
      <c r="D118" s="112" t="s">
        <v>108</v>
      </c>
      <c r="E118" s="113" t="s">
        <v>187</v>
      </c>
      <c r="F118" s="114" t="s">
        <v>188</v>
      </c>
      <c r="G118" s="115" t="s">
        <v>162</v>
      </c>
      <c r="H118" s="116">
        <v>10</v>
      </c>
      <c r="I118" s="117"/>
      <c r="J118" s="117">
        <f>ROUND(I118*H118,2)</f>
        <v>0</v>
      </c>
      <c r="K118" s="114"/>
      <c r="L118" s="15"/>
      <c r="M118" s="118"/>
      <c r="N118" s="119" t="s">
        <v>39</v>
      </c>
      <c r="O118" s="120">
        <v>0</v>
      </c>
      <c r="P118" s="120">
        <f>O118*H118</f>
        <v>0</v>
      </c>
      <c r="Q118" s="120">
        <v>0</v>
      </c>
      <c r="R118" s="120">
        <f>Q118*H118</f>
        <v>0</v>
      </c>
      <c r="S118" s="120">
        <v>0</v>
      </c>
      <c r="T118" s="121">
        <f>S118*H118</f>
        <v>0</v>
      </c>
      <c r="AR118" s="122" t="s">
        <v>159</v>
      </c>
      <c r="AT118" s="122" t="s">
        <v>108</v>
      </c>
      <c r="AU118" s="122" t="s">
        <v>79</v>
      </c>
      <c r="AY118" s="3" t="s">
        <v>107</v>
      </c>
      <c r="BE118" s="123">
        <f>IF(N118="základní",J118,0)</f>
        <v>0</v>
      </c>
      <c r="BF118" s="123">
        <f>IF(N118="snížená",J118,0)</f>
        <v>0</v>
      </c>
      <c r="BG118" s="123">
        <f>IF(N118="zákl. přenesená",J118,0)</f>
        <v>0</v>
      </c>
      <c r="BH118" s="123">
        <f>IF(N118="sníž. přenesená",J118,0)</f>
        <v>0</v>
      </c>
      <c r="BI118" s="123">
        <f>IF(N118="nulová",J118,0)</f>
        <v>0</v>
      </c>
      <c r="BJ118" s="3" t="s">
        <v>76</v>
      </c>
      <c r="BK118" s="123">
        <f>ROUND(I118*H118,2)</f>
        <v>0</v>
      </c>
      <c r="BL118" s="3" t="s">
        <v>159</v>
      </c>
      <c r="BM118" s="122" t="s">
        <v>189</v>
      </c>
    </row>
    <row r="119" spans="2:47" s="14" customFormat="1" ht="10">
      <c r="B119" s="15"/>
      <c r="D119" s="124" t="s">
        <v>113</v>
      </c>
      <c r="F119" s="125" t="s">
        <v>188</v>
      </c>
      <c r="L119" s="15"/>
      <c r="M119" s="126"/>
      <c r="T119" s="37"/>
      <c r="AT119" s="3" t="s">
        <v>113</v>
      </c>
      <c r="AU119" s="3" t="s">
        <v>79</v>
      </c>
    </row>
    <row r="120" spans="2:47" s="14" customFormat="1" ht="18">
      <c r="B120" s="15"/>
      <c r="D120" s="124" t="s">
        <v>121</v>
      </c>
      <c r="F120" s="127" t="s">
        <v>163</v>
      </c>
      <c r="L120" s="15"/>
      <c r="M120" s="126"/>
      <c r="T120" s="37"/>
      <c r="AT120" s="3" t="s">
        <v>121</v>
      </c>
      <c r="AU120" s="3" t="s">
        <v>79</v>
      </c>
    </row>
    <row r="121" spans="2:65" s="14" customFormat="1" ht="24.25" customHeight="1">
      <c r="B121" s="111"/>
      <c r="C121" s="112" t="s">
        <v>173</v>
      </c>
      <c r="D121" s="112" t="s">
        <v>108</v>
      </c>
      <c r="E121" s="113" t="s">
        <v>190</v>
      </c>
      <c r="F121" s="114" t="s">
        <v>191</v>
      </c>
      <c r="G121" s="115" t="s">
        <v>162</v>
      </c>
      <c r="H121" s="116">
        <v>5</v>
      </c>
      <c r="I121" s="117"/>
      <c r="J121" s="117">
        <f>ROUND(I121*H121,2)</f>
        <v>0</v>
      </c>
      <c r="K121" s="114"/>
      <c r="L121" s="15"/>
      <c r="M121" s="118"/>
      <c r="N121" s="119" t="s">
        <v>39</v>
      </c>
      <c r="O121" s="120">
        <v>0</v>
      </c>
      <c r="P121" s="120">
        <f>O121*H121</f>
        <v>0</v>
      </c>
      <c r="Q121" s="120">
        <v>0</v>
      </c>
      <c r="R121" s="120">
        <f>Q121*H121</f>
        <v>0</v>
      </c>
      <c r="S121" s="120">
        <v>0</v>
      </c>
      <c r="T121" s="121">
        <f>S121*H121</f>
        <v>0</v>
      </c>
      <c r="AR121" s="122" t="s">
        <v>159</v>
      </c>
      <c r="AT121" s="122" t="s">
        <v>108</v>
      </c>
      <c r="AU121" s="122" t="s">
        <v>79</v>
      </c>
      <c r="AY121" s="3" t="s">
        <v>107</v>
      </c>
      <c r="BE121" s="123">
        <f>IF(N121="základní",J121,0)</f>
        <v>0</v>
      </c>
      <c r="BF121" s="123">
        <f>IF(N121="snížená",J121,0)</f>
        <v>0</v>
      </c>
      <c r="BG121" s="123">
        <f>IF(N121="zákl. přenesená",J121,0)</f>
        <v>0</v>
      </c>
      <c r="BH121" s="123">
        <f>IF(N121="sníž. přenesená",J121,0)</f>
        <v>0</v>
      </c>
      <c r="BI121" s="123">
        <f>IF(N121="nulová",J121,0)</f>
        <v>0</v>
      </c>
      <c r="BJ121" s="3" t="s">
        <v>76</v>
      </c>
      <c r="BK121" s="123">
        <f>ROUND(I121*H121,2)</f>
        <v>0</v>
      </c>
      <c r="BL121" s="3" t="s">
        <v>159</v>
      </c>
      <c r="BM121" s="122" t="s">
        <v>192</v>
      </c>
    </row>
    <row r="122" spans="2:47" s="14" customFormat="1" ht="18">
      <c r="B122" s="15"/>
      <c r="D122" s="124" t="s">
        <v>113</v>
      </c>
      <c r="F122" s="125" t="s">
        <v>191</v>
      </c>
      <c r="L122" s="15"/>
      <c r="M122" s="126"/>
      <c r="T122" s="37"/>
      <c r="AT122" s="3" t="s">
        <v>113</v>
      </c>
      <c r="AU122" s="3" t="s">
        <v>79</v>
      </c>
    </row>
    <row r="123" spans="2:47" s="14" customFormat="1" ht="18">
      <c r="B123" s="15"/>
      <c r="D123" s="124" t="s">
        <v>121</v>
      </c>
      <c r="F123" s="127" t="s">
        <v>163</v>
      </c>
      <c r="L123" s="15"/>
      <c r="M123" s="126"/>
      <c r="T123" s="37"/>
      <c r="AT123" s="3" t="s">
        <v>121</v>
      </c>
      <c r="AU123" s="3" t="s">
        <v>79</v>
      </c>
    </row>
    <row r="124" spans="2:65" s="14" customFormat="1" ht="24.25" customHeight="1">
      <c r="B124" s="111"/>
      <c r="C124" s="112" t="s">
        <v>193</v>
      </c>
      <c r="D124" s="112" t="s">
        <v>108</v>
      </c>
      <c r="E124" s="113" t="s">
        <v>194</v>
      </c>
      <c r="F124" s="114" t="s">
        <v>195</v>
      </c>
      <c r="G124" s="115" t="s">
        <v>196</v>
      </c>
      <c r="H124" s="116">
        <v>4.05</v>
      </c>
      <c r="I124" s="117"/>
      <c r="J124" s="117">
        <f>ROUND(I124*H124,2)</f>
        <v>0</v>
      </c>
      <c r="K124" s="114"/>
      <c r="L124" s="15"/>
      <c r="M124" s="118"/>
      <c r="N124" s="119" t="s">
        <v>39</v>
      </c>
      <c r="O124" s="120">
        <v>0</v>
      </c>
      <c r="P124" s="120">
        <f>O124*H124</f>
        <v>0</v>
      </c>
      <c r="Q124" s="120">
        <v>0</v>
      </c>
      <c r="R124" s="120">
        <f>Q124*H124</f>
        <v>0</v>
      </c>
      <c r="S124" s="120">
        <v>0</v>
      </c>
      <c r="T124" s="121">
        <f>S124*H124</f>
        <v>0</v>
      </c>
      <c r="AR124" s="122" t="s">
        <v>159</v>
      </c>
      <c r="AT124" s="122" t="s">
        <v>108</v>
      </c>
      <c r="AU124" s="122" t="s">
        <v>79</v>
      </c>
      <c r="AY124" s="3" t="s">
        <v>107</v>
      </c>
      <c r="BE124" s="123">
        <f>IF(N124="základní",J124,0)</f>
        <v>0</v>
      </c>
      <c r="BF124" s="123">
        <f>IF(N124="snížená",J124,0)</f>
        <v>0</v>
      </c>
      <c r="BG124" s="123">
        <f>IF(N124="zákl. přenesená",J124,0)</f>
        <v>0</v>
      </c>
      <c r="BH124" s="123">
        <f>IF(N124="sníž. přenesená",J124,0)</f>
        <v>0</v>
      </c>
      <c r="BI124" s="123">
        <f>IF(N124="nulová",J124,0)</f>
        <v>0</v>
      </c>
      <c r="BJ124" s="3" t="s">
        <v>76</v>
      </c>
      <c r="BK124" s="123">
        <f>ROUND(I124*H124,2)</f>
        <v>0</v>
      </c>
      <c r="BL124" s="3" t="s">
        <v>159</v>
      </c>
      <c r="BM124" s="122" t="s">
        <v>197</v>
      </c>
    </row>
    <row r="125" spans="2:47" s="14" customFormat="1" ht="18">
      <c r="B125" s="15"/>
      <c r="D125" s="124" t="s">
        <v>113</v>
      </c>
      <c r="F125" s="125" t="s">
        <v>198</v>
      </c>
      <c r="L125" s="15"/>
      <c r="M125" s="126"/>
      <c r="T125" s="37"/>
      <c r="AT125" s="3" t="s">
        <v>113</v>
      </c>
      <c r="AU125" s="3" t="s">
        <v>79</v>
      </c>
    </row>
    <row r="126" spans="2:47" s="14" customFormat="1" ht="27">
      <c r="B126" s="15"/>
      <c r="D126" s="124" t="s">
        <v>121</v>
      </c>
      <c r="F126" s="127" t="s">
        <v>199</v>
      </c>
      <c r="L126" s="15"/>
      <c r="M126" s="126"/>
      <c r="T126" s="37"/>
      <c r="AT126" s="3" t="s">
        <v>121</v>
      </c>
      <c r="AU126" s="3" t="s">
        <v>79</v>
      </c>
    </row>
    <row r="127" spans="2:65" s="14" customFormat="1" ht="16.5" customHeight="1">
      <c r="B127" s="111"/>
      <c r="C127" s="112" t="s">
        <v>176</v>
      </c>
      <c r="D127" s="112" t="s">
        <v>108</v>
      </c>
      <c r="E127" s="113" t="s">
        <v>200</v>
      </c>
      <c r="F127" s="114" t="s">
        <v>201</v>
      </c>
      <c r="G127" s="115" t="s">
        <v>196</v>
      </c>
      <c r="H127" s="116">
        <v>1</v>
      </c>
      <c r="I127" s="117"/>
      <c r="J127" s="117">
        <f>ROUND(I127*H127,2)</f>
        <v>0</v>
      </c>
      <c r="K127" s="114"/>
      <c r="L127" s="15"/>
      <c r="M127" s="118"/>
      <c r="N127" s="119" t="s">
        <v>39</v>
      </c>
      <c r="O127" s="120">
        <v>0</v>
      </c>
      <c r="P127" s="120">
        <f>O127*H127</f>
        <v>0</v>
      </c>
      <c r="Q127" s="120">
        <v>0</v>
      </c>
      <c r="R127" s="120">
        <f>Q127*H127</f>
        <v>0</v>
      </c>
      <c r="S127" s="120">
        <v>0</v>
      </c>
      <c r="T127" s="121">
        <f>S127*H127</f>
        <v>0</v>
      </c>
      <c r="AR127" s="122" t="s">
        <v>159</v>
      </c>
      <c r="AT127" s="122" t="s">
        <v>108</v>
      </c>
      <c r="AU127" s="122" t="s">
        <v>79</v>
      </c>
      <c r="AY127" s="3" t="s">
        <v>107</v>
      </c>
      <c r="BE127" s="123">
        <f>IF(N127="základní",J127,0)</f>
        <v>0</v>
      </c>
      <c r="BF127" s="123">
        <f>IF(N127="snížená",J127,0)</f>
        <v>0</v>
      </c>
      <c r="BG127" s="123">
        <f>IF(N127="zákl. přenesená",J127,0)</f>
        <v>0</v>
      </c>
      <c r="BH127" s="123">
        <f>IF(N127="sníž. přenesená",J127,0)</f>
        <v>0</v>
      </c>
      <c r="BI127" s="123">
        <f>IF(N127="nulová",J127,0)</f>
        <v>0</v>
      </c>
      <c r="BJ127" s="3" t="s">
        <v>76</v>
      </c>
      <c r="BK127" s="123">
        <f>ROUND(I127*H127,2)</f>
        <v>0</v>
      </c>
      <c r="BL127" s="3" t="s">
        <v>159</v>
      </c>
      <c r="BM127" s="122" t="s">
        <v>202</v>
      </c>
    </row>
    <row r="128" spans="2:47" s="14" customFormat="1" ht="10">
      <c r="B128" s="15"/>
      <c r="D128" s="124" t="s">
        <v>113</v>
      </c>
      <c r="F128" s="125" t="s">
        <v>201</v>
      </c>
      <c r="L128" s="15"/>
      <c r="M128" s="126"/>
      <c r="T128" s="37"/>
      <c r="AT128" s="3" t="s">
        <v>113</v>
      </c>
      <c r="AU128" s="3" t="s">
        <v>79</v>
      </c>
    </row>
    <row r="129" spans="2:47" s="14" customFormat="1" ht="18">
      <c r="B129" s="15"/>
      <c r="D129" s="124" t="s">
        <v>121</v>
      </c>
      <c r="F129" s="127" t="s">
        <v>163</v>
      </c>
      <c r="L129" s="15"/>
      <c r="M129" s="126"/>
      <c r="T129" s="37"/>
      <c r="AT129" s="3" t="s">
        <v>121</v>
      </c>
      <c r="AU129" s="3" t="s">
        <v>79</v>
      </c>
    </row>
    <row r="130" spans="2:65" s="14" customFormat="1" ht="16.5" customHeight="1">
      <c r="B130" s="111"/>
      <c r="C130" s="112" t="s">
        <v>8</v>
      </c>
      <c r="D130" s="112" t="s">
        <v>108</v>
      </c>
      <c r="E130" s="113" t="s">
        <v>203</v>
      </c>
      <c r="F130" s="114" t="s">
        <v>204</v>
      </c>
      <c r="G130" s="115" t="s">
        <v>158</v>
      </c>
      <c r="H130" s="116">
        <v>1</v>
      </c>
      <c r="I130" s="117"/>
      <c r="J130" s="117">
        <f>ROUND(I130*H130,2)</f>
        <v>0</v>
      </c>
      <c r="K130" s="114"/>
      <c r="L130" s="15"/>
      <c r="M130" s="118"/>
      <c r="N130" s="119" t="s">
        <v>39</v>
      </c>
      <c r="O130" s="120">
        <v>0</v>
      </c>
      <c r="P130" s="120">
        <f>O130*H130</f>
        <v>0</v>
      </c>
      <c r="Q130" s="120">
        <v>0</v>
      </c>
      <c r="R130" s="120">
        <f>Q130*H130</f>
        <v>0</v>
      </c>
      <c r="S130" s="120">
        <v>0</v>
      </c>
      <c r="T130" s="121">
        <f>S130*H130</f>
        <v>0</v>
      </c>
      <c r="AR130" s="122" t="s">
        <v>159</v>
      </c>
      <c r="AT130" s="122" t="s">
        <v>108</v>
      </c>
      <c r="AU130" s="122" t="s">
        <v>79</v>
      </c>
      <c r="AY130" s="3" t="s">
        <v>107</v>
      </c>
      <c r="BE130" s="123">
        <f>IF(N130="základní",J130,0)</f>
        <v>0</v>
      </c>
      <c r="BF130" s="123">
        <f>IF(N130="snížená",J130,0)</f>
        <v>0</v>
      </c>
      <c r="BG130" s="123">
        <f>IF(N130="zákl. přenesená",J130,0)</f>
        <v>0</v>
      </c>
      <c r="BH130" s="123">
        <f>IF(N130="sníž. přenesená",J130,0)</f>
        <v>0</v>
      </c>
      <c r="BI130" s="123">
        <f>IF(N130="nulová",J130,0)</f>
        <v>0</v>
      </c>
      <c r="BJ130" s="3" t="s">
        <v>76</v>
      </c>
      <c r="BK130" s="123">
        <f>ROUND(I130*H130,2)</f>
        <v>0</v>
      </c>
      <c r="BL130" s="3" t="s">
        <v>159</v>
      </c>
      <c r="BM130" s="122" t="s">
        <v>205</v>
      </c>
    </row>
    <row r="131" spans="2:47" s="14" customFormat="1" ht="10">
      <c r="B131" s="15"/>
      <c r="D131" s="124" t="s">
        <v>113</v>
      </c>
      <c r="F131" s="125" t="s">
        <v>204</v>
      </c>
      <c r="L131" s="15"/>
      <c r="M131" s="126"/>
      <c r="T131" s="37"/>
      <c r="AT131" s="3" t="s">
        <v>113</v>
      </c>
      <c r="AU131" s="3" t="s">
        <v>79</v>
      </c>
    </row>
    <row r="132" spans="2:47" s="14" customFormat="1" ht="18">
      <c r="B132" s="15"/>
      <c r="D132" s="124" t="s">
        <v>121</v>
      </c>
      <c r="F132" s="127" t="s">
        <v>163</v>
      </c>
      <c r="L132" s="15"/>
      <c r="M132" s="126"/>
      <c r="T132" s="37"/>
      <c r="AT132" s="3" t="s">
        <v>121</v>
      </c>
      <c r="AU132" s="3" t="s">
        <v>79</v>
      </c>
    </row>
    <row r="133" spans="2:65" s="14" customFormat="1" ht="16.5" customHeight="1">
      <c r="B133" s="111"/>
      <c r="C133" s="112" t="s">
        <v>159</v>
      </c>
      <c r="D133" s="112" t="s">
        <v>108</v>
      </c>
      <c r="E133" s="113" t="s">
        <v>206</v>
      </c>
      <c r="F133" s="114" t="s">
        <v>207</v>
      </c>
      <c r="G133" s="115" t="s">
        <v>162</v>
      </c>
      <c r="H133" s="116">
        <v>3.8</v>
      </c>
      <c r="I133" s="117"/>
      <c r="J133" s="117">
        <f>ROUND(I133*H133,2)</f>
        <v>0</v>
      </c>
      <c r="K133" s="114"/>
      <c r="L133" s="15"/>
      <c r="M133" s="118"/>
      <c r="N133" s="119" t="s">
        <v>39</v>
      </c>
      <c r="O133" s="120">
        <v>0</v>
      </c>
      <c r="P133" s="120">
        <f>O133*H133</f>
        <v>0</v>
      </c>
      <c r="Q133" s="120">
        <v>0</v>
      </c>
      <c r="R133" s="120">
        <f>Q133*H133</f>
        <v>0</v>
      </c>
      <c r="S133" s="120">
        <v>0</v>
      </c>
      <c r="T133" s="121">
        <f>S133*H133</f>
        <v>0</v>
      </c>
      <c r="AR133" s="122" t="s">
        <v>159</v>
      </c>
      <c r="AT133" s="122" t="s">
        <v>108</v>
      </c>
      <c r="AU133" s="122" t="s">
        <v>79</v>
      </c>
      <c r="AY133" s="3" t="s">
        <v>107</v>
      </c>
      <c r="BE133" s="123">
        <f>IF(N133="základní",J133,0)</f>
        <v>0</v>
      </c>
      <c r="BF133" s="123">
        <f>IF(N133="snížená",J133,0)</f>
        <v>0</v>
      </c>
      <c r="BG133" s="123">
        <f>IF(N133="zákl. přenesená",J133,0)</f>
        <v>0</v>
      </c>
      <c r="BH133" s="123">
        <f>IF(N133="sníž. přenesená",J133,0)</f>
        <v>0</v>
      </c>
      <c r="BI133" s="123">
        <f>IF(N133="nulová",J133,0)</f>
        <v>0</v>
      </c>
      <c r="BJ133" s="3" t="s">
        <v>76</v>
      </c>
      <c r="BK133" s="123">
        <f>ROUND(I133*H133,2)</f>
        <v>0</v>
      </c>
      <c r="BL133" s="3" t="s">
        <v>159</v>
      </c>
      <c r="BM133" s="122" t="s">
        <v>208</v>
      </c>
    </row>
    <row r="134" spans="2:47" s="14" customFormat="1" ht="10">
      <c r="B134" s="15"/>
      <c r="D134" s="124" t="s">
        <v>113</v>
      </c>
      <c r="F134" s="125" t="s">
        <v>207</v>
      </c>
      <c r="L134" s="15"/>
      <c r="M134" s="126"/>
      <c r="T134" s="37"/>
      <c r="AT134" s="3" t="s">
        <v>113</v>
      </c>
      <c r="AU134" s="3" t="s">
        <v>79</v>
      </c>
    </row>
    <row r="135" spans="2:47" s="14" customFormat="1" ht="18">
      <c r="B135" s="15"/>
      <c r="D135" s="124" t="s">
        <v>121</v>
      </c>
      <c r="F135" s="127" t="s">
        <v>163</v>
      </c>
      <c r="L135" s="15"/>
      <c r="M135" s="126"/>
      <c r="T135" s="37"/>
      <c r="AT135" s="3" t="s">
        <v>121</v>
      </c>
      <c r="AU135" s="3" t="s">
        <v>79</v>
      </c>
    </row>
    <row r="136" spans="2:51" s="138" customFormat="1" ht="10">
      <c r="B136" s="139"/>
      <c r="D136" s="124" t="s">
        <v>209</v>
      </c>
      <c r="E136" s="140"/>
      <c r="F136" s="141" t="s">
        <v>210</v>
      </c>
      <c r="H136" s="142">
        <v>2.8</v>
      </c>
      <c r="L136" s="139"/>
      <c r="M136" s="143"/>
      <c r="T136" s="144"/>
      <c r="AT136" s="140" t="s">
        <v>209</v>
      </c>
      <c r="AU136" s="140" t="s">
        <v>79</v>
      </c>
      <c r="AV136" s="138" t="s">
        <v>79</v>
      </c>
      <c r="AW136" s="138" t="s">
        <v>29</v>
      </c>
      <c r="AX136" s="138" t="s">
        <v>68</v>
      </c>
      <c r="AY136" s="140" t="s">
        <v>107</v>
      </c>
    </row>
    <row r="137" spans="2:51" s="138" customFormat="1" ht="10">
      <c r="B137" s="139"/>
      <c r="D137" s="124" t="s">
        <v>209</v>
      </c>
      <c r="E137" s="140"/>
      <c r="F137" s="141" t="s">
        <v>211</v>
      </c>
      <c r="H137" s="142">
        <v>1</v>
      </c>
      <c r="L137" s="139"/>
      <c r="M137" s="143"/>
      <c r="T137" s="144"/>
      <c r="AT137" s="140" t="s">
        <v>209</v>
      </c>
      <c r="AU137" s="140" t="s">
        <v>79</v>
      </c>
      <c r="AV137" s="138" t="s">
        <v>79</v>
      </c>
      <c r="AW137" s="138" t="s">
        <v>29</v>
      </c>
      <c r="AX137" s="138" t="s">
        <v>68</v>
      </c>
      <c r="AY137" s="140" t="s">
        <v>107</v>
      </c>
    </row>
    <row r="138" spans="2:51" s="145" customFormat="1" ht="10">
      <c r="B138" s="146"/>
      <c r="D138" s="124" t="s">
        <v>209</v>
      </c>
      <c r="E138" s="147"/>
      <c r="F138" s="148" t="s">
        <v>212</v>
      </c>
      <c r="H138" s="149">
        <v>3.8</v>
      </c>
      <c r="L138" s="146"/>
      <c r="M138" s="150"/>
      <c r="T138" s="151"/>
      <c r="AT138" s="147" t="s">
        <v>209</v>
      </c>
      <c r="AU138" s="147" t="s">
        <v>79</v>
      </c>
      <c r="AV138" s="145" t="s">
        <v>106</v>
      </c>
      <c r="AW138" s="145" t="s">
        <v>29</v>
      </c>
      <c r="AX138" s="145" t="s">
        <v>76</v>
      </c>
      <c r="AY138" s="147" t="s">
        <v>107</v>
      </c>
    </row>
    <row r="139" spans="2:65" s="14" customFormat="1" ht="16.5" customHeight="1">
      <c r="B139" s="111"/>
      <c r="C139" s="112" t="s">
        <v>182</v>
      </c>
      <c r="D139" s="112" t="s">
        <v>108</v>
      </c>
      <c r="E139" s="113" t="s">
        <v>213</v>
      </c>
      <c r="F139" s="114" t="s">
        <v>214</v>
      </c>
      <c r="G139" s="115" t="s">
        <v>162</v>
      </c>
      <c r="H139" s="116">
        <v>1.52</v>
      </c>
      <c r="I139" s="117"/>
      <c r="J139" s="117">
        <f>ROUND(I139*H139,2)</f>
        <v>0</v>
      </c>
      <c r="K139" s="114"/>
      <c r="L139" s="15"/>
      <c r="M139" s="118"/>
      <c r="N139" s="119" t="s">
        <v>39</v>
      </c>
      <c r="O139" s="120">
        <v>0</v>
      </c>
      <c r="P139" s="120">
        <f>O139*H139</f>
        <v>0</v>
      </c>
      <c r="Q139" s="120">
        <v>0</v>
      </c>
      <c r="R139" s="120">
        <f>Q139*H139</f>
        <v>0</v>
      </c>
      <c r="S139" s="120">
        <v>0</v>
      </c>
      <c r="T139" s="121">
        <f>S139*H139</f>
        <v>0</v>
      </c>
      <c r="AR139" s="122" t="s">
        <v>159</v>
      </c>
      <c r="AT139" s="122" t="s">
        <v>108</v>
      </c>
      <c r="AU139" s="122" t="s">
        <v>79</v>
      </c>
      <c r="AY139" s="3" t="s">
        <v>107</v>
      </c>
      <c r="BE139" s="123">
        <f>IF(N139="základní",J139,0)</f>
        <v>0</v>
      </c>
      <c r="BF139" s="123">
        <f>IF(N139="snížená",J139,0)</f>
        <v>0</v>
      </c>
      <c r="BG139" s="123">
        <f>IF(N139="zákl. přenesená",J139,0)</f>
        <v>0</v>
      </c>
      <c r="BH139" s="123">
        <f>IF(N139="sníž. přenesená",J139,0)</f>
        <v>0</v>
      </c>
      <c r="BI139" s="123">
        <f>IF(N139="nulová",J139,0)</f>
        <v>0</v>
      </c>
      <c r="BJ139" s="3" t="s">
        <v>76</v>
      </c>
      <c r="BK139" s="123">
        <f>ROUND(I139*H139,2)</f>
        <v>0</v>
      </c>
      <c r="BL139" s="3" t="s">
        <v>159</v>
      </c>
      <c r="BM139" s="122" t="s">
        <v>215</v>
      </c>
    </row>
    <row r="140" spans="2:47" s="14" customFormat="1" ht="10">
      <c r="B140" s="15"/>
      <c r="D140" s="124" t="s">
        <v>113</v>
      </c>
      <c r="F140" s="125" t="s">
        <v>214</v>
      </c>
      <c r="L140" s="15"/>
      <c r="M140" s="126"/>
      <c r="T140" s="37"/>
      <c r="AT140" s="3" t="s">
        <v>113</v>
      </c>
      <c r="AU140" s="3" t="s">
        <v>79</v>
      </c>
    </row>
    <row r="141" spans="2:47" s="14" customFormat="1" ht="18">
      <c r="B141" s="15"/>
      <c r="D141" s="124" t="s">
        <v>121</v>
      </c>
      <c r="F141" s="127" t="s">
        <v>163</v>
      </c>
      <c r="L141" s="15"/>
      <c r="M141" s="126"/>
      <c r="T141" s="37"/>
      <c r="AT141" s="3" t="s">
        <v>121</v>
      </c>
      <c r="AU141" s="3" t="s">
        <v>79</v>
      </c>
    </row>
    <row r="142" spans="2:51" s="138" customFormat="1" ht="10">
      <c r="B142" s="139"/>
      <c r="D142" s="124" t="s">
        <v>209</v>
      </c>
      <c r="E142" s="140"/>
      <c r="F142" s="141" t="s">
        <v>216</v>
      </c>
      <c r="H142" s="142">
        <v>1.52</v>
      </c>
      <c r="L142" s="139"/>
      <c r="M142" s="143"/>
      <c r="T142" s="144"/>
      <c r="AT142" s="140" t="s">
        <v>209</v>
      </c>
      <c r="AU142" s="140" t="s">
        <v>79</v>
      </c>
      <c r="AV142" s="138" t="s">
        <v>79</v>
      </c>
      <c r="AW142" s="138" t="s">
        <v>29</v>
      </c>
      <c r="AX142" s="138" t="s">
        <v>76</v>
      </c>
      <c r="AY142" s="140" t="s">
        <v>107</v>
      </c>
    </row>
    <row r="143" spans="2:65" s="14" customFormat="1" ht="24.25" customHeight="1">
      <c r="B143" s="111"/>
      <c r="C143" s="112" t="s">
        <v>217</v>
      </c>
      <c r="D143" s="112" t="s">
        <v>108</v>
      </c>
      <c r="E143" s="113" t="s">
        <v>218</v>
      </c>
      <c r="F143" s="114" t="s">
        <v>219</v>
      </c>
      <c r="G143" s="115" t="s">
        <v>196</v>
      </c>
      <c r="H143" s="116">
        <v>4.05</v>
      </c>
      <c r="I143" s="117"/>
      <c r="J143" s="117">
        <f>ROUND(I143*H143,2)</f>
        <v>0</v>
      </c>
      <c r="K143" s="114"/>
      <c r="L143" s="15"/>
      <c r="M143" s="118"/>
      <c r="N143" s="119" t="s">
        <v>39</v>
      </c>
      <c r="O143" s="120">
        <v>0</v>
      </c>
      <c r="P143" s="120">
        <f>O143*H143</f>
        <v>0</v>
      </c>
      <c r="Q143" s="120">
        <v>0</v>
      </c>
      <c r="R143" s="120">
        <f>Q143*H143</f>
        <v>0</v>
      </c>
      <c r="S143" s="120">
        <v>0</v>
      </c>
      <c r="T143" s="121">
        <f>S143*H143</f>
        <v>0</v>
      </c>
      <c r="AR143" s="122" t="s">
        <v>159</v>
      </c>
      <c r="AT143" s="122" t="s">
        <v>108</v>
      </c>
      <c r="AU143" s="122" t="s">
        <v>79</v>
      </c>
      <c r="AY143" s="3" t="s">
        <v>107</v>
      </c>
      <c r="BE143" s="123">
        <f>IF(N143="základní",J143,0)</f>
        <v>0</v>
      </c>
      <c r="BF143" s="123">
        <f>IF(N143="snížená",J143,0)</f>
        <v>0</v>
      </c>
      <c r="BG143" s="123">
        <f>IF(N143="zákl. přenesená",J143,0)</f>
        <v>0</v>
      </c>
      <c r="BH143" s="123">
        <f>IF(N143="sníž. přenesená",J143,0)</f>
        <v>0</v>
      </c>
      <c r="BI143" s="123">
        <f>IF(N143="nulová",J143,0)</f>
        <v>0</v>
      </c>
      <c r="BJ143" s="3" t="s">
        <v>76</v>
      </c>
      <c r="BK143" s="123">
        <f>ROUND(I143*H143,2)</f>
        <v>0</v>
      </c>
      <c r="BL143" s="3" t="s">
        <v>159</v>
      </c>
      <c r="BM143" s="122" t="s">
        <v>220</v>
      </c>
    </row>
    <row r="144" spans="2:47" s="14" customFormat="1" ht="18">
      <c r="B144" s="15"/>
      <c r="D144" s="124" t="s">
        <v>113</v>
      </c>
      <c r="F144" s="125" t="s">
        <v>221</v>
      </c>
      <c r="L144" s="15"/>
      <c r="M144" s="126"/>
      <c r="T144" s="37"/>
      <c r="AT144" s="3" t="s">
        <v>113</v>
      </c>
      <c r="AU144" s="3" t="s">
        <v>79</v>
      </c>
    </row>
    <row r="145" spans="2:47" s="14" customFormat="1" ht="18">
      <c r="B145" s="15"/>
      <c r="D145" s="124" t="s">
        <v>121</v>
      </c>
      <c r="F145" s="127" t="s">
        <v>163</v>
      </c>
      <c r="L145" s="15"/>
      <c r="M145" s="126"/>
      <c r="T145" s="37"/>
      <c r="AT145" s="3" t="s">
        <v>121</v>
      </c>
      <c r="AU145" s="3" t="s">
        <v>79</v>
      </c>
    </row>
    <row r="146" spans="2:51" s="138" customFormat="1" ht="10">
      <c r="B146" s="139"/>
      <c r="D146" s="124" t="s">
        <v>209</v>
      </c>
      <c r="E146" s="140"/>
      <c r="F146" s="141" t="s">
        <v>222</v>
      </c>
      <c r="H146" s="142">
        <v>4.05</v>
      </c>
      <c r="L146" s="139"/>
      <c r="M146" s="143"/>
      <c r="T146" s="144"/>
      <c r="AT146" s="140" t="s">
        <v>209</v>
      </c>
      <c r="AU146" s="140" t="s">
        <v>79</v>
      </c>
      <c r="AV146" s="138" t="s">
        <v>79</v>
      </c>
      <c r="AW146" s="138" t="s">
        <v>29</v>
      </c>
      <c r="AX146" s="138" t="s">
        <v>76</v>
      </c>
      <c r="AY146" s="140" t="s">
        <v>107</v>
      </c>
    </row>
    <row r="147" spans="2:65" s="14" customFormat="1" ht="16.5" customHeight="1">
      <c r="B147" s="111"/>
      <c r="C147" s="112" t="s">
        <v>185</v>
      </c>
      <c r="D147" s="112" t="s">
        <v>108</v>
      </c>
      <c r="E147" s="113" t="s">
        <v>223</v>
      </c>
      <c r="F147" s="114" t="s">
        <v>224</v>
      </c>
      <c r="G147" s="115" t="s">
        <v>162</v>
      </c>
      <c r="H147" s="116">
        <v>1</v>
      </c>
      <c r="I147" s="117"/>
      <c r="J147" s="117">
        <f>ROUND(I147*H147,2)</f>
        <v>0</v>
      </c>
      <c r="K147" s="114"/>
      <c r="L147" s="15"/>
      <c r="M147" s="118"/>
      <c r="N147" s="119" t="s">
        <v>39</v>
      </c>
      <c r="O147" s="120">
        <v>0</v>
      </c>
      <c r="P147" s="120">
        <f>O147*H147</f>
        <v>0</v>
      </c>
      <c r="Q147" s="120">
        <v>0</v>
      </c>
      <c r="R147" s="120">
        <f>Q147*H147</f>
        <v>0</v>
      </c>
      <c r="S147" s="120">
        <v>0</v>
      </c>
      <c r="T147" s="121">
        <f>S147*H147</f>
        <v>0</v>
      </c>
      <c r="AR147" s="122" t="s">
        <v>159</v>
      </c>
      <c r="AT147" s="122" t="s">
        <v>108</v>
      </c>
      <c r="AU147" s="122" t="s">
        <v>79</v>
      </c>
      <c r="AY147" s="3" t="s">
        <v>107</v>
      </c>
      <c r="BE147" s="123">
        <f>IF(N147="základní",J147,0)</f>
        <v>0</v>
      </c>
      <c r="BF147" s="123">
        <f>IF(N147="snížená",J147,0)</f>
        <v>0</v>
      </c>
      <c r="BG147" s="123">
        <f>IF(N147="zákl. přenesená",J147,0)</f>
        <v>0</v>
      </c>
      <c r="BH147" s="123">
        <f>IF(N147="sníž. přenesená",J147,0)</f>
        <v>0</v>
      </c>
      <c r="BI147" s="123">
        <f>IF(N147="nulová",J147,0)</f>
        <v>0</v>
      </c>
      <c r="BJ147" s="3" t="s">
        <v>76</v>
      </c>
      <c r="BK147" s="123">
        <f>ROUND(I147*H147,2)</f>
        <v>0</v>
      </c>
      <c r="BL147" s="3" t="s">
        <v>159</v>
      </c>
      <c r="BM147" s="122" t="s">
        <v>225</v>
      </c>
    </row>
    <row r="148" spans="2:47" s="14" customFormat="1" ht="10">
      <c r="B148" s="15"/>
      <c r="D148" s="124" t="s">
        <v>113</v>
      </c>
      <c r="F148" s="125" t="s">
        <v>224</v>
      </c>
      <c r="L148" s="15"/>
      <c r="M148" s="126"/>
      <c r="T148" s="37"/>
      <c r="AT148" s="3" t="s">
        <v>113</v>
      </c>
      <c r="AU148" s="3" t="s">
        <v>79</v>
      </c>
    </row>
    <row r="149" spans="2:47" s="14" customFormat="1" ht="18">
      <c r="B149" s="15"/>
      <c r="D149" s="124" t="s">
        <v>121</v>
      </c>
      <c r="F149" s="127" t="s">
        <v>163</v>
      </c>
      <c r="L149" s="15"/>
      <c r="M149" s="126"/>
      <c r="T149" s="37"/>
      <c r="AT149" s="3" t="s">
        <v>121</v>
      </c>
      <c r="AU149" s="3" t="s">
        <v>79</v>
      </c>
    </row>
    <row r="150" spans="2:65" s="14" customFormat="1" ht="16.5" customHeight="1">
      <c r="B150" s="111"/>
      <c r="C150" s="112" t="s">
        <v>7</v>
      </c>
      <c r="D150" s="112" t="s">
        <v>108</v>
      </c>
      <c r="E150" s="113" t="s">
        <v>226</v>
      </c>
      <c r="F150" s="114" t="s">
        <v>227</v>
      </c>
      <c r="G150" s="115" t="s">
        <v>162</v>
      </c>
      <c r="H150" s="116">
        <v>1</v>
      </c>
      <c r="I150" s="117"/>
      <c r="J150" s="117">
        <f>ROUND(I150*H150,2)</f>
        <v>0</v>
      </c>
      <c r="K150" s="114"/>
      <c r="L150" s="15"/>
      <c r="M150" s="118"/>
      <c r="N150" s="119" t="s">
        <v>39</v>
      </c>
      <c r="O150" s="120">
        <v>0</v>
      </c>
      <c r="P150" s="120">
        <f>O150*H150</f>
        <v>0</v>
      </c>
      <c r="Q150" s="120">
        <v>0</v>
      </c>
      <c r="R150" s="120">
        <f>Q150*H150</f>
        <v>0</v>
      </c>
      <c r="S150" s="120">
        <v>0</v>
      </c>
      <c r="T150" s="121">
        <f>S150*H150</f>
        <v>0</v>
      </c>
      <c r="AR150" s="122" t="s">
        <v>159</v>
      </c>
      <c r="AT150" s="122" t="s">
        <v>108</v>
      </c>
      <c r="AU150" s="122" t="s">
        <v>79</v>
      </c>
      <c r="AY150" s="3" t="s">
        <v>107</v>
      </c>
      <c r="BE150" s="123">
        <f>IF(N150="základní",J150,0)</f>
        <v>0</v>
      </c>
      <c r="BF150" s="123">
        <f>IF(N150="snížená",J150,0)</f>
        <v>0</v>
      </c>
      <c r="BG150" s="123">
        <f>IF(N150="zákl. přenesená",J150,0)</f>
        <v>0</v>
      </c>
      <c r="BH150" s="123">
        <f>IF(N150="sníž. přenesená",J150,0)</f>
        <v>0</v>
      </c>
      <c r="BI150" s="123">
        <f>IF(N150="nulová",J150,0)</f>
        <v>0</v>
      </c>
      <c r="BJ150" s="3" t="s">
        <v>76</v>
      </c>
      <c r="BK150" s="123">
        <f>ROUND(I150*H150,2)</f>
        <v>0</v>
      </c>
      <c r="BL150" s="3" t="s">
        <v>159</v>
      </c>
      <c r="BM150" s="122" t="s">
        <v>228</v>
      </c>
    </row>
    <row r="151" spans="2:47" s="14" customFormat="1" ht="10">
      <c r="B151" s="15"/>
      <c r="D151" s="124" t="s">
        <v>113</v>
      </c>
      <c r="F151" s="125" t="s">
        <v>227</v>
      </c>
      <c r="L151" s="15"/>
      <c r="M151" s="126"/>
      <c r="T151" s="37"/>
      <c r="AT151" s="3" t="s">
        <v>113</v>
      </c>
      <c r="AU151" s="3" t="s">
        <v>79</v>
      </c>
    </row>
    <row r="152" spans="2:47" s="14" customFormat="1" ht="18">
      <c r="B152" s="15"/>
      <c r="D152" s="124" t="s">
        <v>121</v>
      </c>
      <c r="F152" s="127" t="s">
        <v>163</v>
      </c>
      <c r="L152" s="15"/>
      <c r="M152" s="126"/>
      <c r="T152" s="37"/>
      <c r="AT152" s="3" t="s">
        <v>121</v>
      </c>
      <c r="AU152" s="3" t="s">
        <v>79</v>
      </c>
    </row>
    <row r="153" spans="2:65" s="14" customFormat="1" ht="16.5" customHeight="1">
      <c r="B153" s="111"/>
      <c r="C153" s="112" t="s">
        <v>189</v>
      </c>
      <c r="D153" s="112" t="s">
        <v>108</v>
      </c>
      <c r="E153" s="113" t="s">
        <v>229</v>
      </c>
      <c r="F153" s="114" t="s">
        <v>230</v>
      </c>
      <c r="G153" s="115" t="s">
        <v>231</v>
      </c>
      <c r="H153" s="116">
        <v>2.5</v>
      </c>
      <c r="I153" s="117"/>
      <c r="J153" s="117">
        <f>ROUND(I153*H153,2)</f>
        <v>0</v>
      </c>
      <c r="K153" s="114"/>
      <c r="L153" s="15"/>
      <c r="M153" s="118"/>
      <c r="N153" s="119" t="s">
        <v>39</v>
      </c>
      <c r="O153" s="120">
        <v>0</v>
      </c>
      <c r="P153" s="120">
        <f>O153*H153</f>
        <v>0</v>
      </c>
      <c r="Q153" s="120">
        <v>0</v>
      </c>
      <c r="R153" s="120">
        <f>Q153*H153</f>
        <v>0</v>
      </c>
      <c r="S153" s="120">
        <v>0</v>
      </c>
      <c r="T153" s="121">
        <f>S153*H153</f>
        <v>0</v>
      </c>
      <c r="AR153" s="122" t="s">
        <v>159</v>
      </c>
      <c r="AT153" s="122" t="s">
        <v>108</v>
      </c>
      <c r="AU153" s="122" t="s">
        <v>79</v>
      </c>
      <c r="AY153" s="3" t="s">
        <v>107</v>
      </c>
      <c r="BE153" s="123">
        <f>IF(N153="základní",J153,0)</f>
        <v>0</v>
      </c>
      <c r="BF153" s="123">
        <f>IF(N153="snížená",J153,0)</f>
        <v>0</v>
      </c>
      <c r="BG153" s="123">
        <f>IF(N153="zákl. přenesená",J153,0)</f>
        <v>0</v>
      </c>
      <c r="BH153" s="123">
        <f>IF(N153="sníž. přenesená",J153,0)</f>
        <v>0</v>
      </c>
      <c r="BI153" s="123">
        <f>IF(N153="nulová",J153,0)</f>
        <v>0</v>
      </c>
      <c r="BJ153" s="3" t="s">
        <v>76</v>
      </c>
      <c r="BK153" s="123">
        <f>ROUND(I153*H153,2)</f>
        <v>0</v>
      </c>
      <c r="BL153" s="3" t="s">
        <v>159</v>
      </c>
      <c r="BM153" s="122" t="s">
        <v>232</v>
      </c>
    </row>
    <row r="154" spans="2:47" s="14" customFormat="1" ht="10">
      <c r="B154" s="15"/>
      <c r="D154" s="124" t="s">
        <v>113</v>
      </c>
      <c r="F154" s="125" t="s">
        <v>230</v>
      </c>
      <c r="L154" s="15"/>
      <c r="M154" s="126"/>
      <c r="T154" s="37"/>
      <c r="AT154" s="3" t="s">
        <v>113</v>
      </c>
      <c r="AU154" s="3" t="s">
        <v>79</v>
      </c>
    </row>
    <row r="155" spans="2:47" s="14" customFormat="1" ht="27">
      <c r="B155" s="15"/>
      <c r="D155" s="124" t="s">
        <v>121</v>
      </c>
      <c r="F155" s="127" t="s">
        <v>233</v>
      </c>
      <c r="L155" s="15"/>
      <c r="M155" s="126"/>
      <c r="T155" s="37"/>
      <c r="AT155" s="3" t="s">
        <v>121</v>
      </c>
      <c r="AU155" s="3" t="s">
        <v>79</v>
      </c>
    </row>
    <row r="156" spans="2:65" s="14" customFormat="1" ht="21.75" customHeight="1">
      <c r="B156" s="111"/>
      <c r="C156" s="112" t="s">
        <v>234</v>
      </c>
      <c r="D156" s="112" t="s">
        <v>108</v>
      </c>
      <c r="E156" s="113" t="s">
        <v>235</v>
      </c>
      <c r="F156" s="114" t="s">
        <v>236</v>
      </c>
      <c r="G156" s="115" t="s">
        <v>158</v>
      </c>
      <c r="H156" s="116">
        <v>1</v>
      </c>
      <c r="I156" s="117"/>
      <c r="J156" s="117">
        <f>ROUND(I156*H156,2)</f>
        <v>0</v>
      </c>
      <c r="K156" s="114"/>
      <c r="L156" s="15"/>
      <c r="M156" s="118"/>
      <c r="N156" s="119" t="s">
        <v>39</v>
      </c>
      <c r="O156" s="120">
        <v>0</v>
      </c>
      <c r="P156" s="120">
        <f>O156*H156</f>
        <v>0</v>
      </c>
      <c r="Q156" s="120">
        <v>0</v>
      </c>
      <c r="R156" s="120">
        <f>Q156*H156</f>
        <v>0</v>
      </c>
      <c r="S156" s="120">
        <v>0</v>
      </c>
      <c r="T156" s="121">
        <f>S156*H156</f>
        <v>0</v>
      </c>
      <c r="AR156" s="122" t="s">
        <v>159</v>
      </c>
      <c r="AT156" s="122" t="s">
        <v>108</v>
      </c>
      <c r="AU156" s="122" t="s">
        <v>79</v>
      </c>
      <c r="AY156" s="3" t="s">
        <v>107</v>
      </c>
      <c r="BE156" s="123">
        <f>IF(N156="základní",J156,0)</f>
        <v>0</v>
      </c>
      <c r="BF156" s="123">
        <f>IF(N156="snížená",J156,0)</f>
        <v>0</v>
      </c>
      <c r="BG156" s="123">
        <f>IF(N156="zákl. přenesená",J156,0)</f>
        <v>0</v>
      </c>
      <c r="BH156" s="123">
        <f>IF(N156="sníž. přenesená",J156,0)</f>
        <v>0</v>
      </c>
      <c r="BI156" s="123">
        <f>IF(N156="nulová",J156,0)</f>
        <v>0</v>
      </c>
      <c r="BJ156" s="3" t="s">
        <v>76</v>
      </c>
      <c r="BK156" s="123">
        <f>ROUND(I156*H156,2)</f>
        <v>0</v>
      </c>
      <c r="BL156" s="3" t="s">
        <v>159</v>
      </c>
      <c r="BM156" s="122" t="s">
        <v>237</v>
      </c>
    </row>
    <row r="157" spans="2:47" s="14" customFormat="1" ht="10">
      <c r="B157" s="15"/>
      <c r="D157" s="124" t="s">
        <v>113</v>
      </c>
      <c r="F157" s="125" t="s">
        <v>236</v>
      </c>
      <c r="L157" s="15"/>
      <c r="M157" s="126"/>
      <c r="T157" s="37"/>
      <c r="AT157" s="3" t="s">
        <v>113</v>
      </c>
      <c r="AU157" s="3" t="s">
        <v>79</v>
      </c>
    </row>
    <row r="158" spans="2:47" s="14" customFormat="1" ht="27">
      <c r="B158" s="15"/>
      <c r="D158" s="124" t="s">
        <v>121</v>
      </c>
      <c r="F158" s="127" t="s">
        <v>233</v>
      </c>
      <c r="L158" s="15"/>
      <c r="M158" s="126"/>
      <c r="T158" s="37"/>
      <c r="AT158" s="3" t="s">
        <v>121</v>
      </c>
      <c r="AU158" s="3" t="s">
        <v>79</v>
      </c>
    </row>
    <row r="159" spans="2:65" s="14" customFormat="1" ht="16.5" customHeight="1">
      <c r="B159" s="111"/>
      <c r="C159" s="112" t="s">
        <v>192</v>
      </c>
      <c r="D159" s="112" t="s">
        <v>108</v>
      </c>
      <c r="E159" s="113" t="s">
        <v>238</v>
      </c>
      <c r="F159" s="114" t="s">
        <v>239</v>
      </c>
      <c r="G159" s="115" t="s">
        <v>231</v>
      </c>
      <c r="H159" s="116">
        <v>2.5</v>
      </c>
      <c r="I159" s="117"/>
      <c r="J159" s="117">
        <f>ROUND(I159*H159,2)</f>
        <v>0</v>
      </c>
      <c r="K159" s="114"/>
      <c r="L159" s="15"/>
      <c r="M159" s="118"/>
      <c r="N159" s="119" t="s">
        <v>39</v>
      </c>
      <c r="O159" s="120">
        <v>0</v>
      </c>
      <c r="P159" s="120">
        <f>O159*H159</f>
        <v>0</v>
      </c>
      <c r="Q159" s="120">
        <v>0</v>
      </c>
      <c r="R159" s="120">
        <f>Q159*H159</f>
        <v>0</v>
      </c>
      <c r="S159" s="120">
        <v>0</v>
      </c>
      <c r="T159" s="121">
        <f>S159*H159</f>
        <v>0</v>
      </c>
      <c r="AR159" s="122" t="s">
        <v>159</v>
      </c>
      <c r="AT159" s="122" t="s">
        <v>108</v>
      </c>
      <c r="AU159" s="122" t="s">
        <v>79</v>
      </c>
      <c r="AY159" s="3" t="s">
        <v>107</v>
      </c>
      <c r="BE159" s="123">
        <f>IF(N159="základní",J159,0)</f>
        <v>0</v>
      </c>
      <c r="BF159" s="123">
        <f>IF(N159="snížená",J159,0)</f>
        <v>0</v>
      </c>
      <c r="BG159" s="123">
        <f>IF(N159="zákl. přenesená",J159,0)</f>
        <v>0</v>
      </c>
      <c r="BH159" s="123">
        <f>IF(N159="sníž. přenesená",J159,0)</f>
        <v>0</v>
      </c>
      <c r="BI159" s="123">
        <f>IF(N159="nulová",J159,0)</f>
        <v>0</v>
      </c>
      <c r="BJ159" s="3" t="s">
        <v>76</v>
      </c>
      <c r="BK159" s="123">
        <f>ROUND(I159*H159,2)</f>
        <v>0</v>
      </c>
      <c r="BL159" s="3" t="s">
        <v>159</v>
      </c>
      <c r="BM159" s="122" t="s">
        <v>240</v>
      </c>
    </row>
    <row r="160" spans="2:47" s="14" customFormat="1" ht="10">
      <c r="B160" s="15"/>
      <c r="D160" s="124" t="s">
        <v>113</v>
      </c>
      <c r="F160" s="125" t="s">
        <v>239</v>
      </c>
      <c r="L160" s="15"/>
      <c r="M160" s="126"/>
      <c r="T160" s="37"/>
      <c r="AT160" s="3" t="s">
        <v>113</v>
      </c>
      <c r="AU160" s="3" t="s">
        <v>79</v>
      </c>
    </row>
    <row r="161" spans="2:47" s="14" customFormat="1" ht="36">
      <c r="B161" s="15"/>
      <c r="D161" s="124" t="s">
        <v>121</v>
      </c>
      <c r="F161" s="127" t="s">
        <v>241</v>
      </c>
      <c r="L161" s="15"/>
      <c r="M161" s="126"/>
      <c r="T161" s="37"/>
      <c r="AT161" s="3" t="s">
        <v>121</v>
      </c>
      <c r="AU161" s="3" t="s">
        <v>79</v>
      </c>
    </row>
    <row r="162" spans="2:65" s="14" customFormat="1" ht="16.5" customHeight="1">
      <c r="B162" s="111"/>
      <c r="C162" s="112" t="s">
        <v>242</v>
      </c>
      <c r="D162" s="112" t="s">
        <v>108</v>
      </c>
      <c r="E162" s="113" t="s">
        <v>243</v>
      </c>
      <c r="F162" s="114" t="s">
        <v>244</v>
      </c>
      <c r="G162" s="115" t="s">
        <v>162</v>
      </c>
      <c r="H162" s="116">
        <v>2</v>
      </c>
      <c r="I162" s="117"/>
      <c r="J162" s="117">
        <f>ROUND(I162*H162,2)</f>
        <v>0</v>
      </c>
      <c r="K162" s="114"/>
      <c r="L162" s="15"/>
      <c r="M162" s="118"/>
      <c r="N162" s="119" t="s">
        <v>39</v>
      </c>
      <c r="O162" s="120">
        <v>0</v>
      </c>
      <c r="P162" s="120">
        <f>O162*H162</f>
        <v>0</v>
      </c>
      <c r="Q162" s="120">
        <v>0</v>
      </c>
      <c r="R162" s="120">
        <f>Q162*H162</f>
        <v>0</v>
      </c>
      <c r="S162" s="120">
        <v>0</v>
      </c>
      <c r="T162" s="121">
        <f>S162*H162</f>
        <v>0</v>
      </c>
      <c r="AR162" s="122" t="s">
        <v>159</v>
      </c>
      <c r="AT162" s="122" t="s">
        <v>108</v>
      </c>
      <c r="AU162" s="122" t="s">
        <v>79</v>
      </c>
      <c r="AY162" s="3" t="s">
        <v>107</v>
      </c>
      <c r="BE162" s="123">
        <f>IF(N162="základní",J162,0)</f>
        <v>0</v>
      </c>
      <c r="BF162" s="123">
        <f>IF(N162="snížená",J162,0)</f>
        <v>0</v>
      </c>
      <c r="BG162" s="123">
        <f>IF(N162="zákl. přenesená",J162,0)</f>
        <v>0</v>
      </c>
      <c r="BH162" s="123">
        <f>IF(N162="sníž. přenesená",J162,0)</f>
        <v>0</v>
      </c>
      <c r="BI162" s="123">
        <f>IF(N162="nulová",J162,0)</f>
        <v>0</v>
      </c>
      <c r="BJ162" s="3" t="s">
        <v>76</v>
      </c>
      <c r="BK162" s="123">
        <f>ROUND(I162*H162,2)</f>
        <v>0</v>
      </c>
      <c r="BL162" s="3" t="s">
        <v>159</v>
      </c>
      <c r="BM162" s="122" t="s">
        <v>245</v>
      </c>
    </row>
    <row r="163" spans="2:47" s="14" customFormat="1" ht="10">
      <c r="B163" s="15"/>
      <c r="D163" s="124" t="s">
        <v>113</v>
      </c>
      <c r="F163" s="125" t="s">
        <v>244</v>
      </c>
      <c r="L163" s="15"/>
      <c r="M163" s="126"/>
      <c r="T163" s="37"/>
      <c r="AT163" s="3" t="s">
        <v>113</v>
      </c>
      <c r="AU163" s="3" t="s">
        <v>79</v>
      </c>
    </row>
    <row r="164" spans="2:47" s="14" customFormat="1" ht="27">
      <c r="B164" s="15"/>
      <c r="D164" s="124" t="s">
        <v>121</v>
      </c>
      <c r="F164" s="127" t="s">
        <v>233</v>
      </c>
      <c r="L164" s="15"/>
      <c r="M164" s="126"/>
      <c r="T164" s="37"/>
      <c r="AT164" s="3" t="s">
        <v>121</v>
      </c>
      <c r="AU164" s="3" t="s">
        <v>79</v>
      </c>
    </row>
    <row r="165" spans="2:65" s="14" customFormat="1" ht="16.5" customHeight="1">
      <c r="B165" s="111"/>
      <c r="C165" s="112" t="s">
        <v>197</v>
      </c>
      <c r="D165" s="112" t="s">
        <v>108</v>
      </c>
      <c r="E165" s="113" t="s">
        <v>246</v>
      </c>
      <c r="F165" s="114" t="s">
        <v>247</v>
      </c>
      <c r="G165" s="115" t="s">
        <v>158</v>
      </c>
      <c r="H165" s="116">
        <v>1</v>
      </c>
      <c r="I165" s="117"/>
      <c r="J165" s="117">
        <f>ROUND(I165*H165,2)</f>
        <v>0</v>
      </c>
      <c r="K165" s="114"/>
      <c r="L165" s="15"/>
      <c r="M165" s="118"/>
      <c r="N165" s="119" t="s">
        <v>39</v>
      </c>
      <c r="O165" s="120">
        <v>0</v>
      </c>
      <c r="P165" s="120">
        <f>O165*H165</f>
        <v>0</v>
      </c>
      <c r="Q165" s="120">
        <v>0</v>
      </c>
      <c r="R165" s="120">
        <f>Q165*H165</f>
        <v>0</v>
      </c>
      <c r="S165" s="120">
        <v>0</v>
      </c>
      <c r="T165" s="121">
        <f>S165*H165</f>
        <v>0</v>
      </c>
      <c r="AR165" s="122" t="s">
        <v>159</v>
      </c>
      <c r="AT165" s="122" t="s">
        <v>108</v>
      </c>
      <c r="AU165" s="122" t="s">
        <v>79</v>
      </c>
      <c r="AY165" s="3" t="s">
        <v>107</v>
      </c>
      <c r="BE165" s="123">
        <f>IF(N165="základní",J165,0)</f>
        <v>0</v>
      </c>
      <c r="BF165" s="123">
        <f>IF(N165="snížená",J165,0)</f>
        <v>0</v>
      </c>
      <c r="BG165" s="123">
        <f>IF(N165="zákl. přenesená",J165,0)</f>
        <v>0</v>
      </c>
      <c r="BH165" s="123">
        <f>IF(N165="sníž. přenesená",J165,0)</f>
        <v>0</v>
      </c>
      <c r="BI165" s="123">
        <f>IF(N165="nulová",J165,0)</f>
        <v>0</v>
      </c>
      <c r="BJ165" s="3" t="s">
        <v>76</v>
      </c>
      <c r="BK165" s="123">
        <f>ROUND(I165*H165,2)</f>
        <v>0</v>
      </c>
      <c r="BL165" s="3" t="s">
        <v>159</v>
      </c>
      <c r="BM165" s="122" t="s">
        <v>248</v>
      </c>
    </row>
    <row r="166" spans="2:47" s="14" customFormat="1" ht="10">
      <c r="B166" s="15"/>
      <c r="D166" s="124" t="s">
        <v>113</v>
      </c>
      <c r="F166" s="125" t="s">
        <v>247</v>
      </c>
      <c r="L166" s="15"/>
      <c r="M166" s="126"/>
      <c r="T166" s="37"/>
      <c r="AT166" s="3" t="s">
        <v>113</v>
      </c>
      <c r="AU166" s="3" t="s">
        <v>79</v>
      </c>
    </row>
    <row r="167" spans="2:47" s="14" customFormat="1" ht="126">
      <c r="B167" s="15"/>
      <c r="D167" s="124" t="s">
        <v>121</v>
      </c>
      <c r="F167" s="127" t="s">
        <v>249</v>
      </c>
      <c r="L167" s="15"/>
      <c r="M167" s="126"/>
      <c r="T167" s="37"/>
      <c r="AT167" s="3" t="s">
        <v>121</v>
      </c>
      <c r="AU167" s="3" t="s">
        <v>79</v>
      </c>
    </row>
    <row r="168" spans="2:65" s="14" customFormat="1" ht="16.5" customHeight="1">
      <c r="B168" s="111"/>
      <c r="C168" s="112" t="s">
        <v>250</v>
      </c>
      <c r="D168" s="112" t="s">
        <v>108</v>
      </c>
      <c r="E168" s="113" t="s">
        <v>251</v>
      </c>
      <c r="F168" s="114" t="s">
        <v>252</v>
      </c>
      <c r="G168" s="115" t="s">
        <v>162</v>
      </c>
      <c r="H168" s="116">
        <v>1</v>
      </c>
      <c r="I168" s="117"/>
      <c r="J168" s="117">
        <f>ROUND(I168*H168,2)</f>
        <v>0</v>
      </c>
      <c r="K168" s="114"/>
      <c r="L168" s="15"/>
      <c r="M168" s="118"/>
      <c r="N168" s="119" t="s">
        <v>39</v>
      </c>
      <c r="O168" s="120">
        <v>0</v>
      </c>
      <c r="P168" s="120">
        <f>O168*H168</f>
        <v>0</v>
      </c>
      <c r="Q168" s="120">
        <v>0</v>
      </c>
      <c r="R168" s="120">
        <f>Q168*H168</f>
        <v>0</v>
      </c>
      <c r="S168" s="120">
        <v>0</v>
      </c>
      <c r="T168" s="121">
        <f>S168*H168</f>
        <v>0</v>
      </c>
      <c r="AR168" s="122" t="s">
        <v>159</v>
      </c>
      <c r="AT168" s="122" t="s">
        <v>108</v>
      </c>
      <c r="AU168" s="122" t="s">
        <v>79</v>
      </c>
      <c r="AY168" s="3" t="s">
        <v>107</v>
      </c>
      <c r="BE168" s="123">
        <f>IF(N168="základní",J168,0)</f>
        <v>0</v>
      </c>
      <c r="BF168" s="123">
        <f>IF(N168="snížená",J168,0)</f>
        <v>0</v>
      </c>
      <c r="BG168" s="123">
        <f>IF(N168="zákl. přenesená",J168,0)</f>
        <v>0</v>
      </c>
      <c r="BH168" s="123">
        <f>IF(N168="sníž. přenesená",J168,0)</f>
        <v>0</v>
      </c>
      <c r="BI168" s="123">
        <f>IF(N168="nulová",J168,0)</f>
        <v>0</v>
      </c>
      <c r="BJ168" s="3" t="s">
        <v>76</v>
      </c>
      <c r="BK168" s="123">
        <f>ROUND(I168*H168,2)</f>
        <v>0</v>
      </c>
      <c r="BL168" s="3" t="s">
        <v>159</v>
      </c>
      <c r="BM168" s="122" t="s">
        <v>253</v>
      </c>
    </row>
    <row r="169" spans="2:47" s="14" customFormat="1" ht="10">
      <c r="B169" s="15"/>
      <c r="D169" s="124" t="s">
        <v>113</v>
      </c>
      <c r="F169" s="125" t="s">
        <v>252</v>
      </c>
      <c r="L169" s="15"/>
      <c r="M169" s="126"/>
      <c r="T169" s="37"/>
      <c r="AT169" s="3" t="s">
        <v>113</v>
      </c>
      <c r="AU169" s="3" t="s">
        <v>79</v>
      </c>
    </row>
    <row r="170" spans="2:47" s="14" customFormat="1" ht="18">
      <c r="B170" s="15"/>
      <c r="D170" s="124" t="s">
        <v>121</v>
      </c>
      <c r="F170" s="127" t="s">
        <v>163</v>
      </c>
      <c r="L170" s="15"/>
      <c r="M170" s="126"/>
      <c r="T170" s="37"/>
      <c r="AT170" s="3" t="s">
        <v>121</v>
      </c>
      <c r="AU170" s="3" t="s">
        <v>79</v>
      </c>
    </row>
    <row r="171" spans="2:65" s="14" customFormat="1" ht="16.5" customHeight="1">
      <c r="B171" s="111"/>
      <c r="C171" s="112" t="s">
        <v>202</v>
      </c>
      <c r="D171" s="112" t="s">
        <v>108</v>
      </c>
      <c r="E171" s="113" t="s">
        <v>254</v>
      </c>
      <c r="F171" s="114" t="s">
        <v>255</v>
      </c>
      <c r="G171" s="115" t="s">
        <v>162</v>
      </c>
      <c r="H171" s="116">
        <v>2</v>
      </c>
      <c r="I171" s="117"/>
      <c r="J171" s="117">
        <f>ROUND(I171*H171,2)</f>
        <v>0</v>
      </c>
      <c r="K171" s="114"/>
      <c r="L171" s="15"/>
      <c r="M171" s="118"/>
      <c r="N171" s="119" t="s">
        <v>39</v>
      </c>
      <c r="O171" s="120">
        <v>0</v>
      </c>
      <c r="P171" s="120">
        <f>O171*H171</f>
        <v>0</v>
      </c>
      <c r="Q171" s="120">
        <v>0</v>
      </c>
      <c r="R171" s="120">
        <f>Q171*H171</f>
        <v>0</v>
      </c>
      <c r="S171" s="120">
        <v>0</v>
      </c>
      <c r="T171" s="121">
        <f>S171*H171</f>
        <v>0</v>
      </c>
      <c r="AR171" s="122" t="s">
        <v>159</v>
      </c>
      <c r="AT171" s="122" t="s">
        <v>108</v>
      </c>
      <c r="AU171" s="122" t="s">
        <v>79</v>
      </c>
      <c r="AY171" s="3" t="s">
        <v>107</v>
      </c>
      <c r="BE171" s="123">
        <f>IF(N171="základní",J171,0)</f>
        <v>0</v>
      </c>
      <c r="BF171" s="123">
        <f>IF(N171="snížená",J171,0)</f>
        <v>0</v>
      </c>
      <c r="BG171" s="123">
        <f>IF(N171="zákl. přenesená",J171,0)</f>
        <v>0</v>
      </c>
      <c r="BH171" s="123">
        <f>IF(N171="sníž. přenesená",J171,0)</f>
        <v>0</v>
      </c>
      <c r="BI171" s="123">
        <f>IF(N171="nulová",J171,0)</f>
        <v>0</v>
      </c>
      <c r="BJ171" s="3" t="s">
        <v>76</v>
      </c>
      <c r="BK171" s="123">
        <f>ROUND(I171*H171,2)</f>
        <v>0</v>
      </c>
      <c r="BL171" s="3" t="s">
        <v>159</v>
      </c>
      <c r="BM171" s="122" t="s">
        <v>256</v>
      </c>
    </row>
    <row r="172" spans="2:47" s="14" customFormat="1" ht="18">
      <c r="B172" s="15"/>
      <c r="D172" s="124" t="s">
        <v>113</v>
      </c>
      <c r="F172" s="125" t="s">
        <v>257</v>
      </c>
      <c r="L172" s="15"/>
      <c r="M172" s="126"/>
      <c r="T172" s="37"/>
      <c r="AT172" s="3" t="s">
        <v>113</v>
      </c>
      <c r="AU172" s="3" t="s">
        <v>79</v>
      </c>
    </row>
    <row r="173" spans="2:47" s="14" customFormat="1" ht="18">
      <c r="B173" s="15"/>
      <c r="D173" s="124" t="s">
        <v>121</v>
      </c>
      <c r="F173" s="127" t="s">
        <v>258</v>
      </c>
      <c r="L173" s="15"/>
      <c r="M173" s="126"/>
      <c r="T173" s="37"/>
      <c r="AT173" s="3" t="s">
        <v>121</v>
      </c>
      <c r="AU173" s="3" t="s">
        <v>79</v>
      </c>
    </row>
    <row r="174" spans="2:65" s="14" customFormat="1" ht="16.5" customHeight="1">
      <c r="B174" s="111"/>
      <c r="C174" s="112" t="s">
        <v>259</v>
      </c>
      <c r="D174" s="112" t="s">
        <v>108</v>
      </c>
      <c r="E174" s="113" t="s">
        <v>260</v>
      </c>
      <c r="F174" s="114" t="s">
        <v>261</v>
      </c>
      <c r="G174" s="115" t="s">
        <v>162</v>
      </c>
      <c r="H174" s="116">
        <v>5</v>
      </c>
      <c r="I174" s="117"/>
      <c r="J174" s="117">
        <f>ROUND(I174*H174,2)</f>
        <v>0</v>
      </c>
      <c r="K174" s="114"/>
      <c r="L174" s="15"/>
      <c r="M174" s="118"/>
      <c r="N174" s="119" t="s">
        <v>39</v>
      </c>
      <c r="O174" s="120">
        <v>0</v>
      </c>
      <c r="P174" s="120">
        <f>O174*H174</f>
        <v>0</v>
      </c>
      <c r="Q174" s="120">
        <v>0</v>
      </c>
      <c r="R174" s="120">
        <f>Q174*H174</f>
        <v>0</v>
      </c>
      <c r="S174" s="120">
        <v>0</v>
      </c>
      <c r="T174" s="121">
        <f>S174*H174</f>
        <v>0</v>
      </c>
      <c r="AR174" s="122" t="s">
        <v>159</v>
      </c>
      <c r="AT174" s="122" t="s">
        <v>108</v>
      </c>
      <c r="AU174" s="122" t="s">
        <v>79</v>
      </c>
      <c r="AY174" s="3" t="s">
        <v>107</v>
      </c>
      <c r="BE174" s="123">
        <f>IF(N174="základní",J174,0)</f>
        <v>0</v>
      </c>
      <c r="BF174" s="123">
        <f>IF(N174="snížená",J174,0)</f>
        <v>0</v>
      </c>
      <c r="BG174" s="123">
        <f>IF(N174="zákl. přenesená",J174,0)</f>
        <v>0</v>
      </c>
      <c r="BH174" s="123">
        <f>IF(N174="sníž. přenesená",J174,0)</f>
        <v>0</v>
      </c>
      <c r="BI174" s="123">
        <f>IF(N174="nulová",J174,0)</f>
        <v>0</v>
      </c>
      <c r="BJ174" s="3" t="s">
        <v>76</v>
      </c>
      <c r="BK174" s="123">
        <f>ROUND(I174*H174,2)</f>
        <v>0</v>
      </c>
      <c r="BL174" s="3" t="s">
        <v>159</v>
      </c>
      <c r="BM174" s="122" t="s">
        <v>262</v>
      </c>
    </row>
    <row r="175" spans="2:47" s="14" customFormat="1" ht="18">
      <c r="B175" s="15"/>
      <c r="D175" s="124" t="s">
        <v>113</v>
      </c>
      <c r="F175" s="125" t="s">
        <v>263</v>
      </c>
      <c r="L175" s="15"/>
      <c r="M175" s="126"/>
      <c r="T175" s="37"/>
      <c r="AT175" s="3" t="s">
        <v>113</v>
      </c>
      <c r="AU175" s="3" t="s">
        <v>79</v>
      </c>
    </row>
    <row r="176" spans="2:47" s="14" customFormat="1" ht="18">
      <c r="B176" s="15"/>
      <c r="D176" s="124" t="s">
        <v>121</v>
      </c>
      <c r="F176" s="127" t="s">
        <v>258</v>
      </c>
      <c r="L176" s="15"/>
      <c r="M176" s="126"/>
      <c r="T176" s="37"/>
      <c r="AT176" s="3" t="s">
        <v>121</v>
      </c>
      <c r="AU176" s="3" t="s">
        <v>79</v>
      </c>
    </row>
    <row r="177" spans="2:65" s="14" customFormat="1" ht="16.5" customHeight="1">
      <c r="B177" s="111"/>
      <c r="C177" s="112" t="s">
        <v>205</v>
      </c>
      <c r="D177" s="112" t="s">
        <v>108</v>
      </c>
      <c r="E177" s="113" t="s">
        <v>264</v>
      </c>
      <c r="F177" s="114" t="s">
        <v>265</v>
      </c>
      <c r="G177" s="115" t="s">
        <v>162</v>
      </c>
      <c r="H177" s="116">
        <v>2</v>
      </c>
      <c r="I177" s="117"/>
      <c r="J177" s="117">
        <f>ROUND(I177*H177,2)</f>
        <v>0</v>
      </c>
      <c r="K177" s="114"/>
      <c r="L177" s="15"/>
      <c r="M177" s="118"/>
      <c r="N177" s="119" t="s">
        <v>39</v>
      </c>
      <c r="O177" s="120">
        <v>0</v>
      </c>
      <c r="P177" s="120">
        <f>O177*H177</f>
        <v>0</v>
      </c>
      <c r="Q177" s="120">
        <v>0</v>
      </c>
      <c r="R177" s="120">
        <f>Q177*H177</f>
        <v>0</v>
      </c>
      <c r="S177" s="120">
        <v>0</v>
      </c>
      <c r="T177" s="121">
        <f>S177*H177</f>
        <v>0</v>
      </c>
      <c r="AR177" s="122" t="s">
        <v>159</v>
      </c>
      <c r="AT177" s="122" t="s">
        <v>108</v>
      </c>
      <c r="AU177" s="122" t="s">
        <v>79</v>
      </c>
      <c r="AY177" s="3" t="s">
        <v>107</v>
      </c>
      <c r="BE177" s="123">
        <f>IF(N177="základní",J177,0)</f>
        <v>0</v>
      </c>
      <c r="BF177" s="123">
        <f>IF(N177="snížená",J177,0)</f>
        <v>0</v>
      </c>
      <c r="BG177" s="123">
        <f>IF(N177="zákl. přenesená",J177,0)</f>
        <v>0</v>
      </c>
      <c r="BH177" s="123">
        <f>IF(N177="sníž. přenesená",J177,0)</f>
        <v>0</v>
      </c>
      <c r="BI177" s="123">
        <f>IF(N177="nulová",J177,0)</f>
        <v>0</v>
      </c>
      <c r="BJ177" s="3" t="s">
        <v>76</v>
      </c>
      <c r="BK177" s="123">
        <f>ROUND(I177*H177,2)</f>
        <v>0</v>
      </c>
      <c r="BL177" s="3" t="s">
        <v>159</v>
      </c>
      <c r="BM177" s="122" t="s">
        <v>266</v>
      </c>
    </row>
    <row r="178" spans="2:47" s="14" customFormat="1" ht="10">
      <c r="B178" s="15"/>
      <c r="D178" s="124" t="s">
        <v>113</v>
      </c>
      <c r="F178" s="125" t="s">
        <v>265</v>
      </c>
      <c r="L178" s="15"/>
      <c r="M178" s="126"/>
      <c r="T178" s="37"/>
      <c r="AT178" s="3" t="s">
        <v>113</v>
      </c>
      <c r="AU178" s="3" t="s">
        <v>79</v>
      </c>
    </row>
    <row r="179" spans="2:47" s="14" customFormat="1" ht="18">
      <c r="B179" s="15"/>
      <c r="D179" s="124" t="s">
        <v>121</v>
      </c>
      <c r="F179" s="127" t="s">
        <v>258</v>
      </c>
      <c r="L179" s="15"/>
      <c r="M179" s="126"/>
      <c r="T179" s="37"/>
      <c r="AT179" s="3" t="s">
        <v>121</v>
      </c>
      <c r="AU179" s="3" t="s">
        <v>79</v>
      </c>
    </row>
    <row r="180" spans="2:65" s="14" customFormat="1" ht="16.5" customHeight="1">
      <c r="B180" s="111"/>
      <c r="C180" s="112" t="s">
        <v>267</v>
      </c>
      <c r="D180" s="112" t="s">
        <v>108</v>
      </c>
      <c r="E180" s="113" t="s">
        <v>268</v>
      </c>
      <c r="F180" s="114" t="s">
        <v>269</v>
      </c>
      <c r="G180" s="115" t="s">
        <v>162</v>
      </c>
      <c r="H180" s="116">
        <v>1</v>
      </c>
      <c r="I180" s="117"/>
      <c r="J180" s="117">
        <f>ROUND(I180*H180,2)</f>
        <v>0</v>
      </c>
      <c r="K180" s="114"/>
      <c r="L180" s="15"/>
      <c r="M180" s="118"/>
      <c r="N180" s="119" t="s">
        <v>39</v>
      </c>
      <c r="O180" s="120">
        <v>0</v>
      </c>
      <c r="P180" s="120">
        <f>O180*H180</f>
        <v>0</v>
      </c>
      <c r="Q180" s="120">
        <v>0</v>
      </c>
      <c r="R180" s="120">
        <f>Q180*H180</f>
        <v>0</v>
      </c>
      <c r="S180" s="120">
        <v>0</v>
      </c>
      <c r="T180" s="121">
        <f>S180*H180</f>
        <v>0</v>
      </c>
      <c r="AR180" s="122" t="s">
        <v>159</v>
      </c>
      <c r="AT180" s="122" t="s">
        <v>108</v>
      </c>
      <c r="AU180" s="122" t="s">
        <v>79</v>
      </c>
      <c r="AY180" s="3" t="s">
        <v>107</v>
      </c>
      <c r="BE180" s="123">
        <f>IF(N180="základní",J180,0)</f>
        <v>0</v>
      </c>
      <c r="BF180" s="123">
        <f>IF(N180="snížená",J180,0)</f>
        <v>0</v>
      </c>
      <c r="BG180" s="123">
        <f>IF(N180="zákl. přenesená",J180,0)</f>
        <v>0</v>
      </c>
      <c r="BH180" s="123">
        <f>IF(N180="sníž. přenesená",J180,0)</f>
        <v>0</v>
      </c>
      <c r="BI180" s="123">
        <f>IF(N180="nulová",J180,0)</f>
        <v>0</v>
      </c>
      <c r="BJ180" s="3" t="s">
        <v>76</v>
      </c>
      <c r="BK180" s="123">
        <f>ROUND(I180*H180,2)</f>
        <v>0</v>
      </c>
      <c r="BL180" s="3" t="s">
        <v>159</v>
      </c>
      <c r="BM180" s="122" t="s">
        <v>270</v>
      </c>
    </row>
    <row r="181" spans="2:47" s="14" customFormat="1" ht="10">
      <c r="B181" s="15"/>
      <c r="D181" s="124" t="s">
        <v>113</v>
      </c>
      <c r="F181" s="125" t="s">
        <v>269</v>
      </c>
      <c r="L181" s="15"/>
      <c r="M181" s="126"/>
      <c r="T181" s="37"/>
      <c r="AT181" s="3" t="s">
        <v>113</v>
      </c>
      <c r="AU181" s="3" t="s">
        <v>79</v>
      </c>
    </row>
    <row r="182" spans="2:47" s="14" customFormat="1" ht="18">
      <c r="B182" s="15"/>
      <c r="D182" s="124" t="s">
        <v>121</v>
      </c>
      <c r="F182" s="127" t="s">
        <v>258</v>
      </c>
      <c r="L182" s="15"/>
      <c r="M182" s="126"/>
      <c r="T182" s="37"/>
      <c r="AT182" s="3" t="s">
        <v>121</v>
      </c>
      <c r="AU182" s="3" t="s">
        <v>79</v>
      </c>
    </row>
    <row r="183" spans="2:65" s="14" customFormat="1" ht="16.5" customHeight="1">
      <c r="B183" s="111"/>
      <c r="C183" s="112" t="s">
        <v>273</v>
      </c>
      <c r="D183" s="112" t="s">
        <v>108</v>
      </c>
      <c r="E183" s="113" t="s">
        <v>274</v>
      </c>
      <c r="F183" s="114" t="s">
        <v>275</v>
      </c>
      <c r="G183" s="115" t="s">
        <v>162</v>
      </c>
      <c r="H183" s="116">
        <v>7</v>
      </c>
      <c r="I183" s="117"/>
      <c r="J183" s="117">
        <f>ROUND(I183*H183,2)</f>
        <v>0</v>
      </c>
      <c r="K183" s="114"/>
      <c r="L183" s="15"/>
      <c r="M183" s="118"/>
      <c r="N183" s="119" t="s">
        <v>39</v>
      </c>
      <c r="O183" s="120">
        <v>0</v>
      </c>
      <c r="P183" s="120">
        <f>O183*H183</f>
        <v>0</v>
      </c>
      <c r="Q183" s="120">
        <v>0</v>
      </c>
      <c r="R183" s="120">
        <f>Q183*H183</f>
        <v>0</v>
      </c>
      <c r="S183" s="120">
        <v>0</v>
      </c>
      <c r="T183" s="121">
        <f>S183*H183</f>
        <v>0</v>
      </c>
      <c r="AR183" s="122" t="s">
        <v>159</v>
      </c>
      <c r="AT183" s="122" t="s">
        <v>108</v>
      </c>
      <c r="AU183" s="122" t="s">
        <v>79</v>
      </c>
      <c r="AY183" s="3" t="s">
        <v>107</v>
      </c>
      <c r="BE183" s="123">
        <f>IF(N183="základní",J183,0)</f>
        <v>0</v>
      </c>
      <c r="BF183" s="123">
        <f>IF(N183="snížená",J183,0)</f>
        <v>0</v>
      </c>
      <c r="BG183" s="123">
        <f>IF(N183="zákl. přenesená",J183,0)</f>
        <v>0</v>
      </c>
      <c r="BH183" s="123">
        <f>IF(N183="sníž. přenesená",J183,0)</f>
        <v>0</v>
      </c>
      <c r="BI183" s="123">
        <f>IF(N183="nulová",J183,0)</f>
        <v>0</v>
      </c>
      <c r="BJ183" s="3" t="s">
        <v>76</v>
      </c>
      <c r="BK183" s="123">
        <f>ROUND(I183*H183,2)</f>
        <v>0</v>
      </c>
      <c r="BL183" s="3" t="s">
        <v>159</v>
      </c>
      <c r="BM183" s="122" t="s">
        <v>276</v>
      </c>
    </row>
    <row r="184" spans="2:47" s="14" customFormat="1" ht="10">
      <c r="B184" s="15"/>
      <c r="D184" s="124" t="s">
        <v>113</v>
      </c>
      <c r="F184" s="125" t="s">
        <v>275</v>
      </c>
      <c r="L184" s="15"/>
      <c r="M184" s="126"/>
      <c r="T184" s="37"/>
      <c r="AT184" s="3" t="s">
        <v>113</v>
      </c>
      <c r="AU184" s="3" t="s">
        <v>79</v>
      </c>
    </row>
    <row r="185" spans="2:47" s="14" customFormat="1" ht="27">
      <c r="B185" s="15"/>
      <c r="D185" s="124" t="s">
        <v>121</v>
      </c>
      <c r="F185" s="127" t="s">
        <v>277</v>
      </c>
      <c r="L185" s="15"/>
      <c r="M185" s="126"/>
      <c r="T185" s="37"/>
      <c r="AT185" s="3" t="s">
        <v>121</v>
      </c>
      <c r="AU185" s="3" t="s">
        <v>79</v>
      </c>
    </row>
    <row r="186" spans="2:65" s="14" customFormat="1" ht="21.75" customHeight="1">
      <c r="B186" s="111"/>
      <c r="C186" s="112" t="s">
        <v>220</v>
      </c>
      <c r="D186" s="112" t="s">
        <v>108</v>
      </c>
      <c r="E186" s="113" t="s">
        <v>278</v>
      </c>
      <c r="F186" s="246" t="s">
        <v>279</v>
      </c>
      <c r="G186" s="115" t="s">
        <v>158</v>
      </c>
      <c r="H186" s="116">
        <v>1</v>
      </c>
      <c r="I186" s="117"/>
      <c r="J186" s="117">
        <f>ROUND(I186*H186,2)</f>
        <v>0</v>
      </c>
      <c r="K186" s="114"/>
      <c r="L186" s="15"/>
      <c r="M186" s="118"/>
      <c r="N186" s="119" t="s">
        <v>39</v>
      </c>
      <c r="O186" s="120">
        <v>0</v>
      </c>
      <c r="P186" s="120">
        <f>O186*H186</f>
        <v>0</v>
      </c>
      <c r="Q186" s="120">
        <v>0</v>
      </c>
      <c r="R186" s="120">
        <f>Q186*H186</f>
        <v>0</v>
      </c>
      <c r="S186" s="120">
        <v>0</v>
      </c>
      <c r="T186" s="121">
        <f>S186*H186</f>
        <v>0</v>
      </c>
      <c r="AR186" s="122" t="s">
        <v>159</v>
      </c>
      <c r="AT186" s="122" t="s">
        <v>108</v>
      </c>
      <c r="AU186" s="122" t="s">
        <v>79</v>
      </c>
      <c r="AY186" s="3" t="s">
        <v>107</v>
      </c>
      <c r="BE186" s="123">
        <f>IF(N186="základní",J186,0)</f>
        <v>0</v>
      </c>
      <c r="BF186" s="123">
        <f>IF(N186="snížená",J186,0)</f>
        <v>0</v>
      </c>
      <c r="BG186" s="123">
        <f>IF(N186="zákl. přenesená",J186,0)</f>
        <v>0</v>
      </c>
      <c r="BH186" s="123">
        <f>IF(N186="sníž. přenesená",J186,0)</f>
        <v>0</v>
      </c>
      <c r="BI186" s="123">
        <f>IF(N186="nulová",J186,0)</f>
        <v>0</v>
      </c>
      <c r="BJ186" s="3" t="s">
        <v>76</v>
      </c>
      <c r="BK186" s="123">
        <f>ROUND(I186*H186,2)</f>
        <v>0</v>
      </c>
      <c r="BL186" s="3" t="s">
        <v>159</v>
      </c>
      <c r="BM186" s="122" t="s">
        <v>280</v>
      </c>
    </row>
    <row r="187" spans="2:47" s="14" customFormat="1" ht="10">
      <c r="B187" s="15"/>
      <c r="D187" s="124" t="s">
        <v>113</v>
      </c>
      <c r="F187" s="125" t="s">
        <v>279</v>
      </c>
      <c r="L187" s="15"/>
      <c r="M187" s="126"/>
      <c r="T187" s="37"/>
      <c r="AT187" s="3" t="s">
        <v>113</v>
      </c>
      <c r="AU187" s="3" t="s">
        <v>79</v>
      </c>
    </row>
    <row r="188" spans="2:47" s="14" customFormat="1" ht="333">
      <c r="B188" s="15"/>
      <c r="D188" s="124" t="s">
        <v>121</v>
      </c>
      <c r="F188" s="127" t="s">
        <v>281</v>
      </c>
      <c r="L188" s="15"/>
      <c r="M188" s="126"/>
      <c r="T188" s="37"/>
      <c r="AT188" s="3" t="s">
        <v>121</v>
      </c>
      <c r="AU188" s="3" t="s">
        <v>79</v>
      </c>
    </row>
    <row r="189" spans="2:65" s="14" customFormat="1" ht="16.5" customHeight="1">
      <c r="B189" s="111"/>
      <c r="C189" s="112" t="s">
        <v>282</v>
      </c>
      <c r="D189" s="112" t="s">
        <v>108</v>
      </c>
      <c r="E189" s="113" t="s">
        <v>283</v>
      </c>
      <c r="F189" s="114" t="s">
        <v>284</v>
      </c>
      <c r="G189" s="115" t="s">
        <v>162</v>
      </c>
      <c r="H189" s="116">
        <v>2</v>
      </c>
      <c r="I189" s="117"/>
      <c r="J189" s="117">
        <f>ROUND(I189*H189,2)</f>
        <v>0</v>
      </c>
      <c r="K189" s="114"/>
      <c r="L189" s="15"/>
      <c r="M189" s="118"/>
      <c r="N189" s="119" t="s">
        <v>39</v>
      </c>
      <c r="O189" s="120">
        <v>0</v>
      </c>
      <c r="P189" s="120">
        <f>O189*H189</f>
        <v>0</v>
      </c>
      <c r="Q189" s="120">
        <v>0</v>
      </c>
      <c r="R189" s="120">
        <f>Q189*H189</f>
        <v>0</v>
      </c>
      <c r="S189" s="120">
        <v>0</v>
      </c>
      <c r="T189" s="121">
        <f>S189*H189</f>
        <v>0</v>
      </c>
      <c r="AR189" s="122" t="s">
        <v>159</v>
      </c>
      <c r="AT189" s="122" t="s">
        <v>108</v>
      </c>
      <c r="AU189" s="122" t="s">
        <v>79</v>
      </c>
      <c r="AY189" s="3" t="s">
        <v>107</v>
      </c>
      <c r="BE189" s="123">
        <f>IF(N189="základní",J189,0)</f>
        <v>0</v>
      </c>
      <c r="BF189" s="123">
        <f>IF(N189="snížená",J189,0)</f>
        <v>0</v>
      </c>
      <c r="BG189" s="123">
        <f>IF(N189="zákl. přenesená",J189,0)</f>
        <v>0</v>
      </c>
      <c r="BH189" s="123">
        <f>IF(N189="sníž. přenesená",J189,0)</f>
        <v>0</v>
      </c>
      <c r="BI189" s="123">
        <f>IF(N189="nulová",J189,0)</f>
        <v>0</v>
      </c>
      <c r="BJ189" s="3" t="s">
        <v>76</v>
      </c>
      <c r="BK189" s="123">
        <f>ROUND(I189*H189,2)</f>
        <v>0</v>
      </c>
      <c r="BL189" s="3" t="s">
        <v>159</v>
      </c>
      <c r="BM189" s="122" t="s">
        <v>285</v>
      </c>
    </row>
    <row r="190" spans="2:47" s="14" customFormat="1" ht="10">
      <c r="B190" s="15"/>
      <c r="D190" s="124" t="s">
        <v>113</v>
      </c>
      <c r="F190" s="125" t="s">
        <v>284</v>
      </c>
      <c r="L190" s="15"/>
      <c r="M190" s="126"/>
      <c r="T190" s="37"/>
      <c r="AT190" s="3" t="s">
        <v>113</v>
      </c>
      <c r="AU190" s="3" t="s">
        <v>79</v>
      </c>
    </row>
    <row r="191" spans="2:47" s="14" customFormat="1" ht="54">
      <c r="B191" s="15"/>
      <c r="D191" s="124" t="s">
        <v>121</v>
      </c>
      <c r="F191" s="127" t="s">
        <v>286</v>
      </c>
      <c r="L191" s="15"/>
      <c r="M191" s="126"/>
      <c r="T191" s="37"/>
      <c r="AT191" s="3" t="s">
        <v>121</v>
      </c>
      <c r="AU191" s="3" t="s">
        <v>79</v>
      </c>
    </row>
    <row r="192" spans="2:65" s="14" customFormat="1" ht="16.5" customHeight="1">
      <c r="B192" s="111"/>
      <c r="C192" s="112" t="s">
        <v>225</v>
      </c>
      <c r="D192" s="112" t="s">
        <v>108</v>
      </c>
      <c r="E192" s="113" t="s">
        <v>287</v>
      </c>
      <c r="F192" s="114" t="s">
        <v>288</v>
      </c>
      <c r="G192" s="115" t="s">
        <v>162</v>
      </c>
      <c r="H192" s="116">
        <v>2</v>
      </c>
      <c r="I192" s="117"/>
      <c r="J192" s="117">
        <f>ROUND(I192*H192,2)</f>
        <v>0</v>
      </c>
      <c r="K192" s="114"/>
      <c r="L192" s="15"/>
      <c r="M192" s="118"/>
      <c r="N192" s="119" t="s">
        <v>39</v>
      </c>
      <c r="O192" s="120">
        <v>0</v>
      </c>
      <c r="P192" s="120">
        <f>O192*H192</f>
        <v>0</v>
      </c>
      <c r="Q192" s="120">
        <v>0</v>
      </c>
      <c r="R192" s="120">
        <f>Q192*H192</f>
        <v>0</v>
      </c>
      <c r="S192" s="120">
        <v>0</v>
      </c>
      <c r="T192" s="121">
        <f>S192*H192</f>
        <v>0</v>
      </c>
      <c r="AR192" s="122" t="s">
        <v>159</v>
      </c>
      <c r="AT192" s="122" t="s">
        <v>108</v>
      </c>
      <c r="AU192" s="122" t="s">
        <v>79</v>
      </c>
      <c r="AY192" s="3" t="s">
        <v>107</v>
      </c>
      <c r="BE192" s="123">
        <f>IF(N192="základní",J192,0)</f>
        <v>0</v>
      </c>
      <c r="BF192" s="123">
        <f>IF(N192="snížená",J192,0)</f>
        <v>0</v>
      </c>
      <c r="BG192" s="123">
        <f>IF(N192="zákl. přenesená",J192,0)</f>
        <v>0</v>
      </c>
      <c r="BH192" s="123">
        <f>IF(N192="sníž. přenesená",J192,0)</f>
        <v>0</v>
      </c>
      <c r="BI192" s="123">
        <f>IF(N192="nulová",J192,0)</f>
        <v>0</v>
      </c>
      <c r="BJ192" s="3" t="s">
        <v>76</v>
      </c>
      <c r="BK192" s="123">
        <f>ROUND(I192*H192,2)</f>
        <v>0</v>
      </c>
      <c r="BL192" s="3" t="s">
        <v>159</v>
      </c>
      <c r="BM192" s="122" t="s">
        <v>289</v>
      </c>
    </row>
    <row r="193" spans="2:47" s="14" customFormat="1" ht="10">
      <c r="B193" s="15"/>
      <c r="D193" s="124" t="s">
        <v>113</v>
      </c>
      <c r="F193" s="125" t="s">
        <v>288</v>
      </c>
      <c r="L193" s="15"/>
      <c r="M193" s="126"/>
      <c r="T193" s="37"/>
      <c r="AT193" s="3" t="s">
        <v>113</v>
      </c>
      <c r="AU193" s="3" t="s">
        <v>79</v>
      </c>
    </row>
    <row r="194" spans="2:65" s="14" customFormat="1" ht="16.5" customHeight="1">
      <c r="B194" s="111"/>
      <c r="C194" s="112" t="s">
        <v>290</v>
      </c>
      <c r="D194" s="112" t="s">
        <v>108</v>
      </c>
      <c r="E194" s="113" t="s">
        <v>291</v>
      </c>
      <c r="F194" s="246" t="s">
        <v>292</v>
      </c>
      <c r="G194" s="115" t="s">
        <v>162</v>
      </c>
      <c r="H194" s="116">
        <v>1</v>
      </c>
      <c r="I194" s="117"/>
      <c r="J194" s="117">
        <f>ROUND(I194*H194,2)</f>
        <v>0</v>
      </c>
      <c r="K194" s="114"/>
      <c r="L194" s="15"/>
      <c r="M194" s="118"/>
      <c r="N194" s="119" t="s">
        <v>39</v>
      </c>
      <c r="O194" s="120">
        <v>0</v>
      </c>
      <c r="P194" s="120">
        <f>O194*H194</f>
        <v>0</v>
      </c>
      <c r="Q194" s="120">
        <v>0</v>
      </c>
      <c r="R194" s="120">
        <f>Q194*H194</f>
        <v>0</v>
      </c>
      <c r="S194" s="120">
        <v>0</v>
      </c>
      <c r="T194" s="121">
        <f>S194*H194</f>
        <v>0</v>
      </c>
      <c r="AR194" s="122" t="s">
        <v>159</v>
      </c>
      <c r="AT194" s="122" t="s">
        <v>108</v>
      </c>
      <c r="AU194" s="122" t="s">
        <v>79</v>
      </c>
      <c r="AY194" s="3" t="s">
        <v>107</v>
      </c>
      <c r="BE194" s="123">
        <f>IF(N194="základní",J194,0)</f>
        <v>0</v>
      </c>
      <c r="BF194" s="123">
        <f>IF(N194="snížená",J194,0)</f>
        <v>0</v>
      </c>
      <c r="BG194" s="123">
        <f>IF(N194="zákl. přenesená",J194,0)</f>
        <v>0</v>
      </c>
      <c r="BH194" s="123">
        <f>IF(N194="sníž. přenesená",J194,0)</f>
        <v>0</v>
      </c>
      <c r="BI194" s="123">
        <f>IF(N194="nulová",J194,0)</f>
        <v>0</v>
      </c>
      <c r="BJ194" s="3" t="s">
        <v>76</v>
      </c>
      <c r="BK194" s="123">
        <f>ROUND(I194*H194,2)</f>
        <v>0</v>
      </c>
      <c r="BL194" s="3" t="s">
        <v>159</v>
      </c>
      <c r="BM194" s="122" t="s">
        <v>293</v>
      </c>
    </row>
    <row r="195" spans="2:47" s="14" customFormat="1" ht="10">
      <c r="B195" s="15"/>
      <c r="D195" s="124" t="s">
        <v>113</v>
      </c>
      <c r="F195" s="125" t="s">
        <v>292</v>
      </c>
      <c r="L195" s="15"/>
      <c r="M195" s="126"/>
      <c r="T195" s="37"/>
      <c r="AT195" s="3" t="s">
        <v>113</v>
      </c>
      <c r="AU195" s="3" t="s">
        <v>79</v>
      </c>
    </row>
    <row r="196" spans="2:65" s="14" customFormat="1" ht="16.5" customHeight="1">
      <c r="B196" s="111"/>
      <c r="C196" s="112" t="s">
        <v>228</v>
      </c>
      <c r="D196" s="112" t="s">
        <v>108</v>
      </c>
      <c r="E196" s="113" t="s">
        <v>294</v>
      </c>
      <c r="F196" s="246" t="s">
        <v>295</v>
      </c>
      <c r="G196" s="115" t="s">
        <v>162</v>
      </c>
      <c r="H196" s="116">
        <v>8</v>
      </c>
      <c r="I196" s="117"/>
      <c r="J196" s="117">
        <f>ROUND(I196*H196,2)</f>
        <v>0</v>
      </c>
      <c r="K196" s="114"/>
      <c r="L196" s="15"/>
      <c r="M196" s="118"/>
      <c r="N196" s="119" t="s">
        <v>39</v>
      </c>
      <c r="O196" s="120">
        <v>0</v>
      </c>
      <c r="P196" s="120">
        <f>O196*H196</f>
        <v>0</v>
      </c>
      <c r="Q196" s="120">
        <v>0</v>
      </c>
      <c r="R196" s="120">
        <f>Q196*H196</f>
        <v>0</v>
      </c>
      <c r="S196" s="120">
        <v>0</v>
      </c>
      <c r="T196" s="121">
        <f>S196*H196</f>
        <v>0</v>
      </c>
      <c r="AR196" s="122" t="s">
        <v>159</v>
      </c>
      <c r="AT196" s="122" t="s">
        <v>108</v>
      </c>
      <c r="AU196" s="122" t="s">
        <v>79</v>
      </c>
      <c r="AY196" s="3" t="s">
        <v>107</v>
      </c>
      <c r="BE196" s="123">
        <f>IF(N196="základní",J196,0)</f>
        <v>0</v>
      </c>
      <c r="BF196" s="123">
        <f>IF(N196="snížená",J196,0)</f>
        <v>0</v>
      </c>
      <c r="BG196" s="123">
        <f>IF(N196="zákl. přenesená",J196,0)</f>
        <v>0</v>
      </c>
      <c r="BH196" s="123">
        <f>IF(N196="sníž. přenesená",J196,0)</f>
        <v>0</v>
      </c>
      <c r="BI196" s="123">
        <f>IF(N196="nulová",J196,0)</f>
        <v>0</v>
      </c>
      <c r="BJ196" s="3" t="s">
        <v>76</v>
      </c>
      <c r="BK196" s="123">
        <f>ROUND(I196*H196,2)</f>
        <v>0</v>
      </c>
      <c r="BL196" s="3" t="s">
        <v>159</v>
      </c>
      <c r="BM196" s="122" t="s">
        <v>296</v>
      </c>
    </row>
    <row r="197" spans="2:47" s="14" customFormat="1" ht="10">
      <c r="B197" s="15"/>
      <c r="D197" s="124" t="s">
        <v>113</v>
      </c>
      <c r="F197" s="125" t="s">
        <v>295</v>
      </c>
      <c r="L197" s="15"/>
      <c r="M197" s="126"/>
      <c r="T197" s="37"/>
      <c r="AT197" s="3" t="s">
        <v>113</v>
      </c>
      <c r="AU197" s="3" t="s">
        <v>79</v>
      </c>
    </row>
    <row r="198" spans="2:65" s="14" customFormat="1" ht="16.5" customHeight="1">
      <c r="B198" s="111"/>
      <c r="C198" s="112" t="s">
        <v>297</v>
      </c>
      <c r="D198" s="112" t="s">
        <v>108</v>
      </c>
      <c r="E198" s="113" t="s">
        <v>298</v>
      </c>
      <c r="F198" s="114" t="s">
        <v>299</v>
      </c>
      <c r="G198" s="115" t="s">
        <v>231</v>
      </c>
      <c r="H198" s="116">
        <v>2.2</v>
      </c>
      <c r="I198" s="117"/>
      <c r="J198" s="117">
        <f>ROUND(I198*H198,2)</f>
        <v>0</v>
      </c>
      <c r="K198" s="114"/>
      <c r="L198" s="15"/>
      <c r="M198" s="118"/>
      <c r="N198" s="119" t="s">
        <v>39</v>
      </c>
      <c r="O198" s="120">
        <v>0</v>
      </c>
      <c r="P198" s="120">
        <f>O198*H198</f>
        <v>0</v>
      </c>
      <c r="Q198" s="120">
        <v>0</v>
      </c>
      <c r="R198" s="120">
        <f>Q198*H198</f>
        <v>0</v>
      </c>
      <c r="S198" s="120">
        <v>0</v>
      </c>
      <c r="T198" s="121">
        <f>S198*H198</f>
        <v>0</v>
      </c>
      <c r="AR198" s="122" t="s">
        <v>159</v>
      </c>
      <c r="AT198" s="122" t="s">
        <v>108</v>
      </c>
      <c r="AU198" s="122" t="s">
        <v>79</v>
      </c>
      <c r="AY198" s="3" t="s">
        <v>107</v>
      </c>
      <c r="BE198" s="123">
        <f>IF(N198="základní",J198,0)</f>
        <v>0</v>
      </c>
      <c r="BF198" s="123">
        <f>IF(N198="snížená",J198,0)</f>
        <v>0</v>
      </c>
      <c r="BG198" s="123">
        <f>IF(N198="zákl. přenesená",J198,0)</f>
        <v>0</v>
      </c>
      <c r="BH198" s="123">
        <f>IF(N198="sníž. přenesená",J198,0)</f>
        <v>0</v>
      </c>
      <c r="BI198" s="123">
        <f>IF(N198="nulová",J198,0)</f>
        <v>0</v>
      </c>
      <c r="BJ198" s="3" t="s">
        <v>76</v>
      </c>
      <c r="BK198" s="123">
        <f>ROUND(I198*H198,2)</f>
        <v>0</v>
      </c>
      <c r="BL198" s="3" t="s">
        <v>159</v>
      </c>
      <c r="BM198" s="122" t="s">
        <v>300</v>
      </c>
    </row>
    <row r="199" spans="2:47" s="14" customFormat="1" ht="10">
      <c r="B199" s="15"/>
      <c r="D199" s="124" t="s">
        <v>113</v>
      </c>
      <c r="F199" s="125" t="s">
        <v>299</v>
      </c>
      <c r="L199" s="15"/>
      <c r="M199" s="126"/>
      <c r="T199" s="37"/>
      <c r="AT199" s="3" t="s">
        <v>113</v>
      </c>
      <c r="AU199" s="3" t="s">
        <v>79</v>
      </c>
    </row>
    <row r="200" spans="2:47" s="14" customFormat="1" ht="27">
      <c r="B200" s="15"/>
      <c r="D200" s="124" t="s">
        <v>121</v>
      </c>
      <c r="F200" s="127" t="s">
        <v>301</v>
      </c>
      <c r="L200" s="15"/>
      <c r="M200" s="126"/>
      <c r="T200" s="37"/>
      <c r="AT200" s="3" t="s">
        <v>121</v>
      </c>
      <c r="AU200" s="3" t="s">
        <v>79</v>
      </c>
    </row>
    <row r="201" spans="2:65" s="14" customFormat="1" ht="16.5" customHeight="1">
      <c r="B201" s="111"/>
      <c r="C201" s="112" t="s">
        <v>232</v>
      </c>
      <c r="D201" s="112" t="s">
        <v>108</v>
      </c>
      <c r="E201" s="113" t="s">
        <v>302</v>
      </c>
      <c r="F201" s="246" t="s">
        <v>303</v>
      </c>
      <c r="G201" s="115" t="s">
        <v>162</v>
      </c>
      <c r="H201" s="116">
        <v>1</v>
      </c>
      <c r="I201" s="117"/>
      <c r="J201" s="117">
        <f>ROUND(I201*H201,2)</f>
        <v>0</v>
      </c>
      <c r="K201" s="114"/>
      <c r="L201" s="15"/>
      <c r="M201" s="118"/>
      <c r="N201" s="119" t="s">
        <v>39</v>
      </c>
      <c r="O201" s="120">
        <v>0</v>
      </c>
      <c r="P201" s="120">
        <f>O201*H201</f>
        <v>0</v>
      </c>
      <c r="Q201" s="120">
        <v>0</v>
      </c>
      <c r="R201" s="120">
        <f>Q201*H201</f>
        <v>0</v>
      </c>
      <c r="S201" s="120">
        <v>0</v>
      </c>
      <c r="T201" s="121">
        <f>S201*H201</f>
        <v>0</v>
      </c>
      <c r="AR201" s="122" t="s">
        <v>159</v>
      </c>
      <c r="AT201" s="122" t="s">
        <v>108</v>
      </c>
      <c r="AU201" s="122" t="s">
        <v>79</v>
      </c>
      <c r="AY201" s="3" t="s">
        <v>107</v>
      </c>
      <c r="BE201" s="123">
        <f>IF(N201="základní",J201,0)</f>
        <v>0</v>
      </c>
      <c r="BF201" s="123">
        <f>IF(N201="snížená",J201,0)</f>
        <v>0</v>
      </c>
      <c r="BG201" s="123">
        <f>IF(N201="zákl. přenesená",J201,0)</f>
        <v>0</v>
      </c>
      <c r="BH201" s="123">
        <f>IF(N201="sníž. přenesená",J201,0)</f>
        <v>0</v>
      </c>
      <c r="BI201" s="123">
        <f>IF(N201="nulová",J201,0)</f>
        <v>0</v>
      </c>
      <c r="BJ201" s="3" t="s">
        <v>76</v>
      </c>
      <c r="BK201" s="123">
        <f>ROUND(I201*H201,2)</f>
        <v>0</v>
      </c>
      <c r="BL201" s="3" t="s">
        <v>159</v>
      </c>
      <c r="BM201" s="122" t="s">
        <v>304</v>
      </c>
    </row>
    <row r="202" spans="2:47" s="14" customFormat="1" ht="10">
      <c r="B202" s="15"/>
      <c r="D202" s="124" t="s">
        <v>113</v>
      </c>
      <c r="F202" s="125" t="s">
        <v>303</v>
      </c>
      <c r="L202" s="15"/>
      <c r="M202" s="126"/>
      <c r="T202" s="37"/>
      <c r="AT202" s="3" t="s">
        <v>113</v>
      </c>
      <c r="AU202" s="3" t="s">
        <v>79</v>
      </c>
    </row>
    <row r="203" spans="2:47" s="14" customFormat="1" ht="18">
      <c r="B203" s="15"/>
      <c r="D203" s="124" t="s">
        <v>121</v>
      </c>
      <c r="F203" s="127" t="s">
        <v>305</v>
      </c>
      <c r="L203" s="15"/>
      <c r="M203" s="126"/>
      <c r="T203" s="37"/>
      <c r="AT203" s="3" t="s">
        <v>121</v>
      </c>
      <c r="AU203" s="3" t="s">
        <v>79</v>
      </c>
    </row>
    <row r="204" spans="2:65" s="14" customFormat="1" ht="16.5" customHeight="1">
      <c r="B204" s="111"/>
      <c r="C204" s="112" t="s">
        <v>306</v>
      </c>
      <c r="D204" s="112" t="s">
        <v>108</v>
      </c>
      <c r="E204" s="113" t="s">
        <v>307</v>
      </c>
      <c r="F204" s="246" t="s">
        <v>308</v>
      </c>
      <c r="G204" s="115" t="s">
        <v>162</v>
      </c>
      <c r="H204" s="116">
        <v>1</v>
      </c>
      <c r="I204" s="117"/>
      <c r="J204" s="117">
        <f>ROUND(I204*H204,2)</f>
        <v>0</v>
      </c>
      <c r="K204" s="114"/>
      <c r="L204" s="15"/>
      <c r="M204" s="118"/>
      <c r="N204" s="119" t="s">
        <v>39</v>
      </c>
      <c r="O204" s="120">
        <v>0</v>
      </c>
      <c r="P204" s="120">
        <f>O204*H204</f>
        <v>0</v>
      </c>
      <c r="Q204" s="120">
        <v>0</v>
      </c>
      <c r="R204" s="120">
        <f>Q204*H204</f>
        <v>0</v>
      </c>
      <c r="S204" s="120">
        <v>0</v>
      </c>
      <c r="T204" s="121">
        <f>S204*H204</f>
        <v>0</v>
      </c>
      <c r="AR204" s="122" t="s">
        <v>159</v>
      </c>
      <c r="AT204" s="122" t="s">
        <v>108</v>
      </c>
      <c r="AU204" s="122" t="s">
        <v>79</v>
      </c>
      <c r="AY204" s="3" t="s">
        <v>107</v>
      </c>
      <c r="BE204" s="123">
        <f>IF(N204="základní",J204,0)</f>
        <v>0</v>
      </c>
      <c r="BF204" s="123">
        <f>IF(N204="snížená",J204,0)</f>
        <v>0</v>
      </c>
      <c r="BG204" s="123">
        <f>IF(N204="zákl. přenesená",J204,0)</f>
        <v>0</v>
      </c>
      <c r="BH204" s="123">
        <f>IF(N204="sníž. přenesená",J204,0)</f>
        <v>0</v>
      </c>
      <c r="BI204" s="123">
        <f>IF(N204="nulová",J204,0)</f>
        <v>0</v>
      </c>
      <c r="BJ204" s="3" t="s">
        <v>76</v>
      </c>
      <c r="BK204" s="123">
        <f>ROUND(I204*H204,2)</f>
        <v>0</v>
      </c>
      <c r="BL204" s="3" t="s">
        <v>159</v>
      </c>
      <c r="BM204" s="122" t="s">
        <v>309</v>
      </c>
    </row>
    <row r="205" spans="2:47" s="14" customFormat="1" ht="10">
      <c r="B205" s="15"/>
      <c r="D205" s="124" t="s">
        <v>113</v>
      </c>
      <c r="F205" s="125" t="s">
        <v>308</v>
      </c>
      <c r="L205" s="15"/>
      <c r="M205" s="126"/>
      <c r="T205" s="37"/>
      <c r="AT205" s="3" t="s">
        <v>113</v>
      </c>
      <c r="AU205" s="3" t="s">
        <v>79</v>
      </c>
    </row>
    <row r="206" spans="2:47" s="14" customFormat="1" ht="18">
      <c r="B206" s="15"/>
      <c r="D206" s="124" t="s">
        <v>121</v>
      </c>
      <c r="F206" s="127" t="s">
        <v>305</v>
      </c>
      <c r="L206" s="15"/>
      <c r="M206" s="126"/>
      <c r="T206" s="37"/>
      <c r="AT206" s="3" t="s">
        <v>121</v>
      </c>
      <c r="AU206" s="3" t="s">
        <v>79</v>
      </c>
    </row>
    <row r="207" spans="2:65" s="14" customFormat="1" ht="16.5" customHeight="1">
      <c r="B207" s="111"/>
      <c r="C207" s="112" t="s">
        <v>237</v>
      </c>
      <c r="D207" s="112" t="s">
        <v>108</v>
      </c>
      <c r="E207" s="113" t="s">
        <v>310</v>
      </c>
      <c r="F207" s="246" t="s">
        <v>311</v>
      </c>
      <c r="G207" s="115" t="s">
        <v>162</v>
      </c>
      <c r="H207" s="116">
        <v>1</v>
      </c>
      <c r="I207" s="117"/>
      <c r="J207" s="117">
        <f>ROUND(I207*H207,2)</f>
        <v>0</v>
      </c>
      <c r="K207" s="114"/>
      <c r="L207" s="15"/>
      <c r="M207" s="118"/>
      <c r="N207" s="119" t="s">
        <v>39</v>
      </c>
      <c r="O207" s="120">
        <v>0</v>
      </c>
      <c r="P207" s="120">
        <f>O207*H207</f>
        <v>0</v>
      </c>
      <c r="Q207" s="120">
        <v>0</v>
      </c>
      <c r="R207" s="120">
        <f>Q207*H207</f>
        <v>0</v>
      </c>
      <c r="S207" s="120">
        <v>0</v>
      </c>
      <c r="T207" s="121">
        <f>S207*H207</f>
        <v>0</v>
      </c>
      <c r="AR207" s="122" t="s">
        <v>159</v>
      </c>
      <c r="AT207" s="122" t="s">
        <v>108</v>
      </c>
      <c r="AU207" s="122" t="s">
        <v>79</v>
      </c>
      <c r="AY207" s="3" t="s">
        <v>107</v>
      </c>
      <c r="BE207" s="123">
        <f>IF(N207="základní",J207,0)</f>
        <v>0</v>
      </c>
      <c r="BF207" s="123">
        <f>IF(N207="snížená",J207,0)</f>
        <v>0</v>
      </c>
      <c r="BG207" s="123">
        <f>IF(N207="zákl. přenesená",J207,0)</f>
        <v>0</v>
      </c>
      <c r="BH207" s="123">
        <f>IF(N207="sníž. přenesená",J207,0)</f>
        <v>0</v>
      </c>
      <c r="BI207" s="123">
        <f>IF(N207="nulová",J207,0)</f>
        <v>0</v>
      </c>
      <c r="BJ207" s="3" t="s">
        <v>76</v>
      </c>
      <c r="BK207" s="123">
        <f>ROUND(I207*H207,2)</f>
        <v>0</v>
      </c>
      <c r="BL207" s="3" t="s">
        <v>159</v>
      </c>
      <c r="BM207" s="122" t="s">
        <v>312</v>
      </c>
    </row>
    <row r="208" spans="2:47" s="14" customFormat="1" ht="10">
      <c r="B208" s="15"/>
      <c r="D208" s="124" t="s">
        <v>113</v>
      </c>
      <c r="F208" s="125" t="s">
        <v>311</v>
      </c>
      <c r="L208" s="15"/>
      <c r="M208" s="126"/>
      <c r="T208" s="37"/>
      <c r="AT208" s="3" t="s">
        <v>113</v>
      </c>
      <c r="AU208" s="3" t="s">
        <v>79</v>
      </c>
    </row>
    <row r="209" spans="2:47" s="14" customFormat="1" ht="18">
      <c r="B209" s="15"/>
      <c r="D209" s="124" t="s">
        <v>121</v>
      </c>
      <c r="F209" s="127" t="s">
        <v>305</v>
      </c>
      <c r="L209" s="15"/>
      <c r="M209" s="126"/>
      <c r="T209" s="37"/>
      <c r="AT209" s="3" t="s">
        <v>121</v>
      </c>
      <c r="AU209" s="3" t="s">
        <v>79</v>
      </c>
    </row>
    <row r="210" spans="2:65" s="14" customFormat="1" ht="16.5" customHeight="1">
      <c r="B210" s="111"/>
      <c r="C210" s="112" t="s">
        <v>313</v>
      </c>
      <c r="D210" s="112" t="s">
        <v>108</v>
      </c>
      <c r="E210" s="113" t="s">
        <v>314</v>
      </c>
      <c r="F210" s="246" t="s">
        <v>315</v>
      </c>
      <c r="G210" s="115" t="s">
        <v>162</v>
      </c>
      <c r="H210" s="116">
        <v>1</v>
      </c>
      <c r="I210" s="117"/>
      <c r="J210" s="117">
        <f>ROUND(I210*H210,2)</f>
        <v>0</v>
      </c>
      <c r="K210" s="114"/>
      <c r="L210" s="15"/>
      <c r="M210" s="118"/>
      <c r="N210" s="119" t="s">
        <v>39</v>
      </c>
      <c r="O210" s="120">
        <v>0</v>
      </c>
      <c r="P210" s="120">
        <f>O210*H210</f>
        <v>0</v>
      </c>
      <c r="Q210" s="120">
        <v>0</v>
      </c>
      <c r="R210" s="120">
        <f>Q210*H210</f>
        <v>0</v>
      </c>
      <c r="S210" s="120">
        <v>0</v>
      </c>
      <c r="T210" s="121">
        <f>S210*H210</f>
        <v>0</v>
      </c>
      <c r="AR210" s="122" t="s">
        <v>159</v>
      </c>
      <c r="AT210" s="122" t="s">
        <v>108</v>
      </c>
      <c r="AU210" s="122" t="s">
        <v>79</v>
      </c>
      <c r="AY210" s="3" t="s">
        <v>107</v>
      </c>
      <c r="BE210" s="123">
        <f>IF(N210="základní",J210,0)</f>
        <v>0</v>
      </c>
      <c r="BF210" s="123">
        <f>IF(N210="snížená",J210,0)</f>
        <v>0</v>
      </c>
      <c r="BG210" s="123">
        <f>IF(N210="zákl. přenesená",J210,0)</f>
        <v>0</v>
      </c>
      <c r="BH210" s="123">
        <f>IF(N210="sníž. přenesená",J210,0)</f>
        <v>0</v>
      </c>
      <c r="BI210" s="123">
        <f>IF(N210="nulová",J210,0)</f>
        <v>0</v>
      </c>
      <c r="BJ210" s="3" t="s">
        <v>76</v>
      </c>
      <c r="BK210" s="123">
        <f>ROUND(I210*H210,2)</f>
        <v>0</v>
      </c>
      <c r="BL210" s="3" t="s">
        <v>159</v>
      </c>
      <c r="BM210" s="122" t="s">
        <v>316</v>
      </c>
    </row>
    <row r="211" spans="2:47" s="14" customFormat="1" ht="10">
      <c r="B211" s="15"/>
      <c r="D211" s="124" t="s">
        <v>113</v>
      </c>
      <c r="F211" s="125" t="s">
        <v>317</v>
      </c>
      <c r="L211" s="15"/>
      <c r="M211" s="126"/>
      <c r="T211" s="37"/>
      <c r="AT211" s="3" t="s">
        <v>113</v>
      </c>
      <c r="AU211" s="3" t="s">
        <v>79</v>
      </c>
    </row>
    <row r="212" spans="2:47" s="14" customFormat="1" ht="18">
      <c r="B212" s="15"/>
      <c r="D212" s="124" t="s">
        <v>121</v>
      </c>
      <c r="F212" s="127" t="s">
        <v>305</v>
      </c>
      <c r="L212" s="15"/>
      <c r="M212" s="126"/>
      <c r="T212" s="37"/>
      <c r="AT212" s="3" t="s">
        <v>121</v>
      </c>
      <c r="AU212" s="3" t="s">
        <v>79</v>
      </c>
    </row>
    <row r="213" spans="2:65" s="14" customFormat="1" ht="16.5" customHeight="1">
      <c r="B213" s="111"/>
      <c r="C213" s="112" t="s">
        <v>248</v>
      </c>
      <c r="D213" s="112" t="s">
        <v>108</v>
      </c>
      <c r="E213" s="113" t="s">
        <v>318</v>
      </c>
      <c r="F213" s="246" t="s">
        <v>319</v>
      </c>
      <c r="G213" s="115" t="s">
        <v>231</v>
      </c>
      <c r="H213" s="116">
        <v>30</v>
      </c>
      <c r="I213" s="117"/>
      <c r="J213" s="117">
        <f>ROUND(I213*H213,2)</f>
        <v>0</v>
      </c>
      <c r="K213" s="114"/>
      <c r="L213" s="15"/>
      <c r="M213" s="118"/>
      <c r="N213" s="119" t="s">
        <v>39</v>
      </c>
      <c r="O213" s="120">
        <v>0</v>
      </c>
      <c r="P213" s="120">
        <f>O213*H213</f>
        <v>0</v>
      </c>
      <c r="Q213" s="120">
        <v>0</v>
      </c>
      <c r="R213" s="120">
        <f>Q213*H213</f>
        <v>0</v>
      </c>
      <c r="S213" s="120">
        <v>0</v>
      </c>
      <c r="T213" s="121">
        <f>S213*H213</f>
        <v>0</v>
      </c>
      <c r="AR213" s="122" t="s">
        <v>159</v>
      </c>
      <c r="AT213" s="122" t="s">
        <v>108</v>
      </c>
      <c r="AU213" s="122" t="s">
        <v>79</v>
      </c>
      <c r="AY213" s="3" t="s">
        <v>107</v>
      </c>
      <c r="BE213" s="123">
        <f>IF(N213="základní",J213,0)</f>
        <v>0</v>
      </c>
      <c r="BF213" s="123">
        <f>IF(N213="snížená",J213,0)</f>
        <v>0</v>
      </c>
      <c r="BG213" s="123">
        <f>IF(N213="zákl. přenesená",J213,0)</f>
        <v>0</v>
      </c>
      <c r="BH213" s="123">
        <f>IF(N213="sníž. přenesená",J213,0)</f>
        <v>0</v>
      </c>
      <c r="BI213" s="123">
        <f>IF(N213="nulová",J213,0)</f>
        <v>0</v>
      </c>
      <c r="BJ213" s="3" t="s">
        <v>76</v>
      </c>
      <c r="BK213" s="123">
        <f>ROUND(I213*H213,2)</f>
        <v>0</v>
      </c>
      <c r="BL213" s="3" t="s">
        <v>159</v>
      </c>
      <c r="BM213" s="122" t="s">
        <v>320</v>
      </c>
    </row>
    <row r="214" spans="2:47" s="14" customFormat="1" ht="10">
      <c r="B214" s="15"/>
      <c r="D214" s="124" t="s">
        <v>113</v>
      </c>
      <c r="F214" s="125" t="s">
        <v>319</v>
      </c>
      <c r="L214" s="15"/>
      <c r="M214" s="126"/>
      <c r="T214" s="37"/>
      <c r="AT214" s="3" t="s">
        <v>113</v>
      </c>
      <c r="AU214" s="3" t="s">
        <v>79</v>
      </c>
    </row>
    <row r="215" spans="2:47" s="14" customFormat="1" ht="18">
      <c r="B215" s="15"/>
      <c r="D215" s="124" t="s">
        <v>121</v>
      </c>
      <c r="F215" s="127" t="s">
        <v>305</v>
      </c>
      <c r="L215" s="15"/>
      <c r="M215" s="126"/>
      <c r="T215" s="37"/>
      <c r="AT215" s="3" t="s">
        <v>121</v>
      </c>
      <c r="AU215" s="3" t="s">
        <v>79</v>
      </c>
    </row>
    <row r="216" spans="2:65" s="14" customFormat="1" ht="16.5" customHeight="1">
      <c r="B216" s="111"/>
      <c r="C216" s="112" t="s">
        <v>321</v>
      </c>
      <c r="D216" s="112" t="s">
        <v>108</v>
      </c>
      <c r="E216" s="113" t="s">
        <v>322</v>
      </c>
      <c r="F216" s="246" t="s">
        <v>323</v>
      </c>
      <c r="G216" s="115" t="s">
        <v>162</v>
      </c>
      <c r="H216" s="116">
        <v>1</v>
      </c>
      <c r="I216" s="117"/>
      <c r="J216" s="117">
        <f>ROUND(I216*H216,2)</f>
        <v>0</v>
      </c>
      <c r="K216" s="114"/>
      <c r="L216" s="15"/>
      <c r="M216" s="118"/>
      <c r="N216" s="119" t="s">
        <v>39</v>
      </c>
      <c r="O216" s="120">
        <v>0</v>
      </c>
      <c r="P216" s="120">
        <f>O216*H216</f>
        <v>0</v>
      </c>
      <c r="Q216" s="120">
        <v>0</v>
      </c>
      <c r="R216" s="120">
        <f>Q216*H216</f>
        <v>0</v>
      </c>
      <c r="S216" s="120">
        <v>0</v>
      </c>
      <c r="T216" s="121">
        <f>S216*H216</f>
        <v>0</v>
      </c>
      <c r="AR216" s="122" t="s">
        <v>159</v>
      </c>
      <c r="AT216" s="122" t="s">
        <v>108</v>
      </c>
      <c r="AU216" s="122" t="s">
        <v>79</v>
      </c>
      <c r="AY216" s="3" t="s">
        <v>107</v>
      </c>
      <c r="BE216" s="123">
        <f>IF(N216="základní",J216,0)</f>
        <v>0</v>
      </c>
      <c r="BF216" s="123">
        <f>IF(N216="snížená",J216,0)</f>
        <v>0</v>
      </c>
      <c r="BG216" s="123">
        <f>IF(N216="zákl. přenesená",J216,0)</f>
        <v>0</v>
      </c>
      <c r="BH216" s="123">
        <f>IF(N216="sníž. přenesená",J216,0)</f>
        <v>0</v>
      </c>
      <c r="BI216" s="123">
        <f>IF(N216="nulová",J216,0)</f>
        <v>0</v>
      </c>
      <c r="BJ216" s="3" t="s">
        <v>76</v>
      </c>
      <c r="BK216" s="123">
        <f>ROUND(I216*H216,2)</f>
        <v>0</v>
      </c>
      <c r="BL216" s="3" t="s">
        <v>159</v>
      </c>
      <c r="BM216" s="122" t="s">
        <v>324</v>
      </c>
    </row>
    <row r="217" spans="2:47" s="14" customFormat="1" ht="18">
      <c r="B217" s="15"/>
      <c r="D217" s="124" t="s">
        <v>113</v>
      </c>
      <c r="F217" s="125" t="s">
        <v>325</v>
      </c>
      <c r="L217" s="15"/>
      <c r="M217" s="126"/>
      <c r="T217" s="37"/>
      <c r="AT217" s="3" t="s">
        <v>113</v>
      </c>
      <c r="AU217" s="3" t="s">
        <v>79</v>
      </c>
    </row>
    <row r="218" spans="2:47" s="14" customFormat="1" ht="18">
      <c r="B218" s="15"/>
      <c r="D218" s="124" t="s">
        <v>121</v>
      </c>
      <c r="F218" s="127" t="s">
        <v>305</v>
      </c>
      <c r="L218" s="15"/>
      <c r="M218" s="126"/>
      <c r="T218" s="37"/>
      <c r="AT218" s="3" t="s">
        <v>121</v>
      </c>
      <c r="AU218" s="3" t="s">
        <v>79</v>
      </c>
    </row>
    <row r="219" spans="2:65" s="14" customFormat="1" ht="24.25" customHeight="1">
      <c r="B219" s="111"/>
      <c r="C219" s="112" t="s">
        <v>253</v>
      </c>
      <c r="D219" s="112" t="s">
        <v>108</v>
      </c>
      <c r="E219" s="113" t="s">
        <v>326</v>
      </c>
      <c r="F219" s="246" t="s">
        <v>327</v>
      </c>
      <c r="G219" s="115" t="s">
        <v>162</v>
      </c>
      <c r="H219" s="116">
        <v>1</v>
      </c>
      <c r="I219" s="117"/>
      <c r="J219" s="117">
        <f>ROUND(I219*H219,2)</f>
        <v>0</v>
      </c>
      <c r="K219" s="114"/>
      <c r="L219" s="15"/>
      <c r="M219" s="118"/>
      <c r="N219" s="119" t="s">
        <v>39</v>
      </c>
      <c r="O219" s="120">
        <v>0</v>
      </c>
      <c r="P219" s="120">
        <f>O219*H219</f>
        <v>0</v>
      </c>
      <c r="Q219" s="120">
        <v>0</v>
      </c>
      <c r="R219" s="120">
        <f>Q219*H219</f>
        <v>0</v>
      </c>
      <c r="S219" s="120">
        <v>0</v>
      </c>
      <c r="T219" s="121">
        <f>S219*H219</f>
        <v>0</v>
      </c>
      <c r="AR219" s="122" t="s">
        <v>159</v>
      </c>
      <c r="AT219" s="122" t="s">
        <v>108</v>
      </c>
      <c r="AU219" s="122" t="s">
        <v>79</v>
      </c>
      <c r="AY219" s="3" t="s">
        <v>107</v>
      </c>
      <c r="BE219" s="123">
        <f>IF(N219="základní",J219,0)</f>
        <v>0</v>
      </c>
      <c r="BF219" s="123">
        <f>IF(N219="snížená",J219,0)</f>
        <v>0</v>
      </c>
      <c r="BG219" s="123">
        <f>IF(N219="zákl. přenesená",J219,0)</f>
        <v>0</v>
      </c>
      <c r="BH219" s="123">
        <f>IF(N219="sníž. přenesená",J219,0)</f>
        <v>0</v>
      </c>
      <c r="BI219" s="123">
        <f>IF(N219="nulová",J219,0)</f>
        <v>0</v>
      </c>
      <c r="BJ219" s="3" t="s">
        <v>76</v>
      </c>
      <c r="BK219" s="123">
        <f>ROUND(I219*H219,2)</f>
        <v>0</v>
      </c>
      <c r="BL219" s="3" t="s">
        <v>159</v>
      </c>
      <c r="BM219" s="122" t="s">
        <v>328</v>
      </c>
    </row>
    <row r="220" spans="2:47" s="14" customFormat="1" ht="18">
      <c r="B220" s="15"/>
      <c r="D220" s="124" t="s">
        <v>113</v>
      </c>
      <c r="F220" s="125" t="s">
        <v>327</v>
      </c>
      <c r="L220" s="15"/>
      <c r="M220" s="126"/>
      <c r="T220" s="37"/>
      <c r="AT220" s="3" t="s">
        <v>113</v>
      </c>
      <c r="AU220" s="3" t="s">
        <v>79</v>
      </c>
    </row>
    <row r="221" spans="2:47" s="14" customFormat="1" ht="18">
      <c r="B221" s="15"/>
      <c r="D221" s="124" t="s">
        <v>121</v>
      </c>
      <c r="F221" s="127" t="s">
        <v>305</v>
      </c>
      <c r="L221" s="15"/>
      <c r="M221" s="126"/>
      <c r="T221" s="37"/>
      <c r="AT221" s="3" t="s">
        <v>121</v>
      </c>
      <c r="AU221" s="3" t="s">
        <v>79</v>
      </c>
    </row>
    <row r="222" spans="2:65" s="14" customFormat="1" ht="16.5" customHeight="1">
      <c r="B222" s="111"/>
      <c r="C222" s="112" t="s">
        <v>329</v>
      </c>
      <c r="D222" s="112" t="s">
        <v>108</v>
      </c>
      <c r="E222" s="113" t="s">
        <v>330</v>
      </c>
      <c r="F222" s="114" t="s">
        <v>331</v>
      </c>
      <c r="G222" s="115" t="s">
        <v>162</v>
      </c>
      <c r="H222" s="116">
        <v>45</v>
      </c>
      <c r="I222" s="117"/>
      <c r="J222" s="117">
        <f>ROUND(I222*H222,2)</f>
        <v>0</v>
      </c>
      <c r="K222" s="114"/>
      <c r="L222" s="15"/>
      <c r="M222" s="118"/>
      <c r="N222" s="119" t="s">
        <v>39</v>
      </c>
      <c r="O222" s="120">
        <v>0</v>
      </c>
      <c r="P222" s="120">
        <f>O222*H222</f>
        <v>0</v>
      </c>
      <c r="Q222" s="120">
        <v>0</v>
      </c>
      <c r="R222" s="120">
        <f>Q222*H222</f>
        <v>0</v>
      </c>
      <c r="S222" s="120">
        <v>0</v>
      </c>
      <c r="T222" s="121">
        <f>S222*H222</f>
        <v>0</v>
      </c>
      <c r="AR222" s="122" t="s">
        <v>159</v>
      </c>
      <c r="AT222" s="122" t="s">
        <v>108</v>
      </c>
      <c r="AU222" s="122" t="s">
        <v>79</v>
      </c>
      <c r="AY222" s="3" t="s">
        <v>107</v>
      </c>
      <c r="BE222" s="123">
        <f>IF(N222="základní",J222,0)</f>
        <v>0</v>
      </c>
      <c r="BF222" s="123">
        <f>IF(N222="snížená",J222,0)</f>
        <v>0</v>
      </c>
      <c r="BG222" s="123">
        <f>IF(N222="zákl. přenesená",J222,0)</f>
        <v>0</v>
      </c>
      <c r="BH222" s="123">
        <f>IF(N222="sníž. přenesená",J222,0)</f>
        <v>0</v>
      </c>
      <c r="BI222" s="123">
        <f>IF(N222="nulová",J222,0)</f>
        <v>0</v>
      </c>
      <c r="BJ222" s="3" t="s">
        <v>76</v>
      </c>
      <c r="BK222" s="123">
        <f>ROUND(I222*H222,2)</f>
        <v>0</v>
      </c>
      <c r="BL222" s="3" t="s">
        <v>159</v>
      </c>
      <c r="BM222" s="122" t="s">
        <v>332</v>
      </c>
    </row>
    <row r="223" spans="2:47" s="14" customFormat="1" ht="10">
      <c r="B223" s="15"/>
      <c r="D223" s="124" t="s">
        <v>113</v>
      </c>
      <c r="F223" s="125" t="s">
        <v>331</v>
      </c>
      <c r="L223" s="15"/>
      <c r="M223" s="126"/>
      <c r="T223" s="37"/>
      <c r="AT223" s="3" t="s">
        <v>113</v>
      </c>
      <c r="AU223" s="3" t="s">
        <v>79</v>
      </c>
    </row>
    <row r="224" spans="2:47" s="14" customFormat="1" ht="18">
      <c r="B224" s="15"/>
      <c r="D224" s="124" t="s">
        <v>121</v>
      </c>
      <c r="F224" s="127" t="s">
        <v>305</v>
      </c>
      <c r="L224" s="15"/>
      <c r="M224" s="126"/>
      <c r="T224" s="37"/>
      <c r="AT224" s="3" t="s">
        <v>121</v>
      </c>
      <c r="AU224" s="3" t="s">
        <v>79</v>
      </c>
    </row>
    <row r="225" spans="2:65" s="14" customFormat="1" ht="16.5" customHeight="1">
      <c r="B225" s="111"/>
      <c r="C225" s="112" t="s">
        <v>256</v>
      </c>
      <c r="D225" s="112" t="s">
        <v>108</v>
      </c>
      <c r="E225" s="113" t="s">
        <v>333</v>
      </c>
      <c r="F225" s="114" t="s">
        <v>334</v>
      </c>
      <c r="G225" s="115" t="s">
        <v>162</v>
      </c>
      <c r="H225" s="116">
        <v>15</v>
      </c>
      <c r="I225" s="117"/>
      <c r="J225" s="117">
        <f>ROUND(I225*H225,2)</f>
        <v>0</v>
      </c>
      <c r="K225" s="114"/>
      <c r="L225" s="15"/>
      <c r="M225" s="118"/>
      <c r="N225" s="119" t="s">
        <v>39</v>
      </c>
      <c r="O225" s="120">
        <v>0</v>
      </c>
      <c r="P225" s="120">
        <f>O225*H225</f>
        <v>0</v>
      </c>
      <c r="Q225" s="120">
        <v>0</v>
      </c>
      <c r="R225" s="120">
        <f>Q225*H225</f>
        <v>0</v>
      </c>
      <c r="S225" s="120">
        <v>0</v>
      </c>
      <c r="T225" s="121">
        <f>S225*H225</f>
        <v>0</v>
      </c>
      <c r="AR225" s="122" t="s">
        <v>159</v>
      </c>
      <c r="AT225" s="122" t="s">
        <v>108</v>
      </c>
      <c r="AU225" s="122" t="s">
        <v>79</v>
      </c>
      <c r="AY225" s="3" t="s">
        <v>107</v>
      </c>
      <c r="BE225" s="123">
        <f>IF(N225="základní",J225,0)</f>
        <v>0</v>
      </c>
      <c r="BF225" s="123">
        <f>IF(N225="snížená",J225,0)</f>
        <v>0</v>
      </c>
      <c r="BG225" s="123">
        <f>IF(N225="zákl. přenesená",J225,0)</f>
        <v>0</v>
      </c>
      <c r="BH225" s="123">
        <f>IF(N225="sníž. přenesená",J225,0)</f>
        <v>0</v>
      </c>
      <c r="BI225" s="123">
        <f>IF(N225="nulová",J225,0)</f>
        <v>0</v>
      </c>
      <c r="BJ225" s="3" t="s">
        <v>76</v>
      </c>
      <c r="BK225" s="123">
        <f>ROUND(I225*H225,2)</f>
        <v>0</v>
      </c>
      <c r="BL225" s="3" t="s">
        <v>159</v>
      </c>
      <c r="BM225" s="122" t="s">
        <v>335</v>
      </c>
    </row>
    <row r="226" spans="2:47" s="14" customFormat="1" ht="10">
      <c r="B226" s="15"/>
      <c r="D226" s="124" t="s">
        <v>113</v>
      </c>
      <c r="F226" s="125" t="s">
        <v>334</v>
      </c>
      <c r="L226" s="15"/>
      <c r="M226" s="126"/>
      <c r="T226" s="37"/>
      <c r="AT226" s="3" t="s">
        <v>113</v>
      </c>
      <c r="AU226" s="3" t="s">
        <v>79</v>
      </c>
    </row>
    <row r="227" spans="2:47" s="14" customFormat="1" ht="18">
      <c r="B227" s="15"/>
      <c r="D227" s="124" t="s">
        <v>121</v>
      </c>
      <c r="F227" s="127" t="s">
        <v>305</v>
      </c>
      <c r="L227" s="15"/>
      <c r="M227" s="126"/>
      <c r="T227" s="37"/>
      <c r="AT227" s="3" t="s">
        <v>121</v>
      </c>
      <c r="AU227" s="3" t="s">
        <v>79</v>
      </c>
    </row>
    <row r="228" spans="2:65" s="14" customFormat="1" ht="16.5" customHeight="1">
      <c r="B228" s="111"/>
      <c r="C228" s="112" t="s">
        <v>336</v>
      </c>
      <c r="D228" s="112" t="s">
        <v>108</v>
      </c>
      <c r="E228" s="113" t="s">
        <v>337</v>
      </c>
      <c r="F228" s="114" t="s">
        <v>338</v>
      </c>
      <c r="G228" s="115" t="s">
        <v>162</v>
      </c>
      <c r="H228" s="116">
        <v>10</v>
      </c>
      <c r="I228" s="117"/>
      <c r="J228" s="117">
        <f>ROUND(I228*H228,2)</f>
        <v>0</v>
      </c>
      <c r="K228" s="114"/>
      <c r="L228" s="15"/>
      <c r="M228" s="118"/>
      <c r="N228" s="119" t="s">
        <v>39</v>
      </c>
      <c r="O228" s="120">
        <v>0</v>
      </c>
      <c r="P228" s="120">
        <f>O228*H228</f>
        <v>0</v>
      </c>
      <c r="Q228" s="120">
        <v>0</v>
      </c>
      <c r="R228" s="120">
        <f>Q228*H228</f>
        <v>0</v>
      </c>
      <c r="S228" s="120">
        <v>0</v>
      </c>
      <c r="T228" s="121">
        <f>S228*H228</f>
        <v>0</v>
      </c>
      <c r="AR228" s="122" t="s">
        <v>159</v>
      </c>
      <c r="AT228" s="122" t="s">
        <v>108</v>
      </c>
      <c r="AU228" s="122" t="s">
        <v>79</v>
      </c>
      <c r="AY228" s="3" t="s">
        <v>107</v>
      </c>
      <c r="BE228" s="123">
        <f>IF(N228="základní",J228,0)</f>
        <v>0</v>
      </c>
      <c r="BF228" s="123">
        <f>IF(N228="snížená",J228,0)</f>
        <v>0</v>
      </c>
      <c r="BG228" s="123">
        <f>IF(N228="zákl. přenesená",J228,0)</f>
        <v>0</v>
      </c>
      <c r="BH228" s="123">
        <f>IF(N228="sníž. přenesená",J228,0)</f>
        <v>0</v>
      </c>
      <c r="BI228" s="123">
        <f>IF(N228="nulová",J228,0)</f>
        <v>0</v>
      </c>
      <c r="BJ228" s="3" t="s">
        <v>76</v>
      </c>
      <c r="BK228" s="123">
        <f>ROUND(I228*H228,2)</f>
        <v>0</v>
      </c>
      <c r="BL228" s="3" t="s">
        <v>159</v>
      </c>
      <c r="BM228" s="122" t="s">
        <v>339</v>
      </c>
    </row>
    <row r="229" spans="2:47" s="14" customFormat="1" ht="10">
      <c r="B229" s="15"/>
      <c r="D229" s="124" t="s">
        <v>113</v>
      </c>
      <c r="F229" s="125" t="s">
        <v>338</v>
      </c>
      <c r="L229" s="15"/>
      <c r="M229" s="126"/>
      <c r="T229" s="37"/>
      <c r="AT229" s="3" t="s">
        <v>113</v>
      </c>
      <c r="AU229" s="3" t="s">
        <v>79</v>
      </c>
    </row>
    <row r="230" spans="2:47" s="14" customFormat="1" ht="18">
      <c r="B230" s="15"/>
      <c r="D230" s="124" t="s">
        <v>121</v>
      </c>
      <c r="F230" s="127" t="s">
        <v>305</v>
      </c>
      <c r="L230" s="15"/>
      <c r="M230" s="126"/>
      <c r="T230" s="37"/>
      <c r="AT230" s="3" t="s">
        <v>121</v>
      </c>
      <c r="AU230" s="3" t="s">
        <v>79</v>
      </c>
    </row>
    <row r="231" spans="2:65" s="14" customFormat="1" ht="16.5" customHeight="1">
      <c r="B231" s="111"/>
      <c r="C231" s="112" t="s">
        <v>262</v>
      </c>
      <c r="D231" s="112" t="s">
        <v>108</v>
      </c>
      <c r="E231" s="113" t="s">
        <v>340</v>
      </c>
      <c r="F231" s="114" t="s">
        <v>341</v>
      </c>
      <c r="G231" s="115" t="s">
        <v>231</v>
      </c>
      <c r="H231" s="116">
        <v>6</v>
      </c>
      <c r="I231" s="117"/>
      <c r="J231" s="117">
        <f>ROUND(I231*H231,2)</f>
        <v>0</v>
      </c>
      <c r="K231" s="114"/>
      <c r="L231" s="15"/>
      <c r="M231" s="118"/>
      <c r="N231" s="119" t="s">
        <v>39</v>
      </c>
      <c r="O231" s="120">
        <v>0</v>
      </c>
      <c r="P231" s="120">
        <f>O231*H231</f>
        <v>0</v>
      </c>
      <c r="Q231" s="120">
        <v>0</v>
      </c>
      <c r="R231" s="120">
        <f>Q231*H231</f>
        <v>0</v>
      </c>
      <c r="S231" s="120">
        <v>0</v>
      </c>
      <c r="T231" s="121">
        <f>S231*H231</f>
        <v>0</v>
      </c>
      <c r="AR231" s="122" t="s">
        <v>159</v>
      </c>
      <c r="AT231" s="122" t="s">
        <v>108</v>
      </c>
      <c r="AU231" s="122" t="s">
        <v>79</v>
      </c>
      <c r="AY231" s="3" t="s">
        <v>107</v>
      </c>
      <c r="BE231" s="123">
        <f>IF(N231="základní",J231,0)</f>
        <v>0</v>
      </c>
      <c r="BF231" s="123">
        <f>IF(N231="snížená",J231,0)</f>
        <v>0</v>
      </c>
      <c r="BG231" s="123">
        <f>IF(N231="zákl. přenesená",J231,0)</f>
        <v>0</v>
      </c>
      <c r="BH231" s="123">
        <f>IF(N231="sníž. přenesená",J231,0)</f>
        <v>0</v>
      </c>
      <c r="BI231" s="123">
        <f>IF(N231="nulová",J231,0)</f>
        <v>0</v>
      </c>
      <c r="BJ231" s="3" t="s">
        <v>76</v>
      </c>
      <c r="BK231" s="123">
        <f>ROUND(I231*H231,2)</f>
        <v>0</v>
      </c>
      <c r="BL231" s="3" t="s">
        <v>159</v>
      </c>
      <c r="BM231" s="122" t="s">
        <v>342</v>
      </c>
    </row>
    <row r="232" spans="2:47" s="14" customFormat="1" ht="10">
      <c r="B232" s="15"/>
      <c r="D232" s="124" t="s">
        <v>113</v>
      </c>
      <c r="F232" s="125" t="s">
        <v>341</v>
      </c>
      <c r="L232" s="15"/>
      <c r="M232" s="126"/>
      <c r="T232" s="37"/>
      <c r="AT232" s="3" t="s">
        <v>113</v>
      </c>
      <c r="AU232" s="3" t="s">
        <v>79</v>
      </c>
    </row>
    <row r="233" spans="2:47" s="14" customFormat="1" ht="18">
      <c r="B233" s="15"/>
      <c r="D233" s="124" t="s">
        <v>121</v>
      </c>
      <c r="F233" s="127" t="s">
        <v>305</v>
      </c>
      <c r="L233" s="15"/>
      <c r="M233" s="126"/>
      <c r="T233" s="37"/>
      <c r="AT233" s="3" t="s">
        <v>121</v>
      </c>
      <c r="AU233" s="3" t="s">
        <v>79</v>
      </c>
    </row>
    <row r="234" spans="2:65" s="14" customFormat="1" ht="16.5" customHeight="1">
      <c r="B234" s="111"/>
      <c r="C234" s="112" t="s">
        <v>343</v>
      </c>
      <c r="D234" s="112" t="s">
        <v>108</v>
      </c>
      <c r="E234" s="113" t="s">
        <v>344</v>
      </c>
      <c r="F234" s="114" t="s">
        <v>345</v>
      </c>
      <c r="G234" s="115" t="s">
        <v>162</v>
      </c>
      <c r="H234" s="116">
        <v>1</v>
      </c>
      <c r="I234" s="117"/>
      <c r="J234" s="117">
        <f>ROUND(I234*H234,2)</f>
        <v>0</v>
      </c>
      <c r="K234" s="114"/>
      <c r="L234" s="15"/>
      <c r="M234" s="118"/>
      <c r="N234" s="119" t="s">
        <v>39</v>
      </c>
      <c r="O234" s="120">
        <v>0</v>
      </c>
      <c r="P234" s="120">
        <f>O234*H234</f>
        <v>0</v>
      </c>
      <c r="Q234" s="120">
        <v>0</v>
      </c>
      <c r="R234" s="120">
        <f>Q234*H234</f>
        <v>0</v>
      </c>
      <c r="S234" s="120">
        <v>0</v>
      </c>
      <c r="T234" s="121">
        <f>S234*H234</f>
        <v>0</v>
      </c>
      <c r="AR234" s="122" t="s">
        <v>159</v>
      </c>
      <c r="AT234" s="122" t="s">
        <v>108</v>
      </c>
      <c r="AU234" s="122" t="s">
        <v>79</v>
      </c>
      <c r="AY234" s="3" t="s">
        <v>107</v>
      </c>
      <c r="BE234" s="123">
        <f>IF(N234="základní",J234,0)</f>
        <v>0</v>
      </c>
      <c r="BF234" s="123">
        <f>IF(N234="snížená",J234,0)</f>
        <v>0</v>
      </c>
      <c r="BG234" s="123">
        <f>IF(N234="zákl. přenesená",J234,0)</f>
        <v>0</v>
      </c>
      <c r="BH234" s="123">
        <f>IF(N234="sníž. přenesená",J234,0)</f>
        <v>0</v>
      </c>
      <c r="BI234" s="123">
        <f>IF(N234="nulová",J234,0)</f>
        <v>0</v>
      </c>
      <c r="BJ234" s="3" t="s">
        <v>76</v>
      </c>
      <c r="BK234" s="123">
        <f>ROUND(I234*H234,2)</f>
        <v>0</v>
      </c>
      <c r="BL234" s="3" t="s">
        <v>159</v>
      </c>
      <c r="BM234" s="122" t="s">
        <v>346</v>
      </c>
    </row>
    <row r="235" spans="2:47" s="14" customFormat="1" ht="10">
      <c r="B235" s="15"/>
      <c r="D235" s="124" t="s">
        <v>113</v>
      </c>
      <c r="F235" s="125" t="s">
        <v>345</v>
      </c>
      <c r="L235" s="15"/>
      <c r="M235" s="126"/>
      <c r="T235" s="37"/>
      <c r="AT235" s="3" t="s">
        <v>113</v>
      </c>
      <c r="AU235" s="3" t="s">
        <v>79</v>
      </c>
    </row>
    <row r="236" spans="2:47" s="14" customFormat="1" ht="18">
      <c r="B236" s="15"/>
      <c r="D236" s="124" t="s">
        <v>121</v>
      </c>
      <c r="F236" s="127" t="s">
        <v>305</v>
      </c>
      <c r="L236" s="15"/>
      <c r="M236" s="126"/>
      <c r="T236" s="37"/>
      <c r="AT236" s="3" t="s">
        <v>121</v>
      </c>
      <c r="AU236" s="3" t="s">
        <v>79</v>
      </c>
    </row>
    <row r="237" spans="2:65" s="14" customFormat="1" ht="16.5" customHeight="1">
      <c r="B237" s="111"/>
      <c r="C237" s="112" t="s">
        <v>270</v>
      </c>
      <c r="D237" s="112" t="s">
        <v>108</v>
      </c>
      <c r="E237" s="113" t="s">
        <v>349</v>
      </c>
      <c r="F237" s="114" t="s">
        <v>350</v>
      </c>
      <c r="G237" s="115" t="s">
        <v>162</v>
      </c>
      <c r="H237" s="116">
        <v>3</v>
      </c>
      <c r="I237" s="117"/>
      <c r="J237" s="117">
        <f>ROUND(I237*H237,2)</f>
        <v>0</v>
      </c>
      <c r="K237" s="114"/>
      <c r="L237" s="15"/>
      <c r="M237" s="118"/>
      <c r="N237" s="119" t="s">
        <v>39</v>
      </c>
      <c r="O237" s="120">
        <v>0</v>
      </c>
      <c r="P237" s="120">
        <f>O237*H237</f>
        <v>0</v>
      </c>
      <c r="Q237" s="120">
        <v>0</v>
      </c>
      <c r="R237" s="120">
        <f>Q237*H237</f>
        <v>0</v>
      </c>
      <c r="S237" s="120">
        <v>0</v>
      </c>
      <c r="T237" s="121">
        <f>S237*H237</f>
        <v>0</v>
      </c>
      <c r="AR237" s="122" t="s">
        <v>159</v>
      </c>
      <c r="AT237" s="122" t="s">
        <v>108</v>
      </c>
      <c r="AU237" s="122" t="s">
        <v>79</v>
      </c>
      <c r="AY237" s="3" t="s">
        <v>107</v>
      </c>
      <c r="BE237" s="123">
        <f>IF(N237="základní",J237,0)</f>
        <v>0</v>
      </c>
      <c r="BF237" s="123">
        <f>IF(N237="snížená",J237,0)</f>
        <v>0</v>
      </c>
      <c r="BG237" s="123">
        <f>IF(N237="zákl. přenesená",J237,0)</f>
        <v>0</v>
      </c>
      <c r="BH237" s="123">
        <f>IF(N237="sníž. přenesená",J237,0)</f>
        <v>0</v>
      </c>
      <c r="BI237" s="123">
        <f>IF(N237="nulová",J237,0)</f>
        <v>0</v>
      </c>
      <c r="BJ237" s="3" t="s">
        <v>76</v>
      </c>
      <c r="BK237" s="123">
        <f>ROUND(I237*H237,2)</f>
        <v>0</v>
      </c>
      <c r="BL237" s="3" t="s">
        <v>159</v>
      </c>
      <c r="BM237" s="122" t="s">
        <v>351</v>
      </c>
    </row>
    <row r="238" spans="2:47" s="14" customFormat="1" ht="10">
      <c r="B238" s="15"/>
      <c r="D238" s="124" t="s">
        <v>113</v>
      </c>
      <c r="F238" s="125" t="s">
        <v>350</v>
      </c>
      <c r="L238" s="15"/>
      <c r="M238" s="126"/>
      <c r="T238" s="37"/>
      <c r="AT238" s="3" t="s">
        <v>113</v>
      </c>
      <c r="AU238" s="3" t="s">
        <v>79</v>
      </c>
    </row>
    <row r="239" spans="2:47" s="14" customFormat="1" ht="54">
      <c r="B239" s="15"/>
      <c r="D239" s="124" t="s">
        <v>121</v>
      </c>
      <c r="F239" s="127" t="s">
        <v>352</v>
      </c>
      <c r="L239" s="15"/>
      <c r="M239" s="126"/>
      <c r="T239" s="37"/>
      <c r="AT239" s="3" t="s">
        <v>121</v>
      </c>
      <c r="AU239" s="3" t="s">
        <v>79</v>
      </c>
    </row>
    <row r="240" spans="2:65" s="14" customFormat="1" ht="24.25" customHeight="1">
      <c r="B240" s="111"/>
      <c r="C240" s="112" t="s">
        <v>353</v>
      </c>
      <c r="D240" s="112" t="s">
        <v>108</v>
      </c>
      <c r="E240" s="113" t="s">
        <v>354</v>
      </c>
      <c r="F240" s="246" t="s">
        <v>355</v>
      </c>
      <c r="G240" s="115" t="s">
        <v>162</v>
      </c>
      <c r="H240" s="116">
        <v>1</v>
      </c>
      <c r="I240" s="117"/>
      <c r="J240" s="117">
        <f>ROUND(I240*H240,2)</f>
        <v>0</v>
      </c>
      <c r="K240" s="114"/>
      <c r="L240" s="15"/>
      <c r="M240" s="118"/>
      <c r="N240" s="119" t="s">
        <v>39</v>
      </c>
      <c r="O240" s="120">
        <v>0</v>
      </c>
      <c r="P240" s="120">
        <f>O240*H240</f>
        <v>0</v>
      </c>
      <c r="Q240" s="120">
        <v>0</v>
      </c>
      <c r="R240" s="120">
        <f>Q240*H240</f>
        <v>0</v>
      </c>
      <c r="S240" s="120">
        <v>0</v>
      </c>
      <c r="T240" s="121">
        <f>S240*H240</f>
        <v>0</v>
      </c>
      <c r="AR240" s="122" t="s">
        <v>159</v>
      </c>
      <c r="AT240" s="122" t="s">
        <v>108</v>
      </c>
      <c r="AU240" s="122" t="s">
        <v>79</v>
      </c>
      <c r="AY240" s="3" t="s">
        <v>107</v>
      </c>
      <c r="BE240" s="123">
        <f>IF(N240="základní",J240,0)</f>
        <v>0</v>
      </c>
      <c r="BF240" s="123">
        <f>IF(N240="snížená",J240,0)</f>
        <v>0</v>
      </c>
      <c r="BG240" s="123">
        <f>IF(N240="zákl. přenesená",J240,0)</f>
        <v>0</v>
      </c>
      <c r="BH240" s="123">
        <f>IF(N240="sníž. přenesená",J240,0)</f>
        <v>0</v>
      </c>
      <c r="BI240" s="123">
        <f>IF(N240="nulová",J240,0)</f>
        <v>0</v>
      </c>
      <c r="BJ240" s="3" t="s">
        <v>76</v>
      </c>
      <c r="BK240" s="123">
        <f>ROUND(I240*H240,2)</f>
        <v>0</v>
      </c>
      <c r="BL240" s="3" t="s">
        <v>159</v>
      </c>
      <c r="BM240" s="122" t="s">
        <v>356</v>
      </c>
    </row>
    <row r="241" spans="2:47" s="14" customFormat="1" ht="18">
      <c r="B241" s="15"/>
      <c r="D241" s="124" t="s">
        <v>113</v>
      </c>
      <c r="F241" s="125" t="s">
        <v>355</v>
      </c>
      <c r="L241" s="15"/>
      <c r="M241" s="126"/>
      <c r="T241" s="37"/>
      <c r="AT241" s="3" t="s">
        <v>113</v>
      </c>
      <c r="AU241" s="3" t="s">
        <v>79</v>
      </c>
    </row>
    <row r="242" spans="2:47" s="14" customFormat="1" ht="18">
      <c r="B242" s="15"/>
      <c r="D242" s="124" t="s">
        <v>121</v>
      </c>
      <c r="F242" s="127" t="s">
        <v>305</v>
      </c>
      <c r="L242" s="15"/>
      <c r="M242" s="126"/>
      <c r="T242" s="37"/>
      <c r="AT242" s="3" t="s">
        <v>121</v>
      </c>
      <c r="AU242" s="3" t="s">
        <v>79</v>
      </c>
    </row>
    <row r="243" spans="2:65" s="14" customFormat="1" ht="16.5" customHeight="1">
      <c r="B243" s="111"/>
      <c r="C243" s="112" t="s">
        <v>357</v>
      </c>
      <c r="D243" s="112" t="s">
        <v>108</v>
      </c>
      <c r="E243" s="113" t="s">
        <v>358</v>
      </c>
      <c r="F243" s="246" t="s">
        <v>359</v>
      </c>
      <c r="G243" s="115" t="s">
        <v>162</v>
      </c>
      <c r="H243" s="116">
        <v>1</v>
      </c>
      <c r="I243" s="117"/>
      <c r="J243" s="117">
        <f>ROUND(I243*H243,2)</f>
        <v>0</v>
      </c>
      <c r="K243" s="114"/>
      <c r="L243" s="15"/>
      <c r="M243" s="118"/>
      <c r="N243" s="119" t="s">
        <v>39</v>
      </c>
      <c r="O243" s="120">
        <v>0</v>
      </c>
      <c r="P243" s="120">
        <f>O243*H243</f>
        <v>0</v>
      </c>
      <c r="Q243" s="120">
        <v>0</v>
      </c>
      <c r="R243" s="120">
        <f>Q243*H243</f>
        <v>0</v>
      </c>
      <c r="S243" s="120">
        <v>0</v>
      </c>
      <c r="T243" s="121">
        <f>S243*H243</f>
        <v>0</v>
      </c>
      <c r="AR243" s="122" t="s">
        <v>159</v>
      </c>
      <c r="AT243" s="122" t="s">
        <v>108</v>
      </c>
      <c r="AU243" s="122" t="s">
        <v>79</v>
      </c>
      <c r="AY243" s="3" t="s">
        <v>107</v>
      </c>
      <c r="BE243" s="123">
        <f>IF(N243="základní",J243,0)</f>
        <v>0</v>
      </c>
      <c r="BF243" s="123">
        <f>IF(N243="snížená",J243,0)</f>
        <v>0</v>
      </c>
      <c r="BG243" s="123">
        <f>IF(N243="zákl. přenesená",J243,0)</f>
        <v>0</v>
      </c>
      <c r="BH243" s="123">
        <f>IF(N243="sníž. přenesená",J243,0)</f>
        <v>0</v>
      </c>
      <c r="BI243" s="123">
        <f>IF(N243="nulová",J243,0)</f>
        <v>0</v>
      </c>
      <c r="BJ243" s="3" t="s">
        <v>76</v>
      </c>
      <c r="BK243" s="123">
        <f>ROUND(I243*H243,2)</f>
        <v>0</v>
      </c>
      <c r="BL243" s="3" t="s">
        <v>159</v>
      </c>
      <c r="BM243" s="122" t="s">
        <v>360</v>
      </c>
    </row>
    <row r="244" spans="2:47" s="14" customFormat="1" ht="10">
      <c r="B244" s="15"/>
      <c r="D244" s="124" t="s">
        <v>113</v>
      </c>
      <c r="F244" s="125" t="s">
        <v>359</v>
      </c>
      <c r="L244" s="15"/>
      <c r="M244" s="126"/>
      <c r="T244" s="37"/>
      <c r="AT244" s="3" t="s">
        <v>113</v>
      </c>
      <c r="AU244" s="3" t="s">
        <v>79</v>
      </c>
    </row>
    <row r="245" spans="2:47" s="14" customFormat="1" ht="18">
      <c r="B245" s="15"/>
      <c r="D245" s="124" t="s">
        <v>121</v>
      </c>
      <c r="F245" s="127" t="s">
        <v>305</v>
      </c>
      <c r="L245" s="15"/>
      <c r="M245" s="126"/>
      <c r="T245" s="37"/>
      <c r="AT245" s="3" t="s">
        <v>121</v>
      </c>
      <c r="AU245" s="3" t="s">
        <v>79</v>
      </c>
    </row>
    <row r="246" spans="2:65" s="14" customFormat="1" ht="24.25" customHeight="1">
      <c r="B246" s="111"/>
      <c r="C246" s="112" t="s">
        <v>361</v>
      </c>
      <c r="D246" s="112" t="s">
        <v>108</v>
      </c>
      <c r="E246" s="113" t="s">
        <v>362</v>
      </c>
      <c r="F246" s="114" t="s">
        <v>363</v>
      </c>
      <c r="G246" s="115" t="s">
        <v>158</v>
      </c>
      <c r="H246" s="116">
        <v>1</v>
      </c>
      <c r="I246" s="117"/>
      <c r="J246" s="117">
        <f>ROUND(I246*H246,2)</f>
        <v>0</v>
      </c>
      <c r="K246" s="114"/>
      <c r="L246" s="15"/>
      <c r="M246" s="118"/>
      <c r="N246" s="119" t="s">
        <v>39</v>
      </c>
      <c r="O246" s="120">
        <v>0</v>
      </c>
      <c r="P246" s="120">
        <f>O246*H246</f>
        <v>0</v>
      </c>
      <c r="Q246" s="120">
        <v>0</v>
      </c>
      <c r="R246" s="120">
        <f>Q246*H246</f>
        <v>0</v>
      </c>
      <c r="S246" s="120">
        <v>0</v>
      </c>
      <c r="T246" s="121">
        <f>S246*H246</f>
        <v>0</v>
      </c>
      <c r="AR246" s="122" t="s">
        <v>159</v>
      </c>
      <c r="AT246" s="122" t="s">
        <v>108</v>
      </c>
      <c r="AU246" s="122" t="s">
        <v>79</v>
      </c>
      <c r="AY246" s="3" t="s">
        <v>107</v>
      </c>
      <c r="BE246" s="123">
        <f>IF(N246="základní",J246,0)</f>
        <v>0</v>
      </c>
      <c r="BF246" s="123">
        <f>IF(N246="snížená",J246,0)</f>
        <v>0</v>
      </c>
      <c r="BG246" s="123">
        <f>IF(N246="zákl. přenesená",J246,0)</f>
        <v>0</v>
      </c>
      <c r="BH246" s="123">
        <f>IF(N246="sníž. přenesená",J246,0)</f>
        <v>0</v>
      </c>
      <c r="BI246" s="123">
        <f>IF(N246="nulová",J246,0)</f>
        <v>0</v>
      </c>
      <c r="BJ246" s="3" t="s">
        <v>76</v>
      </c>
      <c r="BK246" s="123">
        <f>ROUND(I246*H246,2)</f>
        <v>0</v>
      </c>
      <c r="BL246" s="3" t="s">
        <v>159</v>
      </c>
      <c r="BM246" s="122" t="s">
        <v>364</v>
      </c>
    </row>
    <row r="247" spans="2:47" s="14" customFormat="1" ht="18">
      <c r="B247" s="15"/>
      <c r="D247" s="124" t="s">
        <v>113</v>
      </c>
      <c r="F247" s="125" t="s">
        <v>363</v>
      </c>
      <c r="L247" s="15"/>
      <c r="M247" s="126"/>
      <c r="T247" s="37"/>
      <c r="AT247" s="3" t="s">
        <v>113</v>
      </c>
      <c r="AU247" s="3" t="s">
        <v>79</v>
      </c>
    </row>
    <row r="248" spans="2:47" s="14" customFormat="1" ht="18">
      <c r="B248" s="15"/>
      <c r="D248" s="124" t="s">
        <v>121</v>
      </c>
      <c r="F248" s="127" t="s">
        <v>305</v>
      </c>
      <c r="L248" s="15"/>
      <c r="M248" s="126"/>
      <c r="T248" s="37"/>
      <c r="AT248" s="3" t="s">
        <v>121</v>
      </c>
      <c r="AU248" s="3" t="s">
        <v>79</v>
      </c>
    </row>
    <row r="249" spans="2:65" s="14" customFormat="1" ht="16.5" customHeight="1">
      <c r="B249" s="111"/>
      <c r="C249" s="112" t="s">
        <v>272</v>
      </c>
      <c r="D249" s="112" t="s">
        <v>108</v>
      </c>
      <c r="E249" s="113" t="s">
        <v>365</v>
      </c>
      <c r="F249" s="114" t="s">
        <v>366</v>
      </c>
      <c r="G249" s="115" t="s">
        <v>158</v>
      </c>
      <c r="H249" s="116">
        <v>1</v>
      </c>
      <c r="I249" s="117"/>
      <c r="J249" s="117">
        <f>ROUND(I249*H249,2)</f>
        <v>0</v>
      </c>
      <c r="K249" s="114"/>
      <c r="L249" s="15"/>
      <c r="M249" s="118"/>
      <c r="N249" s="119" t="s">
        <v>39</v>
      </c>
      <c r="O249" s="120">
        <v>0</v>
      </c>
      <c r="P249" s="120">
        <f>O249*H249</f>
        <v>0</v>
      </c>
      <c r="Q249" s="120">
        <v>0</v>
      </c>
      <c r="R249" s="120">
        <f>Q249*H249</f>
        <v>0</v>
      </c>
      <c r="S249" s="120">
        <v>0</v>
      </c>
      <c r="T249" s="121">
        <f>S249*H249</f>
        <v>0</v>
      </c>
      <c r="AR249" s="122" t="s">
        <v>159</v>
      </c>
      <c r="AT249" s="122" t="s">
        <v>108</v>
      </c>
      <c r="AU249" s="122" t="s">
        <v>79</v>
      </c>
      <c r="AY249" s="3" t="s">
        <v>107</v>
      </c>
      <c r="BE249" s="123">
        <f>IF(N249="základní",J249,0)</f>
        <v>0</v>
      </c>
      <c r="BF249" s="123">
        <f>IF(N249="snížená",J249,0)</f>
        <v>0</v>
      </c>
      <c r="BG249" s="123">
        <f>IF(N249="zákl. přenesená",J249,0)</f>
        <v>0</v>
      </c>
      <c r="BH249" s="123">
        <f>IF(N249="sníž. přenesená",J249,0)</f>
        <v>0</v>
      </c>
      <c r="BI249" s="123">
        <f>IF(N249="nulová",J249,0)</f>
        <v>0</v>
      </c>
      <c r="BJ249" s="3" t="s">
        <v>76</v>
      </c>
      <c r="BK249" s="123">
        <f>ROUND(I249*H249,2)</f>
        <v>0</v>
      </c>
      <c r="BL249" s="3" t="s">
        <v>159</v>
      </c>
      <c r="BM249" s="122" t="s">
        <v>367</v>
      </c>
    </row>
    <row r="250" spans="2:47" s="14" customFormat="1" ht="10">
      <c r="B250" s="15"/>
      <c r="D250" s="124" t="s">
        <v>113</v>
      </c>
      <c r="F250" s="125" t="s">
        <v>366</v>
      </c>
      <c r="L250" s="15"/>
      <c r="M250" s="126"/>
      <c r="T250" s="37"/>
      <c r="AT250" s="3" t="s">
        <v>113</v>
      </c>
      <c r="AU250" s="3" t="s">
        <v>79</v>
      </c>
    </row>
    <row r="251" spans="2:47" s="14" customFormat="1" ht="99">
      <c r="B251" s="15"/>
      <c r="D251" s="124" t="s">
        <v>121</v>
      </c>
      <c r="F251" s="127" t="s">
        <v>368</v>
      </c>
      <c r="L251" s="15"/>
      <c r="M251" s="126"/>
      <c r="T251" s="37"/>
      <c r="AT251" s="3" t="s">
        <v>121</v>
      </c>
      <c r="AU251" s="3" t="s">
        <v>79</v>
      </c>
    </row>
    <row r="252" spans="2:65" s="14" customFormat="1" ht="16.5" customHeight="1">
      <c r="B252" s="111"/>
      <c r="C252" s="112" t="s">
        <v>369</v>
      </c>
      <c r="D252" s="112" t="s">
        <v>108</v>
      </c>
      <c r="E252" s="113" t="s">
        <v>370</v>
      </c>
      <c r="F252" s="114" t="s">
        <v>371</v>
      </c>
      <c r="G252" s="115" t="s">
        <v>158</v>
      </c>
      <c r="H252" s="116">
        <v>1</v>
      </c>
      <c r="I252" s="117"/>
      <c r="J252" s="117">
        <f>ROUND(I252*H252,2)</f>
        <v>0</v>
      </c>
      <c r="K252" s="114"/>
      <c r="L252" s="15"/>
      <c r="M252" s="118"/>
      <c r="N252" s="119" t="s">
        <v>39</v>
      </c>
      <c r="O252" s="120">
        <v>0</v>
      </c>
      <c r="P252" s="120">
        <f>O252*H252</f>
        <v>0</v>
      </c>
      <c r="Q252" s="120">
        <v>0</v>
      </c>
      <c r="R252" s="120">
        <f>Q252*H252</f>
        <v>0</v>
      </c>
      <c r="S252" s="120">
        <v>0</v>
      </c>
      <c r="T252" s="121">
        <f>S252*H252</f>
        <v>0</v>
      </c>
      <c r="AR252" s="122" t="s">
        <v>159</v>
      </c>
      <c r="AT252" s="122" t="s">
        <v>108</v>
      </c>
      <c r="AU252" s="122" t="s">
        <v>79</v>
      </c>
      <c r="AY252" s="3" t="s">
        <v>107</v>
      </c>
      <c r="BE252" s="123">
        <f>IF(N252="základní",J252,0)</f>
        <v>0</v>
      </c>
      <c r="BF252" s="123">
        <f>IF(N252="snížená",J252,0)</f>
        <v>0</v>
      </c>
      <c r="BG252" s="123">
        <f>IF(N252="zákl. přenesená",J252,0)</f>
        <v>0</v>
      </c>
      <c r="BH252" s="123">
        <f>IF(N252="sníž. přenesená",J252,0)</f>
        <v>0</v>
      </c>
      <c r="BI252" s="123">
        <f>IF(N252="nulová",J252,0)</f>
        <v>0</v>
      </c>
      <c r="BJ252" s="3" t="s">
        <v>76</v>
      </c>
      <c r="BK252" s="123">
        <f>ROUND(I252*H252,2)</f>
        <v>0</v>
      </c>
      <c r="BL252" s="3" t="s">
        <v>159</v>
      </c>
      <c r="BM252" s="122" t="s">
        <v>372</v>
      </c>
    </row>
    <row r="253" spans="2:47" s="14" customFormat="1" ht="10">
      <c r="B253" s="15"/>
      <c r="D253" s="124" t="s">
        <v>113</v>
      </c>
      <c r="F253" s="125" t="s">
        <v>371</v>
      </c>
      <c r="L253" s="15"/>
      <c r="M253" s="126"/>
      <c r="T253" s="37"/>
      <c r="AT253" s="3" t="s">
        <v>113</v>
      </c>
      <c r="AU253" s="3" t="s">
        <v>79</v>
      </c>
    </row>
    <row r="254" spans="2:47" s="14" customFormat="1" ht="54">
      <c r="B254" s="15"/>
      <c r="D254" s="124" t="s">
        <v>121</v>
      </c>
      <c r="F254" s="127" t="s">
        <v>373</v>
      </c>
      <c r="L254" s="15"/>
      <c r="M254" s="126"/>
      <c r="T254" s="37"/>
      <c r="AT254" s="3" t="s">
        <v>121</v>
      </c>
      <c r="AU254" s="3" t="s">
        <v>79</v>
      </c>
    </row>
    <row r="255" spans="2:65" s="14" customFormat="1" ht="16.5" customHeight="1">
      <c r="B255" s="111"/>
      <c r="C255" s="112" t="s">
        <v>276</v>
      </c>
      <c r="D255" s="112" t="s">
        <v>108</v>
      </c>
      <c r="E255" s="113" t="s">
        <v>374</v>
      </c>
      <c r="F255" s="246" t="s">
        <v>375</v>
      </c>
      <c r="G255" s="115" t="s">
        <v>162</v>
      </c>
      <c r="H255" s="116">
        <v>1</v>
      </c>
      <c r="I255" s="117"/>
      <c r="J255" s="117">
        <f>ROUND(I255*H255,2)</f>
        <v>0</v>
      </c>
      <c r="K255" s="114"/>
      <c r="L255" s="15"/>
      <c r="M255" s="118"/>
      <c r="N255" s="119" t="s">
        <v>39</v>
      </c>
      <c r="O255" s="120">
        <v>0</v>
      </c>
      <c r="P255" s="120">
        <f>O255*H255</f>
        <v>0</v>
      </c>
      <c r="Q255" s="120">
        <v>0</v>
      </c>
      <c r="R255" s="120">
        <f>Q255*H255</f>
        <v>0</v>
      </c>
      <c r="S255" s="120">
        <v>0</v>
      </c>
      <c r="T255" s="121">
        <f>S255*H255</f>
        <v>0</v>
      </c>
      <c r="AR255" s="122" t="s">
        <v>159</v>
      </c>
      <c r="AT255" s="122" t="s">
        <v>108</v>
      </c>
      <c r="AU255" s="122" t="s">
        <v>79</v>
      </c>
      <c r="AY255" s="3" t="s">
        <v>107</v>
      </c>
      <c r="BE255" s="123">
        <f>IF(N255="základní",J255,0)</f>
        <v>0</v>
      </c>
      <c r="BF255" s="123">
        <f>IF(N255="snížená",J255,0)</f>
        <v>0</v>
      </c>
      <c r="BG255" s="123">
        <f>IF(N255="zákl. přenesená",J255,0)</f>
        <v>0</v>
      </c>
      <c r="BH255" s="123">
        <f>IF(N255="sníž. přenesená",J255,0)</f>
        <v>0</v>
      </c>
      <c r="BI255" s="123">
        <f>IF(N255="nulová",J255,0)</f>
        <v>0</v>
      </c>
      <c r="BJ255" s="3" t="s">
        <v>76</v>
      </c>
      <c r="BK255" s="123">
        <f>ROUND(I255*H255,2)</f>
        <v>0</v>
      </c>
      <c r="BL255" s="3" t="s">
        <v>159</v>
      </c>
      <c r="BM255" s="122" t="s">
        <v>376</v>
      </c>
    </row>
    <row r="256" spans="2:47" s="14" customFormat="1" ht="10">
      <c r="B256" s="15"/>
      <c r="D256" s="124" t="s">
        <v>113</v>
      </c>
      <c r="F256" s="125" t="s">
        <v>375</v>
      </c>
      <c r="L256" s="15"/>
      <c r="M256" s="126"/>
      <c r="T256" s="37"/>
      <c r="AT256" s="3" t="s">
        <v>113</v>
      </c>
      <c r="AU256" s="3" t="s">
        <v>79</v>
      </c>
    </row>
    <row r="257" spans="2:65" s="14" customFormat="1" ht="16.5" customHeight="1">
      <c r="B257" s="111"/>
      <c r="C257" s="112" t="s">
        <v>377</v>
      </c>
      <c r="D257" s="112" t="s">
        <v>108</v>
      </c>
      <c r="E257" s="113" t="s">
        <v>378</v>
      </c>
      <c r="F257" s="246" t="s">
        <v>379</v>
      </c>
      <c r="G257" s="115" t="s">
        <v>162</v>
      </c>
      <c r="H257" s="116">
        <v>14</v>
      </c>
      <c r="I257" s="117"/>
      <c r="J257" s="117">
        <f>ROUND(I257*H257,2)</f>
        <v>0</v>
      </c>
      <c r="K257" s="114"/>
      <c r="L257" s="15"/>
      <c r="M257" s="118"/>
      <c r="N257" s="119" t="s">
        <v>39</v>
      </c>
      <c r="O257" s="120">
        <v>0</v>
      </c>
      <c r="P257" s="120">
        <f>O257*H257</f>
        <v>0</v>
      </c>
      <c r="Q257" s="120">
        <v>0</v>
      </c>
      <c r="R257" s="120">
        <f>Q257*H257</f>
        <v>0</v>
      </c>
      <c r="S257" s="120">
        <v>0</v>
      </c>
      <c r="T257" s="121">
        <f>S257*H257</f>
        <v>0</v>
      </c>
      <c r="AR257" s="122" t="s">
        <v>159</v>
      </c>
      <c r="AT257" s="122" t="s">
        <v>108</v>
      </c>
      <c r="AU257" s="122" t="s">
        <v>79</v>
      </c>
      <c r="AY257" s="3" t="s">
        <v>107</v>
      </c>
      <c r="BE257" s="123">
        <f>IF(N257="základní",J257,0)</f>
        <v>0</v>
      </c>
      <c r="BF257" s="123">
        <f>IF(N257="snížená",J257,0)</f>
        <v>0</v>
      </c>
      <c r="BG257" s="123">
        <f>IF(N257="zákl. přenesená",J257,0)</f>
        <v>0</v>
      </c>
      <c r="BH257" s="123">
        <f>IF(N257="sníž. přenesená",J257,0)</f>
        <v>0</v>
      </c>
      <c r="BI257" s="123">
        <f>IF(N257="nulová",J257,0)</f>
        <v>0</v>
      </c>
      <c r="BJ257" s="3" t="s">
        <v>76</v>
      </c>
      <c r="BK257" s="123">
        <f>ROUND(I257*H257,2)</f>
        <v>0</v>
      </c>
      <c r="BL257" s="3" t="s">
        <v>159</v>
      </c>
      <c r="BM257" s="122" t="s">
        <v>380</v>
      </c>
    </row>
    <row r="258" spans="2:47" s="14" customFormat="1" ht="18">
      <c r="B258" s="15"/>
      <c r="D258" s="124" t="s">
        <v>113</v>
      </c>
      <c r="F258" s="125" t="s">
        <v>381</v>
      </c>
      <c r="L258" s="15"/>
      <c r="M258" s="126"/>
      <c r="T258" s="37"/>
      <c r="AT258" s="3" t="s">
        <v>113</v>
      </c>
      <c r="AU258" s="3" t="s">
        <v>79</v>
      </c>
    </row>
    <row r="259" spans="2:65" s="14" customFormat="1" ht="24.25" customHeight="1">
      <c r="B259" s="111"/>
      <c r="C259" s="112" t="s">
        <v>382</v>
      </c>
      <c r="D259" s="112" t="s">
        <v>108</v>
      </c>
      <c r="E259" s="113" t="s">
        <v>383</v>
      </c>
      <c r="F259" s="114" t="s">
        <v>384</v>
      </c>
      <c r="G259" s="115" t="s">
        <v>162</v>
      </c>
      <c r="H259" s="116">
        <v>1</v>
      </c>
      <c r="I259" s="117"/>
      <c r="J259" s="117">
        <f>ROUND(I259*H259,2)</f>
        <v>0</v>
      </c>
      <c r="K259" s="114"/>
      <c r="L259" s="15"/>
      <c r="M259" s="118"/>
      <c r="N259" s="119" t="s">
        <v>39</v>
      </c>
      <c r="O259" s="120">
        <v>0</v>
      </c>
      <c r="P259" s="120">
        <f>O259*H259</f>
        <v>0</v>
      </c>
      <c r="Q259" s="120">
        <v>0</v>
      </c>
      <c r="R259" s="120">
        <f>Q259*H259</f>
        <v>0</v>
      </c>
      <c r="S259" s="120">
        <v>0</v>
      </c>
      <c r="T259" s="121">
        <f>S259*H259</f>
        <v>0</v>
      </c>
      <c r="AR259" s="122" t="s">
        <v>159</v>
      </c>
      <c r="AT259" s="122" t="s">
        <v>108</v>
      </c>
      <c r="AU259" s="122" t="s">
        <v>79</v>
      </c>
      <c r="AY259" s="3" t="s">
        <v>107</v>
      </c>
      <c r="BE259" s="123">
        <f>IF(N259="základní",J259,0)</f>
        <v>0</v>
      </c>
      <c r="BF259" s="123">
        <f>IF(N259="snížená",J259,0)</f>
        <v>0</v>
      </c>
      <c r="BG259" s="123">
        <f>IF(N259="zákl. přenesená",J259,0)</f>
        <v>0</v>
      </c>
      <c r="BH259" s="123">
        <f>IF(N259="sníž. přenesená",J259,0)</f>
        <v>0</v>
      </c>
      <c r="BI259" s="123">
        <f>IF(N259="nulová",J259,0)</f>
        <v>0</v>
      </c>
      <c r="BJ259" s="3" t="s">
        <v>76</v>
      </c>
      <c r="BK259" s="123">
        <f>ROUND(I259*H259,2)</f>
        <v>0</v>
      </c>
      <c r="BL259" s="3" t="s">
        <v>159</v>
      </c>
      <c r="BM259" s="122" t="s">
        <v>385</v>
      </c>
    </row>
    <row r="260" spans="2:47" s="14" customFormat="1" ht="10">
      <c r="B260" s="15"/>
      <c r="D260" s="124" t="s">
        <v>113</v>
      </c>
      <c r="F260" s="125" t="s">
        <v>384</v>
      </c>
      <c r="L260" s="15"/>
      <c r="M260" s="126"/>
      <c r="T260" s="37"/>
      <c r="AT260" s="3" t="s">
        <v>113</v>
      </c>
      <c r="AU260" s="3" t="s">
        <v>79</v>
      </c>
    </row>
    <row r="261" spans="2:47" s="14" customFormat="1" ht="36">
      <c r="B261" s="15"/>
      <c r="D261" s="124" t="s">
        <v>121</v>
      </c>
      <c r="F261" s="127" t="s">
        <v>386</v>
      </c>
      <c r="L261" s="15"/>
      <c r="M261" s="126"/>
      <c r="T261" s="37"/>
      <c r="AT261" s="3" t="s">
        <v>121</v>
      </c>
      <c r="AU261" s="3" t="s">
        <v>79</v>
      </c>
    </row>
    <row r="262" spans="2:65" s="14" customFormat="1" ht="16.5" customHeight="1">
      <c r="B262" s="111"/>
      <c r="C262" s="112" t="s">
        <v>387</v>
      </c>
      <c r="D262" s="112" t="s">
        <v>108</v>
      </c>
      <c r="E262" s="113" t="s">
        <v>388</v>
      </c>
      <c r="F262" s="114" t="s">
        <v>389</v>
      </c>
      <c r="G262" s="115" t="s">
        <v>162</v>
      </c>
      <c r="H262" s="116">
        <v>1</v>
      </c>
      <c r="I262" s="117"/>
      <c r="J262" s="117">
        <f>ROUND(I262*H262,2)</f>
        <v>0</v>
      </c>
      <c r="K262" s="114"/>
      <c r="L262" s="15"/>
      <c r="M262" s="118"/>
      <c r="N262" s="119" t="s">
        <v>39</v>
      </c>
      <c r="O262" s="120">
        <v>0</v>
      </c>
      <c r="P262" s="120">
        <f>O262*H262</f>
        <v>0</v>
      </c>
      <c r="Q262" s="120">
        <v>0</v>
      </c>
      <c r="R262" s="120">
        <f>Q262*H262</f>
        <v>0</v>
      </c>
      <c r="S262" s="120">
        <v>0</v>
      </c>
      <c r="T262" s="121">
        <f>S262*H262</f>
        <v>0</v>
      </c>
      <c r="AR262" s="122" t="s">
        <v>159</v>
      </c>
      <c r="AT262" s="122" t="s">
        <v>108</v>
      </c>
      <c r="AU262" s="122" t="s">
        <v>79</v>
      </c>
      <c r="AY262" s="3" t="s">
        <v>107</v>
      </c>
      <c r="BE262" s="123">
        <f>IF(N262="základní",J262,0)</f>
        <v>0</v>
      </c>
      <c r="BF262" s="123">
        <f>IF(N262="snížená",J262,0)</f>
        <v>0</v>
      </c>
      <c r="BG262" s="123">
        <f>IF(N262="zákl. přenesená",J262,0)</f>
        <v>0</v>
      </c>
      <c r="BH262" s="123">
        <f>IF(N262="sníž. přenesená",J262,0)</f>
        <v>0</v>
      </c>
      <c r="BI262" s="123">
        <f>IF(N262="nulová",J262,0)</f>
        <v>0</v>
      </c>
      <c r="BJ262" s="3" t="s">
        <v>76</v>
      </c>
      <c r="BK262" s="123">
        <f>ROUND(I262*H262,2)</f>
        <v>0</v>
      </c>
      <c r="BL262" s="3" t="s">
        <v>159</v>
      </c>
      <c r="BM262" s="122" t="s">
        <v>390</v>
      </c>
    </row>
    <row r="263" spans="2:47" s="14" customFormat="1" ht="10">
      <c r="B263" s="15"/>
      <c r="D263" s="124" t="s">
        <v>113</v>
      </c>
      <c r="F263" s="125" t="s">
        <v>389</v>
      </c>
      <c r="L263" s="15"/>
      <c r="M263" s="126"/>
      <c r="T263" s="37"/>
      <c r="AT263" s="3" t="s">
        <v>113</v>
      </c>
      <c r="AU263" s="3" t="s">
        <v>79</v>
      </c>
    </row>
    <row r="264" spans="2:65" s="14" customFormat="1" ht="16.5" customHeight="1">
      <c r="B264" s="111"/>
      <c r="C264" s="112" t="s">
        <v>332</v>
      </c>
      <c r="D264" s="112" t="s">
        <v>108</v>
      </c>
      <c r="E264" s="113" t="s">
        <v>391</v>
      </c>
      <c r="F264" s="114" t="s">
        <v>392</v>
      </c>
      <c r="G264" s="115" t="s">
        <v>162</v>
      </c>
      <c r="H264" s="116">
        <v>1</v>
      </c>
      <c r="I264" s="117"/>
      <c r="J264" s="117">
        <f>ROUND(I264*H264,2)</f>
        <v>0</v>
      </c>
      <c r="K264" s="114"/>
      <c r="L264" s="15"/>
      <c r="M264" s="118"/>
      <c r="N264" s="119" t="s">
        <v>39</v>
      </c>
      <c r="O264" s="120">
        <v>0</v>
      </c>
      <c r="P264" s="120">
        <f>O264*H264</f>
        <v>0</v>
      </c>
      <c r="Q264" s="120">
        <v>0</v>
      </c>
      <c r="R264" s="120">
        <f>Q264*H264</f>
        <v>0</v>
      </c>
      <c r="S264" s="120">
        <v>0</v>
      </c>
      <c r="T264" s="121">
        <f>S264*H264</f>
        <v>0</v>
      </c>
      <c r="AR264" s="122" t="s">
        <v>159</v>
      </c>
      <c r="AT264" s="122" t="s">
        <v>108</v>
      </c>
      <c r="AU264" s="122" t="s">
        <v>79</v>
      </c>
      <c r="AY264" s="3" t="s">
        <v>107</v>
      </c>
      <c r="BE264" s="123">
        <f>IF(N264="základní",J264,0)</f>
        <v>0</v>
      </c>
      <c r="BF264" s="123">
        <f>IF(N264="snížená",J264,0)</f>
        <v>0</v>
      </c>
      <c r="BG264" s="123">
        <f>IF(N264="zákl. přenesená",J264,0)</f>
        <v>0</v>
      </c>
      <c r="BH264" s="123">
        <f>IF(N264="sníž. přenesená",J264,0)</f>
        <v>0</v>
      </c>
      <c r="BI264" s="123">
        <f>IF(N264="nulová",J264,0)</f>
        <v>0</v>
      </c>
      <c r="BJ264" s="3" t="s">
        <v>76</v>
      </c>
      <c r="BK264" s="123">
        <f>ROUND(I264*H264,2)</f>
        <v>0</v>
      </c>
      <c r="BL264" s="3" t="s">
        <v>159</v>
      </c>
      <c r="BM264" s="122" t="s">
        <v>393</v>
      </c>
    </row>
    <row r="265" spans="2:47" s="14" customFormat="1" ht="10">
      <c r="B265" s="15"/>
      <c r="D265" s="124" t="s">
        <v>113</v>
      </c>
      <c r="F265" s="125" t="s">
        <v>392</v>
      </c>
      <c r="L265" s="15"/>
      <c r="M265" s="126"/>
      <c r="T265" s="37"/>
      <c r="AT265" s="3" t="s">
        <v>113</v>
      </c>
      <c r="AU265" s="3" t="s">
        <v>79</v>
      </c>
    </row>
    <row r="266" spans="2:65" s="14" customFormat="1" ht="16.5" customHeight="1">
      <c r="B266" s="111"/>
      <c r="C266" s="112" t="s">
        <v>394</v>
      </c>
      <c r="D266" s="112" t="s">
        <v>108</v>
      </c>
      <c r="E266" s="113" t="s">
        <v>395</v>
      </c>
      <c r="F266" s="246" t="s">
        <v>396</v>
      </c>
      <c r="G266" s="115" t="s">
        <v>162</v>
      </c>
      <c r="H266" s="116">
        <v>2</v>
      </c>
      <c r="I266" s="117"/>
      <c r="J266" s="117">
        <f>ROUND(I266*H266,2)</f>
        <v>0</v>
      </c>
      <c r="K266" s="114"/>
      <c r="L266" s="15"/>
      <c r="M266" s="118"/>
      <c r="N266" s="119" t="s">
        <v>39</v>
      </c>
      <c r="O266" s="120">
        <v>0</v>
      </c>
      <c r="P266" s="120">
        <f>O266*H266</f>
        <v>0</v>
      </c>
      <c r="Q266" s="120">
        <v>0</v>
      </c>
      <c r="R266" s="120">
        <f>Q266*H266</f>
        <v>0</v>
      </c>
      <c r="S266" s="120">
        <v>0</v>
      </c>
      <c r="T266" s="121">
        <f>S266*H266</f>
        <v>0</v>
      </c>
      <c r="AR266" s="122" t="s">
        <v>159</v>
      </c>
      <c r="AT266" s="122" t="s">
        <v>108</v>
      </c>
      <c r="AU266" s="122" t="s">
        <v>79</v>
      </c>
      <c r="AY266" s="3" t="s">
        <v>107</v>
      </c>
      <c r="BE266" s="123">
        <f>IF(N266="základní",J266,0)</f>
        <v>0</v>
      </c>
      <c r="BF266" s="123">
        <f>IF(N266="snížená",J266,0)</f>
        <v>0</v>
      </c>
      <c r="BG266" s="123">
        <f>IF(N266="zákl. přenesená",J266,0)</f>
        <v>0</v>
      </c>
      <c r="BH266" s="123">
        <f>IF(N266="sníž. přenesená",J266,0)</f>
        <v>0</v>
      </c>
      <c r="BI266" s="123">
        <f>IF(N266="nulová",J266,0)</f>
        <v>0</v>
      </c>
      <c r="BJ266" s="3" t="s">
        <v>76</v>
      </c>
      <c r="BK266" s="123">
        <f>ROUND(I266*H266,2)</f>
        <v>0</v>
      </c>
      <c r="BL266" s="3" t="s">
        <v>159</v>
      </c>
      <c r="BM266" s="122" t="s">
        <v>397</v>
      </c>
    </row>
    <row r="267" spans="2:47" s="14" customFormat="1" ht="10">
      <c r="B267" s="15"/>
      <c r="D267" s="124" t="s">
        <v>113</v>
      </c>
      <c r="F267" s="125" t="s">
        <v>396</v>
      </c>
      <c r="L267" s="15"/>
      <c r="M267" s="126"/>
      <c r="T267" s="37"/>
      <c r="AT267" s="3" t="s">
        <v>113</v>
      </c>
      <c r="AU267" s="3" t="s">
        <v>79</v>
      </c>
    </row>
    <row r="268" spans="2:65" s="14" customFormat="1" ht="16.5" customHeight="1">
      <c r="B268" s="111"/>
      <c r="C268" s="112" t="s">
        <v>335</v>
      </c>
      <c r="D268" s="112" t="s">
        <v>108</v>
      </c>
      <c r="E268" s="113" t="s">
        <v>398</v>
      </c>
      <c r="F268" s="114" t="s">
        <v>399</v>
      </c>
      <c r="G268" s="115" t="s">
        <v>162</v>
      </c>
      <c r="H268" s="116">
        <v>1</v>
      </c>
      <c r="I268" s="117"/>
      <c r="J268" s="117">
        <f>ROUND(I268*H268,2)</f>
        <v>0</v>
      </c>
      <c r="K268" s="114"/>
      <c r="L268" s="15"/>
      <c r="M268" s="118"/>
      <c r="N268" s="119" t="s">
        <v>39</v>
      </c>
      <c r="O268" s="120">
        <v>0</v>
      </c>
      <c r="P268" s="120">
        <f>O268*H268</f>
        <v>0</v>
      </c>
      <c r="Q268" s="120">
        <v>0</v>
      </c>
      <c r="R268" s="120">
        <f>Q268*H268</f>
        <v>0</v>
      </c>
      <c r="S268" s="120">
        <v>0</v>
      </c>
      <c r="T268" s="121">
        <f>S268*H268</f>
        <v>0</v>
      </c>
      <c r="AR268" s="122" t="s">
        <v>159</v>
      </c>
      <c r="AT268" s="122" t="s">
        <v>108</v>
      </c>
      <c r="AU268" s="122" t="s">
        <v>79</v>
      </c>
      <c r="AY268" s="3" t="s">
        <v>107</v>
      </c>
      <c r="BE268" s="123">
        <f>IF(N268="základní",J268,0)</f>
        <v>0</v>
      </c>
      <c r="BF268" s="123">
        <f>IF(N268="snížená",J268,0)</f>
        <v>0</v>
      </c>
      <c r="BG268" s="123">
        <f>IF(N268="zákl. přenesená",J268,0)</f>
        <v>0</v>
      </c>
      <c r="BH268" s="123">
        <f>IF(N268="sníž. přenesená",J268,0)</f>
        <v>0</v>
      </c>
      <c r="BI268" s="123">
        <f>IF(N268="nulová",J268,0)</f>
        <v>0</v>
      </c>
      <c r="BJ268" s="3" t="s">
        <v>76</v>
      </c>
      <c r="BK268" s="123">
        <f>ROUND(I268*H268,2)</f>
        <v>0</v>
      </c>
      <c r="BL268" s="3" t="s">
        <v>159</v>
      </c>
      <c r="BM268" s="122" t="s">
        <v>400</v>
      </c>
    </row>
    <row r="269" spans="2:47" s="14" customFormat="1" ht="10">
      <c r="B269" s="15"/>
      <c r="D269" s="124" t="s">
        <v>113</v>
      </c>
      <c r="F269" s="125" t="s">
        <v>399</v>
      </c>
      <c r="L269" s="15"/>
      <c r="M269" s="126"/>
      <c r="T269" s="37"/>
      <c r="AT269" s="3" t="s">
        <v>113</v>
      </c>
      <c r="AU269" s="3" t="s">
        <v>79</v>
      </c>
    </row>
    <row r="270" spans="2:65" s="14" customFormat="1" ht="16.5" customHeight="1">
      <c r="B270" s="111"/>
      <c r="C270" s="112" t="s">
        <v>401</v>
      </c>
      <c r="D270" s="112" t="s">
        <v>108</v>
      </c>
      <c r="E270" s="113" t="s">
        <v>402</v>
      </c>
      <c r="F270" s="246" t="s">
        <v>403</v>
      </c>
      <c r="G270" s="115" t="s">
        <v>162</v>
      </c>
      <c r="H270" s="116">
        <v>1</v>
      </c>
      <c r="I270" s="117"/>
      <c r="J270" s="117">
        <f>ROUND(I270*H270,2)</f>
        <v>0</v>
      </c>
      <c r="K270" s="114"/>
      <c r="L270" s="15"/>
      <c r="M270" s="118"/>
      <c r="N270" s="119" t="s">
        <v>39</v>
      </c>
      <c r="O270" s="120">
        <v>0</v>
      </c>
      <c r="P270" s="120">
        <f>O270*H270</f>
        <v>0</v>
      </c>
      <c r="Q270" s="120">
        <v>0</v>
      </c>
      <c r="R270" s="120">
        <f>Q270*H270</f>
        <v>0</v>
      </c>
      <c r="S270" s="120">
        <v>0</v>
      </c>
      <c r="T270" s="121">
        <f>S270*H270</f>
        <v>0</v>
      </c>
      <c r="AR270" s="122" t="s">
        <v>159</v>
      </c>
      <c r="AT270" s="122" t="s">
        <v>108</v>
      </c>
      <c r="AU270" s="122" t="s">
        <v>79</v>
      </c>
      <c r="AY270" s="3" t="s">
        <v>107</v>
      </c>
      <c r="BE270" s="123">
        <f>IF(N270="základní",J270,0)</f>
        <v>0</v>
      </c>
      <c r="BF270" s="123">
        <f>IF(N270="snížená",J270,0)</f>
        <v>0</v>
      </c>
      <c r="BG270" s="123">
        <f>IF(N270="zákl. přenesená",J270,0)</f>
        <v>0</v>
      </c>
      <c r="BH270" s="123">
        <f>IF(N270="sníž. přenesená",J270,0)</f>
        <v>0</v>
      </c>
      <c r="BI270" s="123">
        <f>IF(N270="nulová",J270,0)</f>
        <v>0</v>
      </c>
      <c r="BJ270" s="3" t="s">
        <v>76</v>
      </c>
      <c r="BK270" s="123">
        <f>ROUND(I270*H270,2)</f>
        <v>0</v>
      </c>
      <c r="BL270" s="3" t="s">
        <v>159</v>
      </c>
      <c r="BM270" s="122" t="s">
        <v>404</v>
      </c>
    </row>
    <row r="271" spans="2:47" s="14" customFormat="1" ht="10">
      <c r="B271" s="15"/>
      <c r="D271" s="124" t="s">
        <v>113</v>
      </c>
      <c r="F271" s="125" t="s">
        <v>403</v>
      </c>
      <c r="L271" s="15"/>
      <c r="M271" s="126"/>
      <c r="T271" s="37"/>
      <c r="AT271" s="3" t="s">
        <v>113</v>
      </c>
      <c r="AU271" s="3" t="s">
        <v>79</v>
      </c>
    </row>
    <row r="272" spans="2:65" s="14" customFormat="1" ht="16.5" customHeight="1">
      <c r="B272" s="111"/>
      <c r="C272" s="112" t="s">
        <v>339</v>
      </c>
      <c r="D272" s="112" t="s">
        <v>108</v>
      </c>
      <c r="E272" s="113" t="s">
        <v>405</v>
      </c>
      <c r="F272" s="246" t="s">
        <v>406</v>
      </c>
      <c r="G272" s="115" t="s">
        <v>158</v>
      </c>
      <c r="H272" s="116">
        <v>1</v>
      </c>
      <c r="I272" s="117"/>
      <c r="J272" s="117">
        <f>ROUND(I272*H272,2)</f>
        <v>0</v>
      </c>
      <c r="K272" s="114"/>
      <c r="L272" s="15"/>
      <c r="M272" s="118"/>
      <c r="N272" s="119" t="s">
        <v>39</v>
      </c>
      <c r="O272" s="120">
        <v>0</v>
      </c>
      <c r="P272" s="120">
        <f>O272*H272</f>
        <v>0</v>
      </c>
      <c r="Q272" s="120">
        <v>0</v>
      </c>
      <c r="R272" s="120">
        <f>Q272*H272</f>
        <v>0</v>
      </c>
      <c r="S272" s="120">
        <v>0</v>
      </c>
      <c r="T272" s="121">
        <f>S272*H272</f>
        <v>0</v>
      </c>
      <c r="AR272" s="122" t="s">
        <v>159</v>
      </c>
      <c r="AT272" s="122" t="s">
        <v>108</v>
      </c>
      <c r="AU272" s="122" t="s">
        <v>79</v>
      </c>
      <c r="AY272" s="3" t="s">
        <v>107</v>
      </c>
      <c r="BE272" s="123">
        <f>IF(N272="základní",J272,0)</f>
        <v>0</v>
      </c>
      <c r="BF272" s="123">
        <f>IF(N272="snížená",J272,0)</f>
        <v>0</v>
      </c>
      <c r="BG272" s="123">
        <f>IF(N272="zákl. přenesená",J272,0)</f>
        <v>0</v>
      </c>
      <c r="BH272" s="123">
        <f>IF(N272="sníž. přenesená",J272,0)</f>
        <v>0</v>
      </c>
      <c r="BI272" s="123">
        <f>IF(N272="nulová",J272,0)</f>
        <v>0</v>
      </c>
      <c r="BJ272" s="3" t="s">
        <v>76</v>
      </c>
      <c r="BK272" s="123">
        <f>ROUND(I272*H272,2)</f>
        <v>0</v>
      </c>
      <c r="BL272" s="3" t="s">
        <v>159</v>
      </c>
      <c r="BM272" s="122" t="s">
        <v>407</v>
      </c>
    </row>
    <row r="273" spans="2:47" s="14" customFormat="1" ht="10">
      <c r="B273" s="15"/>
      <c r="D273" s="124" t="s">
        <v>113</v>
      </c>
      <c r="F273" s="125" t="s">
        <v>406</v>
      </c>
      <c r="L273" s="15"/>
      <c r="M273" s="126"/>
      <c r="T273" s="37"/>
      <c r="AT273" s="3" t="s">
        <v>113</v>
      </c>
      <c r="AU273" s="3" t="s">
        <v>79</v>
      </c>
    </row>
    <row r="274" spans="2:47" s="14" customFormat="1" ht="18">
      <c r="B274" s="15"/>
      <c r="D274" s="124" t="s">
        <v>121</v>
      </c>
      <c r="F274" s="127" t="s">
        <v>408</v>
      </c>
      <c r="L274" s="15"/>
      <c r="M274" s="126"/>
      <c r="T274" s="37"/>
      <c r="AT274" s="3" t="s">
        <v>121</v>
      </c>
      <c r="AU274" s="3" t="s">
        <v>79</v>
      </c>
    </row>
    <row r="275" spans="2:65" s="14" customFormat="1" ht="16.5" customHeight="1">
      <c r="B275" s="111"/>
      <c r="C275" s="112" t="s">
        <v>409</v>
      </c>
      <c r="D275" s="112" t="s">
        <v>108</v>
      </c>
      <c r="E275" s="113" t="s">
        <v>410</v>
      </c>
      <c r="F275" s="246" t="s">
        <v>411</v>
      </c>
      <c r="G275" s="115" t="s">
        <v>162</v>
      </c>
      <c r="H275" s="116">
        <v>2</v>
      </c>
      <c r="I275" s="117"/>
      <c r="J275" s="117">
        <f>ROUND(I275*H275,2)</f>
        <v>0</v>
      </c>
      <c r="K275" s="114"/>
      <c r="L275" s="15"/>
      <c r="M275" s="118"/>
      <c r="N275" s="119" t="s">
        <v>39</v>
      </c>
      <c r="O275" s="120">
        <v>0</v>
      </c>
      <c r="P275" s="120">
        <f>O275*H275</f>
        <v>0</v>
      </c>
      <c r="Q275" s="120">
        <v>0</v>
      </c>
      <c r="R275" s="120">
        <f>Q275*H275</f>
        <v>0</v>
      </c>
      <c r="S275" s="120">
        <v>0</v>
      </c>
      <c r="T275" s="121">
        <f>S275*H275</f>
        <v>0</v>
      </c>
      <c r="AR275" s="122" t="s">
        <v>159</v>
      </c>
      <c r="AT275" s="122" t="s">
        <v>108</v>
      </c>
      <c r="AU275" s="122" t="s">
        <v>79</v>
      </c>
      <c r="AY275" s="3" t="s">
        <v>107</v>
      </c>
      <c r="BE275" s="123">
        <f>IF(N275="základní",J275,0)</f>
        <v>0</v>
      </c>
      <c r="BF275" s="123">
        <f>IF(N275="snížená",J275,0)</f>
        <v>0</v>
      </c>
      <c r="BG275" s="123">
        <f>IF(N275="zákl. přenesená",J275,0)</f>
        <v>0</v>
      </c>
      <c r="BH275" s="123">
        <f>IF(N275="sníž. přenesená",J275,0)</f>
        <v>0</v>
      </c>
      <c r="BI275" s="123">
        <f>IF(N275="nulová",J275,0)</f>
        <v>0</v>
      </c>
      <c r="BJ275" s="3" t="s">
        <v>76</v>
      </c>
      <c r="BK275" s="123">
        <f>ROUND(I275*H275,2)</f>
        <v>0</v>
      </c>
      <c r="BL275" s="3" t="s">
        <v>159</v>
      </c>
      <c r="BM275" s="122" t="s">
        <v>412</v>
      </c>
    </row>
    <row r="276" spans="2:47" s="14" customFormat="1" ht="10">
      <c r="B276" s="15"/>
      <c r="D276" s="124" t="s">
        <v>113</v>
      </c>
      <c r="F276" s="125" t="s">
        <v>411</v>
      </c>
      <c r="L276" s="15"/>
      <c r="M276" s="126"/>
      <c r="T276" s="37"/>
      <c r="AT276" s="3" t="s">
        <v>113</v>
      </c>
      <c r="AU276" s="3" t="s">
        <v>79</v>
      </c>
    </row>
    <row r="277" spans="2:65" s="14" customFormat="1" ht="16.5" customHeight="1">
      <c r="B277" s="111"/>
      <c r="C277" s="112" t="s">
        <v>342</v>
      </c>
      <c r="D277" s="112" t="s">
        <v>108</v>
      </c>
      <c r="E277" s="113" t="s">
        <v>413</v>
      </c>
      <c r="F277" s="114" t="s">
        <v>414</v>
      </c>
      <c r="G277" s="115" t="s">
        <v>158</v>
      </c>
      <c r="H277" s="116">
        <v>1</v>
      </c>
      <c r="I277" s="117"/>
      <c r="J277" s="117">
        <f>ROUND(I277*H277,2)</f>
        <v>0</v>
      </c>
      <c r="K277" s="114"/>
      <c r="L277" s="15"/>
      <c r="M277" s="118"/>
      <c r="N277" s="119" t="s">
        <v>39</v>
      </c>
      <c r="O277" s="120">
        <v>0</v>
      </c>
      <c r="P277" s="120">
        <f>O277*H277</f>
        <v>0</v>
      </c>
      <c r="Q277" s="120">
        <v>0</v>
      </c>
      <c r="R277" s="120">
        <f>Q277*H277</f>
        <v>0</v>
      </c>
      <c r="S277" s="120">
        <v>0</v>
      </c>
      <c r="T277" s="121">
        <f>S277*H277</f>
        <v>0</v>
      </c>
      <c r="AR277" s="122" t="s">
        <v>159</v>
      </c>
      <c r="AT277" s="122" t="s">
        <v>108</v>
      </c>
      <c r="AU277" s="122" t="s">
        <v>79</v>
      </c>
      <c r="AY277" s="3" t="s">
        <v>107</v>
      </c>
      <c r="BE277" s="123">
        <f>IF(N277="základní",J277,0)</f>
        <v>0</v>
      </c>
      <c r="BF277" s="123">
        <f>IF(N277="snížená",J277,0)</f>
        <v>0</v>
      </c>
      <c r="BG277" s="123">
        <f>IF(N277="zákl. přenesená",J277,0)</f>
        <v>0</v>
      </c>
      <c r="BH277" s="123">
        <f>IF(N277="sníž. přenesená",J277,0)</f>
        <v>0</v>
      </c>
      <c r="BI277" s="123">
        <f>IF(N277="nulová",J277,0)</f>
        <v>0</v>
      </c>
      <c r="BJ277" s="3" t="s">
        <v>76</v>
      </c>
      <c r="BK277" s="123">
        <f>ROUND(I277*H277,2)</f>
        <v>0</v>
      </c>
      <c r="BL277" s="3" t="s">
        <v>159</v>
      </c>
      <c r="BM277" s="122" t="s">
        <v>415</v>
      </c>
    </row>
    <row r="278" spans="2:47" s="14" customFormat="1" ht="10">
      <c r="B278" s="15"/>
      <c r="D278" s="124" t="s">
        <v>113</v>
      </c>
      <c r="F278" s="125" t="s">
        <v>414</v>
      </c>
      <c r="L278" s="15"/>
      <c r="M278" s="126"/>
      <c r="T278" s="37"/>
      <c r="AT278" s="3" t="s">
        <v>113</v>
      </c>
      <c r="AU278" s="3" t="s">
        <v>79</v>
      </c>
    </row>
    <row r="279" spans="2:47" s="14" customFormat="1" ht="81">
      <c r="B279" s="15"/>
      <c r="D279" s="124" t="s">
        <v>121</v>
      </c>
      <c r="F279" s="127" t="s">
        <v>416</v>
      </c>
      <c r="L279" s="15"/>
      <c r="M279" s="126"/>
      <c r="T279" s="37"/>
      <c r="AT279" s="3" t="s">
        <v>121</v>
      </c>
      <c r="AU279" s="3" t="s">
        <v>79</v>
      </c>
    </row>
    <row r="280" spans="2:65" s="14" customFormat="1" ht="16.5" customHeight="1">
      <c r="B280" s="111"/>
      <c r="C280" s="112" t="s">
        <v>417</v>
      </c>
      <c r="D280" s="112" t="s">
        <v>108</v>
      </c>
      <c r="E280" s="113" t="s">
        <v>418</v>
      </c>
      <c r="F280" s="246" t="s">
        <v>419</v>
      </c>
      <c r="G280" s="115" t="s">
        <v>158</v>
      </c>
      <c r="H280" s="116">
        <v>1</v>
      </c>
      <c r="I280" s="117"/>
      <c r="J280" s="117">
        <f>ROUND(I280*H280,2)</f>
        <v>0</v>
      </c>
      <c r="K280" s="114"/>
      <c r="L280" s="15"/>
      <c r="M280" s="118"/>
      <c r="N280" s="119" t="s">
        <v>39</v>
      </c>
      <c r="O280" s="120">
        <v>0</v>
      </c>
      <c r="P280" s="120">
        <f>O280*H280</f>
        <v>0</v>
      </c>
      <c r="Q280" s="120">
        <v>0</v>
      </c>
      <c r="R280" s="120">
        <f>Q280*H280</f>
        <v>0</v>
      </c>
      <c r="S280" s="120">
        <v>0</v>
      </c>
      <c r="T280" s="121">
        <f>S280*H280</f>
        <v>0</v>
      </c>
      <c r="AR280" s="122" t="s">
        <v>159</v>
      </c>
      <c r="AT280" s="122" t="s">
        <v>108</v>
      </c>
      <c r="AU280" s="122" t="s">
        <v>79</v>
      </c>
      <c r="AY280" s="3" t="s">
        <v>107</v>
      </c>
      <c r="BE280" s="123">
        <f>IF(N280="základní",J280,0)</f>
        <v>0</v>
      </c>
      <c r="BF280" s="123">
        <f>IF(N280="snížená",J280,0)</f>
        <v>0</v>
      </c>
      <c r="BG280" s="123">
        <f>IF(N280="zákl. přenesená",J280,0)</f>
        <v>0</v>
      </c>
      <c r="BH280" s="123">
        <f>IF(N280="sníž. přenesená",J280,0)</f>
        <v>0</v>
      </c>
      <c r="BI280" s="123">
        <f>IF(N280="nulová",J280,0)</f>
        <v>0</v>
      </c>
      <c r="BJ280" s="3" t="s">
        <v>76</v>
      </c>
      <c r="BK280" s="123">
        <f>ROUND(I280*H280,2)</f>
        <v>0</v>
      </c>
      <c r="BL280" s="3" t="s">
        <v>159</v>
      </c>
      <c r="BM280" s="122" t="s">
        <v>420</v>
      </c>
    </row>
    <row r="281" spans="2:47" s="14" customFormat="1" ht="10">
      <c r="B281" s="15"/>
      <c r="D281" s="124" t="s">
        <v>113</v>
      </c>
      <c r="F281" s="125" t="s">
        <v>419</v>
      </c>
      <c r="L281" s="15"/>
      <c r="M281" s="126"/>
      <c r="T281" s="37"/>
      <c r="AT281" s="3" t="s">
        <v>113</v>
      </c>
      <c r="AU281" s="3" t="s">
        <v>79</v>
      </c>
    </row>
    <row r="282" spans="2:65" s="14" customFormat="1" ht="16.5" customHeight="1">
      <c r="B282" s="111"/>
      <c r="C282" s="112" t="s">
        <v>346</v>
      </c>
      <c r="D282" s="112" t="s">
        <v>108</v>
      </c>
      <c r="E282" s="113" t="s">
        <v>421</v>
      </c>
      <c r="F282" s="246" t="s">
        <v>422</v>
      </c>
      <c r="G282" s="115" t="s">
        <v>162</v>
      </c>
      <c r="H282" s="116">
        <v>1</v>
      </c>
      <c r="I282" s="117"/>
      <c r="J282" s="117">
        <f>ROUND(I282*H282,2)</f>
        <v>0</v>
      </c>
      <c r="K282" s="114"/>
      <c r="L282" s="15"/>
      <c r="M282" s="118"/>
      <c r="N282" s="119" t="s">
        <v>39</v>
      </c>
      <c r="O282" s="120">
        <v>0</v>
      </c>
      <c r="P282" s="120">
        <f>O282*H282</f>
        <v>0</v>
      </c>
      <c r="Q282" s="120">
        <v>0</v>
      </c>
      <c r="R282" s="120">
        <f>Q282*H282</f>
        <v>0</v>
      </c>
      <c r="S282" s="120">
        <v>0</v>
      </c>
      <c r="T282" s="121">
        <f>S282*H282</f>
        <v>0</v>
      </c>
      <c r="AR282" s="122" t="s">
        <v>159</v>
      </c>
      <c r="AT282" s="122" t="s">
        <v>108</v>
      </c>
      <c r="AU282" s="122" t="s">
        <v>79</v>
      </c>
      <c r="AY282" s="3" t="s">
        <v>107</v>
      </c>
      <c r="BE282" s="123">
        <f>IF(N282="základní",J282,0)</f>
        <v>0</v>
      </c>
      <c r="BF282" s="123">
        <f>IF(N282="snížená",J282,0)</f>
        <v>0</v>
      </c>
      <c r="BG282" s="123">
        <f>IF(N282="zákl. přenesená",J282,0)</f>
        <v>0</v>
      </c>
      <c r="BH282" s="123">
        <f>IF(N282="sníž. přenesená",J282,0)</f>
        <v>0</v>
      </c>
      <c r="BI282" s="123">
        <f>IF(N282="nulová",J282,0)</f>
        <v>0</v>
      </c>
      <c r="BJ282" s="3" t="s">
        <v>76</v>
      </c>
      <c r="BK282" s="123">
        <f>ROUND(I282*H282,2)</f>
        <v>0</v>
      </c>
      <c r="BL282" s="3" t="s">
        <v>159</v>
      </c>
      <c r="BM282" s="122" t="s">
        <v>423</v>
      </c>
    </row>
    <row r="283" spans="2:47" s="14" customFormat="1" ht="10">
      <c r="B283" s="15"/>
      <c r="D283" s="124" t="s">
        <v>113</v>
      </c>
      <c r="F283" s="125" t="s">
        <v>422</v>
      </c>
      <c r="L283" s="15"/>
      <c r="M283" s="126"/>
      <c r="T283" s="37"/>
      <c r="AT283" s="3" t="s">
        <v>113</v>
      </c>
      <c r="AU283" s="3" t="s">
        <v>79</v>
      </c>
    </row>
    <row r="284" spans="2:47" s="14" customFormat="1" ht="81">
      <c r="B284" s="15"/>
      <c r="D284" s="124" t="s">
        <v>121</v>
      </c>
      <c r="F284" s="127" t="s">
        <v>424</v>
      </c>
      <c r="L284" s="15"/>
      <c r="M284" s="126"/>
      <c r="T284" s="37"/>
      <c r="AT284" s="3" t="s">
        <v>121</v>
      </c>
      <c r="AU284" s="3" t="s">
        <v>79</v>
      </c>
    </row>
    <row r="285" spans="2:65" s="14" customFormat="1" ht="21.75" customHeight="1">
      <c r="B285" s="111"/>
      <c r="C285" s="112" t="s">
        <v>425</v>
      </c>
      <c r="D285" s="112" t="s">
        <v>108</v>
      </c>
      <c r="E285" s="113" t="s">
        <v>426</v>
      </c>
      <c r="F285" s="246" t="s">
        <v>427</v>
      </c>
      <c r="G285" s="115" t="s">
        <v>162</v>
      </c>
      <c r="H285" s="116">
        <v>2</v>
      </c>
      <c r="I285" s="117"/>
      <c r="J285" s="117">
        <f>ROUND(I285*H285,2)</f>
        <v>0</v>
      </c>
      <c r="K285" s="114"/>
      <c r="L285" s="15"/>
      <c r="M285" s="118"/>
      <c r="N285" s="119" t="s">
        <v>39</v>
      </c>
      <c r="O285" s="120">
        <v>0</v>
      </c>
      <c r="P285" s="120">
        <f>O285*H285</f>
        <v>0</v>
      </c>
      <c r="Q285" s="120">
        <v>0</v>
      </c>
      <c r="R285" s="120">
        <f>Q285*H285</f>
        <v>0</v>
      </c>
      <c r="S285" s="120">
        <v>0</v>
      </c>
      <c r="T285" s="121">
        <f>S285*H285</f>
        <v>0</v>
      </c>
      <c r="AR285" s="122" t="s">
        <v>159</v>
      </c>
      <c r="AT285" s="122" t="s">
        <v>108</v>
      </c>
      <c r="AU285" s="122" t="s">
        <v>79</v>
      </c>
      <c r="AY285" s="3" t="s">
        <v>107</v>
      </c>
      <c r="BE285" s="123">
        <f>IF(N285="základní",J285,0)</f>
        <v>0</v>
      </c>
      <c r="BF285" s="123">
        <f>IF(N285="snížená",J285,0)</f>
        <v>0</v>
      </c>
      <c r="BG285" s="123">
        <f>IF(N285="zákl. přenesená",J285,0)</f>
        <v>0</v>
      </c>
      <c r="BH285" s="123">
        <f>IF(N285="sníž. přenesená",J285,0)</f>
        <v>0</v>
      </c>
      <c r="BI285" s="123">
        <f>IF(N285="nulová",J285,0)</f>
        <v>0</v>
      </c>
      <c r="BJ285" s="3" t="s">
        <v>76</v>
      </c>
      <c r="BK285" s="123">
        <f>ROUND(I285*H285,2)</f>
        <v>0</v>
      </c>
      <c r="BL285" s="3" t="s">
        <v>159</v>
      </c>
      <c r="BM285" s="122" t="s">
        <v>428</v>
      </c>
    </row>
    <row r="286" spans="2:47" s="14" customFormat="1" ht="10">
      <c r="B286" s="15"/>
      <c r="D286" s="124" t="s">
        <v>113</v>
      </c>
      <c r="F286" s="125" t="s">
        <v>427</v>
      </c>
      <c r="L286" s="15"/>
      <c r="M286" s="126"/>
      <c r="T286" s="37"/>
      <c r="AT286" s="3" t="s">
        <v>113</v>
      </c>
      <c r="AU286" s="3" t="s">
        <v>79</v>
      </c>
    </row>
    <row r="287" spans="2:65" s="14" customFormat="1" ht="16.5" customHeight="1">
      <c r="B287" s="111"/>
      <c r="C287" s="112" t="s">
        <v>347</v>
      </c>
      <c r="D287" s="112" t="s">
        <v>108</v>
      </c>
      <c r="E287" s="113" t="s">
        <v>429</v>
      </c>
      <c r="F287" s="246" t="s">
        <v>430</v>
      </c>
      <c r="G287" s="115" t="s">
        <v>162</v>
      </c>
      <c r="H287" s="116">
        <v>3</v>
      </c>
      <c r="I287" s="117"/>
      <c r="J287" s="117">
        <f>ROUND(I287*H287,2)</f>
        <v>0</v>
      </c>
      <c r="K287" s="114"/>
      <c r="L287" s="15"/>
      <c r="M287" s="118"/>
      <c r="N287" s="119" t="s">
        <v>39</v>
      </c>
      <c r="O287" s="120">
        <v>0</v>
      </c>
      <c r="P287" s="120">
        <f>O287*H287</f>
        <v>0</v>
      </c>
      <c r="Q287" s="120">
        <v>0</v>
      </c>
      <c r="R287" s="120">
        <f>Q287*H287</f>
        <v>0</v>
      </c>
      <c r="S287" s="120">
        <v>0</v>
      </c>
      <c r="T287" s="121">
        <f>S287*H287</f>
        <v>0</v>
      </c>
      <c r="AR287" s="122" t="s">
        <v>159</v>
      </c>
      <c r="AT287" s="122" t="s">
        <v>108</v>
      </c>
      <c r="AU287" s="122" t="s">
        <v>79</v>
      </c>
      <c r="AY287" s="3" t="s">
        <v>107</v>
      </c>
      <c r="BE287" s="123">
        <f>IF(N287="základní",J287,0)</f>
        <v>0</v>
      </c>
      <c r="BF287" s="123">
        <f>IF(N287="snížená",J287,0)</f>
        <v>0</v>
      </c>
      <c r="BG287" s="123">
        <f>IF(N287="zákl. přenesená",J287,0)</f>
        <v>0</v>
      </c>
      <c r="BH287" s="123">
        <f>IF(N287="sníž. přenesená",J287,0)</f>
        <v>0</v>
      </c>
      <c r="BI287" s="123">
        <f>IF(N287="nulová",J287,0)</f>
        <v>0</v>
      </c>
      <c r="BJ287" s="3" t="s">
        <v>76</v>
      </c>
      <c r="BK287" s="123">
        <f>ROUND(I287*H287,2)</f>
        <v>0</v>
      </c>
      <c r="BL287" s="3" t="s">
        <v>159</v>
      </c>
      <c r="BM287" s="122" t="s">
        <v>431</v>
      </c>
    </row>
    <row r="288" spans="2:47" s="14" customFormat="1" ht="10">
      <c r="B288" s="15"/>
      <c r="D288" s="124" t="s">
        <v>113</v>
      </c>
      <c r="F288" s="125" t="s">
        <v>430</v>
      </c>
      <c r="L288" s="15"/>
      <c r="M288" s="126"/>
      <c r="T288" s="37"/>
      <c r="AT288" s="3" t="s">
        <v>113</v>
      </c>
      <c r="AU288" s="3" t="s">
        <v>79</v>
      </c>
    </row>
    <row r="289" spans="2:63" s="101" customFormat="1" ht="22.9" customHeight="1">
      <c r="B289" s="102"/>
      <c r="D289" s="103" t="s">
        <v>67</v>
      </c>
      <c r="E289" s="136" t="s">
        <v>432</v>
      </c>
      <c r="F289" s="136" t="s">
        <v>433</v>
      </c>
      <c r="J289" s="137">
        <f>BK289</f>
        <v>0</v>
      </c>
      <c r="L289" s="102"/>
      <c r="M289" s="106"/>
      <c r="P289" s="107">
        <f>SUM(P290:P310)</f>
        <v>8.768535</v>
      </c>
      <c r="R289" s="107">
        <f>SUM(R290:R310)</f>
        <v>0.19026310000000002</v>
      </c>
      <c r="T289" s="108">
        <f>SUM(T290:T310)</f>
        <v>0</v>
      </c>
      <c r="AR289" s="103" t="s">
        <v>79</v>
      </c>
      <c r="AT289" s="109" t="s">
        <v>67</v>
      </c>
      <c r="AU289" s="109" t="s">
        <v>76</v>
      </c>
      <c r="AY289" s="103" t="s">
        <v>107</v>
      </c>
      <c r="BK289" s="110">
        <f>SUM(BK290:BK310)</f>
        <v>0</v>
      </c>
    </row>
    <row r="290" spans="2:65" s="14" customFormat="1" ht="16.5" customHeight="1">
      <c r="B290" s="111"/>
      <c r="C290" s="112" t="s">
        <v>434</v>
      </c>
      <c r="D290" s="112" t="s">
        <v>108</v>
      </c>
      <c r="E290" s="113" t="s">
        <v>435</v>
      </c>
      <c r="F290" s="114" t="s">
        <v>436</v>
      </c>
      <c r="G290" s="115" t="s">
        <v>196</v>
      </c>
      <c r="H290" s="116">
        <v>11.695</v>
      </c>
      <c r="I290" s="117"/>
      <c r="J290" s="117">
        <f>ROUND(I290*H290,2)</f>
        <v>0</v>
      </c>
      <c r="K290" s="114" t="s">
        <v>437</v>
      </c>
      <c r="L290" s="15"/>
      <c r="M290" s="118"/>
      <c r="N290" s="119" t="s">
        <v>39</v>
      </c>
      <c r="O290" s="120">
        <v>0.729</v>
      </c>
      <c r="P290" s="120">
        <f>O290*H290</f>
        <v>8.525655</v>
      </c>
      <c r="Q290" s="120">
        <v>0.00058</v>
      </c>
      <c r="R290" s="120">
        <f>Q290*H290</f>
        <v>0.0067831</v>
      </c>
      <c r="S290" s="120">
        <v>0</v>
      </c>
      <c r="T290" s="121">
        <f>S290*H290</f>
        <v>0</v>
      </c>
      <c r="AR290" s="122" t="s">
        <v>159</v>
      </c>
      <c r="AT290" s="122" t="s">
        <v>108</v>
      </c>
      <c r="AU290" s="122" t="s">
        <v>79</v>
      </c>
      <c r="AY290" s="3" t="s">
        <v>107</v>
      </c>
      <c r="BE290" s="123">
        <f>IF(N290="základní",J290,0)</f>
        <v>0</v>
      </c>
      <c r="BF290" s="123">
        <f>IF(N290="snížená",J290,0)</f>
        <v>0</v>
      </c>
      <c r="BG290" s="123">
        <f>IF(N290="zákl. přenesená",J290,0)</f>
        <v>0</v>
      </c>
      <c r="BH290" s="123">
        <f>IF(N290="sníž. přenesená",J290,0)</f>
        <v>0</v>
      </c>
      <c r="BI290" s="123">
        <f>IF(N290="nulová",J290,0)</f>
        <v>0</v>
      </c>
      <c r="BJ290" s="3" t="s">
        <v>76</v>
      </c>
      <c r="BK290" s="123">
        <f>ROUND(I290*H290,2)</f>
        <v>0</v>
      </c>
      <c r="BL290" s="3" t="s">
        <v>159</v>
      </c>
      <c r="BM290" s="122" t="s">
        <v>438</v>
      </c>
    </row>
    <row r="291" spans="2:47" s="14" customFormat="1" ht="10">
      <c r="B291" s="15"/>
      <c r="D291" s="124" t="s">
        <v>113</v>
      </c>
      <c r="F291" s="125" t="s">
        <v>439</v>
      </c>
      <c r="L291" s="15"/>
      <c r="M291" s="126"/>
      <c r="T291" s="37"/>
      <c r="AT291" s="3" t="s">
        <v>113</v>
      </c>
      <c r="AU291" s="3" t="s">
        <v>79</v>
      </c>
    </row>
    <row r="292" spans="2:47" s="14" customFormat="1" ht="10">
      <c r="B292" s="15"/>
      <c r="D292" s="152" t="s">
        <v>440</v>
      </c>
      <c r="F292" s="153" t="s">
        <v>441</v>
      </c>
      <c r="L292" s="15"/>
      <c r="M292" s="126"/>
      <c r="T292" s="37"/>
      <c r="AT292" s="3" t="s">
        <v>440</v>
      </c>
      <c r="AU292" s="3" t="s">
        <v>79</v>
      </c>
    </row>
    <row r="293" spans="2:47" s="14" customFormat="1" ht="36">
      <c r="B293" s="15"/>
      <c r="D293" s="124" t="s">
        <v>121</v>
      </c>
      <c r="F293" s="127" t="s">
        <v>442</v>
      </c>
      <c r="L293" s="15"/>
      <c r="M293" s="126"/>
      <c r="T293" s="37"/>
      <c r="AT293" s="3" t="s">
        <v>121</v>
      </c>
      <c r="AU293" s="3" t="s">
        <v>79</v>
      </c>
    </row>
    <row r="294" spans="2:51" s="154" customFormat="1" ht="10">
      <c r="B294" s="155"/>
      <c r="D294" s="124" t="s">
        <v>209</v>
      </c>
      <c r="E294" s="156"/>
      <c r="F294" s="157" t="s">
        <v>443</v>
      </c>
      <c r="H294" s="156"/>
      <c r="L294" s="155"/>
      <c r="M294" s="158"/>
      <c r="T294" s="159"/>
      <c r="AT294" s="156" t="s">
        <v>209</v>
      </c>
      <c r="AU294" s="156" t="s">
        <v>79</v>
      </c>
      <c r="AV294" s="154" t="s">
        <v>76</v>
      </c>
      <c r="AW294" s="154" t="s">
        <v>29</v>
      </c>
      <c r="AX294" s="154" t="s">
        <v>68</v>
      </c>
      <c r="AY294" s="156" t="s">
        <v>107</v>
      </c>
    </row>
    <row r="295" spans="2:51" s="138" customFormat="1" ht="10">
      <c r="B295" s="139"/>
      <c r="D295" s="124" t="s">
        <v>209</v>
      </c>
      <c r="E295" s="140"/>
      <c r="F295" s="141" t="s">
        <v>444</v>
      </c>
      <c r="H295" s="142">
        <v>7.875</v>
      </c>
      <c r="L295" s="139"/>
      <c r="M295" s="143"/>
      <c r="T295" s="144"/>
      <c r="AT295" s="140" t="s">
        <v>209</v>
      </c>
      <c r="AU295" s="140" t="s">
        <v>79</v>
      </c>
      <c r="AV295" s="138" t="s">
        <v>79</v>
      </c>
      <c r="AW295" s="138" t="s">
        <v>29</v>
      </c>
      <c r="AX295" s="138" t="s">
        <v>68</v>
      </c>
      <c r="AY295" s="140" t="s">
        <v>107</v>
      </c>
    </row>
    <row r="296" spans="2:51" s="154" customFormat="1" ht="10">
      <c r="B296" s="155"/>
      <c r="D296" s="124" t="s">
        <v>209</v>
      </c>
      <c r="E296" s="156"/>
      <c r="F296" s="157" t="s">
        <v>445</v>
      </c>
      <c r="H296" s="156"/>
      <c r="L296" s="155"/>
      <c r="M296" s="158"/>
      <c r="T296" s="159"/>
      <c r="AT296" s="156" t="s">
        <v>209</v>
      </c>
      <c r="AU296" s="156" t="s">
        <v>79</v>
      </c>
      <c r="AV296" s="154" t="s">
        <v>76</v>
      </c>
      <c r="AW296" s="154" t="s">
        <v>29</v>
      </c>
      <c r="AX296" s="154" t="s">
        <v>68</v>
      </c>
      <c r="AY296" s="156" t="s">
        <v>107</v>
      </c>
    </row>
    <row r="297" spans="2:51" s="138" customFormat="1" ht="10">
      <c r="B297" s="139"/>
      <c r="D297" s="124" t="s">
        <v>209</v>
      </c>
      <c r="E297" s="140"/>
      <c r="F297" s="141" t="s">
        <v>446</v>
      </c>
      <c r="H297" s="142">
        <v>1.26</v>
      </c>
      <c r="L297" s="139"/>
      <c r="M297" s="143"/>
      <c r="T297" s="144"/>
      <c r="AT297" s="140" t="s">
        <v>209</v>
      </c>
      <c r="AU297" s="140" t="s">
        <v>79</v>
      </c>
      <c r="AV297" s="138" t="s">
        <v>79</v>
      </c>
      <c r="AW297" s="138" t="s">
        <v>29</v>
      </c>
      <c r="AX297" s="138" t="s">
        <v>68</v>
      </c>
      <c r="AY297" s="140" t="s">
        <v>107</v>
      </c>
    </row>
    <row r="298" spans="2:51" s="154" customFormat="1" ht="10">
      <c r="B298" s="155"/>
      <c r="D298" s="124" t="s">
        <v>209</v>
      </c>
      <c r="E298" s="156"/>
      <c r="F298" s="157" t="s">
        <v>447</v>
      </c>
      <c r="H298" s="156"/>
      <c r="L298" s="155"/>
      <c r="M298" s="158"/>
      <c r="T298" s="159"/>
      <c r="AT298" s="156" t="s">
        <v>209</v>
      </c>
      <c r="AU298" s="156" t="s">
        <v>79</v>
      </c>
      <c r="AV298" s="154" t="s">
        <v>76</v>
      </c>
      <c r="AW298" s="154" t="s">
        <v>29</v>
      </c>
      <c r="AX298" s="154" t="s">
        <v>68</v>
      </c>
      <c r="AY298" s="156" t="s">
        <v>107</v>
      </c>
    </row>
    <row r="299" spans="2:51" s="138" customFormat="1" ht="10">
      <c r="B299" s="139"/>
      <c r="D299" s="124" t="s">
        <v>209</v>
      </c>
      <c r="E299" s="140"/>
      <c r="F299" s="141" t="s">
        <v>448</v>
      </c>
      <c r="H299" s="142">
        <v>2.4</v>
      </c>
      <c r="L299" s="139"/>
      <c r="M299" s="143"/>
      <c r="T299" s="144"/>
      <c r="AT299" s="140" t="s">
        <v>209</v>
      </c>
      <c r="AU299" s="140" t="s">
        <v>79</v>
      </c>
      <c r="AV299" s="138" t="s">
        <v>79</v>
      </c>
      <c r="AW299" s="138" t="s">
        <v>29</v>
      </c>
      <c r="AX299" s="138" t="s">
        <v>68</v>
      </c>
      <c r="AY299" s="140" t="s">
        <v>107</v>
      </c>
    </row>
    <row r="300" spans="2:51" s="154" customFormat="1" ht="10">
      <c r="B300" s="155"/>
      <c r="D300" s="124" t="s">
        <v>209</v>
      </c>
      <c r="E300" s="156"/>
      <c r="F300" s="157" t="s">
        <v>449</v>
      </c>
      <c r="H300" s="156"/>
      <c r="L300" s="155"/>
      <c r="M300" s="158"/>
      <c r="T300" s="159"/>
      <c r="AT300" s="156" t="s">
        <v>209</v>
      </c>
      <c r="AU300" s="156" t="s">
        <v>79</v>
      </c>
      <c r="AV300" s="154" t="s">
        <v>76</v>
      </c>
      <c r="AW300" s="154" t="s">
        <v>29</v>
      </c>
      <c r="AX300" s="154" t="s">
        <v>68</v>
      </c>
      <c r="AY300" s="156" t="s">
        <v>107</v>
      </c>
    </row>
    <row r="301" spans="2:51" s="138" customFormat="1" ht="10">
      <c r="B301" s="139"/>
      <c r="D301" s="124" t="s">
        <v>209</v>
      </c>
      <c r="E301" s="140"/>
      <c r="F301" s="141" t="s">
        <v>450</v>
      </c>
      <c r="H301" s="142">
        <v>0.16</v>
      </c>
      <c r="L301" s="139"/>
      <c r="M301" s="143"/>
      <c r="T301" s="144"/>
      <c r="AT301" s="140" t="s">
        <v>209</v>
      </c>
      <c r="AU301" s="140" t="s">
        <v>79</v>
      </c>
      <c r="AV301" s="138" t="s">
        <v>79</v>
      </c>
      <c r="AW301" s="138" t="s">
        <v>29</v>
      </c>
      <c r="AX301" s="138" t="s">
        <v>68</v>
      </c>
      <c r="AY301" s="140" t="s">
        <v>107</v>
      </c>
    </row>
    <row r="302" spans="2:51" s="145" customFormat="1" ht="10">
      <c r="B302" s="146"/>
      <c r="D302" s="124" t="s">
        <v>209</v>
      </c>
      <c r="E302" s="147"/>
      <c r="F302" s="148" t="s">
        <v>212</v>
      </c>
      <c r="H302" s="149">
        <v>11.695</v>
      </c>
      <c r="L302" s="146"/>
      <c r="M302" s="150"/>
      <c r="T302" s="151"/>
      <c r="AT302" s="147" t="s">
        <v>209</v>
      </c>
      <c r="AU302" s="147" t="s">
        <v>79</v>
      </c>
      <c r="AV302" s="145" t="s">
        <v>106</v>
      </c>
      <c r="AW302" s="145" t="s">
        <v>29</v>
      </c>
      <c r="AX302" s="145" t="s">
        <v>76</v>
      </c>
      <c r="AY302" s="147" t="s">
        <v>107</v>
      </c>
    </row>
    <row r="303" spans="2:65" s="14" customFormat="1" ht="16.5" customHeight="1">
      <c r="B303" s="111"/>
      <c r="C303" s="160" t="s">
        <v>348</v>
      </c>
      <c r="D303" s="160" t="s">
        <v>451</v>
      </c>
      <c r="E303" s="161" t="s">
        <v>452</v>
      </c>
      <c r="F303" s="162" t="s">
        <v>453</v>
      </c>
      <c r="G303" s="163" t="s">
        <v>196</v>
      </c>
      <c r="H303" s="164">
        <v>15.29</v>
      </c>
      <c r="I303" s="165"/>
      <c r="J303" s="165">
        <f>ROUND(I303*H303,2)</f>
        <v>0</v>
      </c>
      <c r="K303" s="162" t="s">
        <v>437</v>
      </c>
      <c r="L303" s="166"/>
      <c r="M303" s="167"/>
      <c r="N303" s="168" t="s">
        <v>39</v>
      </c>
      <c r="O303" s="120">
        <v>0</v>
      </c>
      <c r="P303" s="120">
        <f>O303*H303</f>
        <v>0</v>
      </c>
      <c r="Q303" s="120">
        <v>0.012</v>
      </c>
      <c r="R303" s="120">
        <f>Q303*H303</f>
        <v>0.18348</v>
      </c>
      <c r="S303" s="120">
        <v>0</v>
      </c>
      <c r="T303" s="121">
        <f>S303*H303</f>
        <v>0</v>
      </c>
      <c r="AR303" s="122" t="s">
        <v>271</v>
      </c>
      <c r="AT303" s="122" t="s">
        <v>451</v>
      </c>
      <c r="AU303" s="122" t="s">
        <v>79</v>
      </c>
      <c r="AY303" s="3" t="s">
        <v>107</v>
      </c>
      <c r="BE303" s="123">
        <f>IF(N303="základní",J303,0)</f>
        <v>0</v>
      </c>
      <c r="BF303" s="123">
        <f>IF(N303="snížená",J303,0)</f>
        <v>0</v>
      </c>
      <c r="BG303" s="123">
        <f>IF(N303="zákl. přenesená",J303,0)</f>
        <v>0</v>
      </c>
      <c r="BH303" s="123">
        <f>IF(N303="sníž. přenesená",J303,0)</f>
        <v>0</v>
      </c>
      <c r="BI303" s="123">
        <f>IF(N303="nulová",J303,0)</f>
        <v>0</v>
      </c>
      <c r="BJ303" s="3" t="s">
        <v>76</v>
      </c>
      <c r="BK303" s="123">
        <f>ROUND(I303*H303,2)</f>
        <v>0</v>
      </c>
      <c r="BL303" s="3" t="s">
        <v>159</v>
      </c>
      <c r="BM303" s="122" t="s">
        <v>454</v>
      </c>
    </row>
    <row r="304" spans="2:47" s="14" customFormat="1" ht="10">
      <c r="B304" s="15"/>
      <c r="D304" s="124" t="s">
        <v>113</v>
      </c>
      <c r="F304" s="125" t="s">
        <v>453</v>
      </c>
      <c r="L304" s="15"/>
      <c r="M304" s="126"/>
      <c r="T304" s="37"/>
      <c r="AT304" s="3" t="s">
        <v>113</v>
      </c>
      <c r="AU304" s="3" t="s">
        <v>79</v>
      </c>
    </row>
    <row r="305" spans="2:47" s="14" customFormat="1" ht="10">
      <c r="B305" s="15"/>
      <c r="D305" s="152" t="s">
        <v>440</v>
      </c>
      <c r="F305" s="153" t="s">
        <v>455</v>
      </c>
      <c r="L305" s="15"/>
      <c r="M305" s="126"/>
      <c r="T305" s="37"/>
      <c r="AT305" s="3" t="s">
        <v>440</v>
      </c>
      <c r="AU305" s="3" t="s">
        <v>79</v>
      </c>
    </row>
    <row r="306" spans="2:51" s="138" customFormat="1" ht="10">
      <c r="B306" s="139"/>
      <c r="D306" s="124" t="s">
        <v>209</v>
      </c>
      <c r="F306" s="141" t="s">
        <v>456</v>
      </c>
      <c r="H306" s="142">
        <v>15.29</v>
      </c>
      <c r="L306" s="139"/>
      <c r="M306" s="143"/>
      <c r="T306" s="144"/>
      <c r="AT306" s="140" t="s">
        <v>209</v>
      </c>
      <c r="AU306" s="140" t="s">
        <v>79</v>
      </c>
      <c r="AV306" s="138" t="s">
        <v>79</v>
      </c>
      <c r="AW306" s="138" t="s">
        <v>3</v>
      </c>
      <c r="AX306" s="138" t="s">
        <v>76</v>
      </c>
      <c r="AY306" s="140" t="s">
        <v>107</v>
      </c>
    </row>
    <row r="307" spans="2:65" s="14" customFormat="1" ht="16.5" customHeight="1">
      <c r="B307" s="111"/>
      <c r="C307" s="112" t="s">
        <v>457</v>
      </c>
      <c r="D307" s="112" t="s">
        <v>108</v>
      </c>
      <c r="E307" s="113" t="s">
        <v>458</v>
      </c>
      <c r="F307" s="114" t="s">
        <v>459</v>
      </c>
      <c r="G307" s="115" t="s">
        <v>460</v>
      </c>
      <c r="H307" s="116">
        <v>0.192</v>
      </c>
      <c r="I307" s="117"/>
      <c r="J307" s="117">
        <f>ROUND(I307*H307,2)</f>
        <v>0</v>
      </c>
      <c r="K307" s="114" t="s">
        <v>437</v>
      </c>
      <c r="L307" s="15"/>
      <c r="M307" s="118"/>
      <c r="N307" s="119" t="s">
        <v>39</v>
      </c>
      <c r="O307" s="120">
        <v>1.265</v>
      </c>
      <c r="P307" s="120">
        <f>O307*H307</f>
        <v>0.24287999999999998</v>
      </c>
      <c r="Q307" s="120">
        <v>0</v>
      </c>
      <c r="R307" s="120">
        <f>Q307*H307</f>
        <v>0</v>
      </c>
      <c r="S307" s="120">
        <v>0</v>
      </c>
      <c r="T307" s="121">
        <f>S307*H307</f>
        <v>0</v>
      </c>
      <c r="AR307" s="122" t="s">
        <v>159</v>
      </c>
      <c r="AT307" s="122" t="s">
        <v>108</v>
      </c>
      <c r="AU307" s="122" t="s">
        <v>79</v>
      </c>
      <c r="AY307" s="3" t="s">
        <v>107</v>
      </c>
      <c r="BE307" s="123">
        <f>IF(N307="základní",J307,0)</f>
        <v>0</v>
      </c>
      <c r="BF307" s="123">
        <f>IF(N307="snížená",J307,0)</f>
        <v>0</v>
      </c>
      <c r="BG307" s="123">
        <f>IF(N307="zákl. přenesená",J307,0)</f>
        <v>0</v>
      </c>
      <c r="BH307" s="123">
        <f>IF(N307="sníž. přenesená",J307,0)</f>
        <v>0</v>
      </c>
      <c r="BI307" s="123">
        <f>IF(N307="nulová",J307,0)</f>
        <v>0</v>
      </c>
      <c r="BJ307" s="3" t="s">
        <v>76</v>
      </c>
      <c r="BK307" s="123">
        <f>ROUND(I307*H307,2)</f>
        <v>0</v>
      </c>
      <c r="BL307" s="3" t="s">
        <v>159</v>
      </c>
      <c r="BM307" s="122" t="s">
        <v>461</v>
      </c>
    </row>
    <row r="308" spans="2:47" s="14" customFormat="1" ht="18">
      <c r="B308" s="15"/>
      <c r="D308" s="124" t="s">
        <v>113</v>
      </c>
      <c r="F308" s="125" t="s">
        <v>462</v>
      </c>
      <c r="L308" s="15"/>
      <c r="M308" s="126"/>
      <c r="T308" s="37"/>
      <c r="AT308" s="3" t="s">
        <v>113</v>
      </c>
      <c r="AU308" s="3" t="s">
        <v>79</v>
      </c>
    </row>
    <row r="309" spans="2:47" s="14" customFormat="1" ht="10">
      <c r="B309" s="15"/>
      <c r="D309" s="152" t="s">
        <v>440</v>
      </c>
      <c r="F309" s="153" t="s">
        <v>463</v>
      </c>
      <c r="L309" s="15"/>
      <c r="M309" s="126"/>
      <c r="T309" s="37"/>
      <c r="AT309" s="3" t="s">
        <v>440</v>
      </c>
      <c r="AU309" s="3" t="s">
        <v>79</v>
      </c>
    </row>
    <row r="310" spans="2:47" s="14" customFormat="1" ht="72">
      <c r="B310" s="15"/>
      <c r="D310" s="124" t="s">
        <v>464</v>
      </c>
      <c r="F310" s="127" t="s">
        <v>465</v>
      </c>
      <c r="L310" s="15"/>
      <c r="M310" s="126"/>
      <c r="T310" s="37"/>
      <c r="AT310" s="3" t="s">
        <v>464</v>
      </c>
      <c r="AU310" s="3" t="s">
        <v>79</v>
      </c>
    </row>
    <row r="311" spans="2:63" s="101" customFormat="1" ht="25.9" customHeight="1">
      <c r="B311" s="102"/>
      <c r="D311" s="103" t="s">
        <v>67</v>
      </c>
      <c r="E311" s="104" t="s">
        <v>466</v>
      </c>
      <c r="F311" s="104" t="s">
        <v>467</v>
      </c>
      <c r="J311" s="105">
        <f>BK311</f>
        <v>0</v>
      </c>
      <c r="L311" s="102"/>
      <c r="M311" s="106"/>
      <c r="P311" s="107">
        <f>SUM(P312:P316)</f>
        <v>168</v>
      </c>
      <c r="R311" s="107">
        <f>SUM(R312:R316)</f>
        <v>0</v>
      </c>
      <c r="T311" s="108">
        <f>SUM(T312:T316)</f>
        <v>0</v>
      </c>
      <c r="AR311" s="103" t="s">
        <v>106</v>
      </c>
      <c r="AT311" s="109" t="s">
        <v>67</v>
      </c>
      <c r="AU311" s="109" t="s">
        <v>68</v>
      </c>
      <c r="AY311" s="103" t="s">
        <v>107</v>
      </c>
      <c r="BK311" s="110">
        <f>SUM(BK312:BK316)</f>
        <v>0</v>
      </c>
    </row>
    <row r="312" spans="2:65" s="14" customFormat="1" ht="16.5" customHeight="1">
      <c r="B312" s="111"/>
      <c r="C312" s="112" t="s">
        <v>351</v>
      </c>
      <c r="D312" s="112" t="s">
        <v>108</v>
      </c>
      <c r="E312" s="113" t="s">
        <v>468</v>
      </c>
      <c r="F312" s="114" t="s">
        <v>469</v>
      </c>
      <c r="G312" s="115" t="s">
        <v>470</v>
      </c>
      <c r="H312" s="116">
        <v>168</v>
      </c>
      <c r="I312" s="117"/>
      <c r="J312" s="117">
        <f>ROUND(I312*H312,2)</f>
        <v>0</v>
      </c>
      <c r="K312" s="114" t="s">
        <v>437</v>
      </c>
      <c r="L312" s="15"/>
      <c r="M312" s="118"/>
      <c r="N312" s="119" t="s">
        <v>39</v>
      </c>
      <c r="O312" s="120">
        <v>1</v>
      </c>
      <c r="P312" s="120">
        <f>O312*H312</f>
        <v>168</v>
      </c>
      <c r="Q312" s="120">
        <v>0</v>
      </c>
      <c r="R312" s="120">
        <f>Q312*H312</f>
        <v>0</v>
      </c>
      <c r="S312" s="120">
        <v>0</v>
      </c>
      <c r="T312" s="121">
        <f>S312*H312</f>
        <v>0</v>
      </c>
      <c r="AR312" s="122" t="s">
        <v>111</v>
      </c>
      <c r="AT312" s="122" t="s">
        <v>108</v>
      </c>
      <c r="AU312" s="122" t="s">
        <v>76</v>
      </c>
      <c r="AY312" s="3" t="s">
        <v>107</v>
      </c>
      <c r="BE312" s="123">
        <f>IF(N312="základní",J312,0)</f>
        <v>0</v>
      </c>
      <c r="BF312" s="123">
        <f>IF(N312="snížená",J312,0)</f>
        <v>0</v>
      </c>
      <c r="BG312" s="123">
        <f>IF(N312="zákl. přenesená",J312,0)</f>
        <v>0</v>
      </c>
      <c r="BH312" s="123">
        <f>IF(N312="sníž. přenesená",J312,0)</f>
        <v>0</v>
      </c>
      <c r="BI312" s="123">
        <f>IF(N312="nulová",J312,0)</f>
        <v>0</v>
      </c>
      <c r="BJ312" s="3" t="s">
        <v>76</v>
      </c>
      <c r="BK312" s="123">
        <f>ROUND(I312*H312,2)</f>
        <v>0</v>
      </c>
      <c r="BL312" s="3" t="s">
        <v>111</v>
      </c>
      <c r="BM312" s="122" t="s">
        <v>471</v>
      </c>
    </row>
    <row r="313" spans="2:47" s="14" customFormat="1" ht="10">
      <c r="B313" s="15"/>
      <c r="D313" s="124" t="s">
        <v>113</v>
      </c>
      <c r="F313" s="125" t="s">
        <v>472</v>
      </c>
      <c r="L313" s="15"/>
      <c r="M313" s="126"/>
      <c r="T313" s="37"/>
      <c r="AT313" s="3" t="s">
        <v>113</v>
      </c>
      <c r="AU313" s="3" t="s">
        <v>76</v>
      </c>
    </row>
    <row r="314" spans="2:47" s="14" customFormat="1" ht="10">
      <c r="B314" s="15"/>
      <c r="D314" s="152" t="s">
        <v>440</v>
      </c>
      <c r="F314" s="153" t="s">
        <v>473</v>
      </c>
      <c r="L314" s="15"/>
      <c r="M314" s="126"/>
      <c r="T314" s="37"/>
      <c r="AT314" s="3" t="s">
        <v>440</v>
      </c>
      <c r="AU314" s="3" t="s">
        <v>76</v>
      </c>
    </row>
    <row r="315" spans="2:47" s="14" customFormat="1" ht="45">
      <c r="B315" s="15"/>
      <c r="D315" s="124" t="s">
        <v>121</v>
      </c>
      <c r="F315" s="127" t="s">
        <v>474</v>
      </c>
      <c r="L315" s="15"/>
      <c r="M315" s="126"/>
      <c r="T315" s="37"/>
      <c r="AT315" s="3" t="s">
        <v>121</v>
      </c>
      <c r="AU315" s="3" t="s">
        <v>76</v>
      </c>
    </row>
    <row r="316" spans="2:51" s="138" customFormat="1" ht="10">
      <c r="B316" s="139"/>
      <c r="D316" s="124" t="s">
        <v>209</v>
      </c>
      <c r="E316" s="140"/>
      <c r="F316" s="141" t="s">
        <v>475</v>
      </c>
      <c r="H316" s="142">
        <v>168</v>
      </c>
      <c r="L316" s="139"/>
      <c r="M316" s="143"/>
      <c r="T316" s="144"/>
      <c r="AT316" s="140" t="s">
        <v>209</v>
      </c>
      <c r="AU316" s="140" t="s">
        <v>76</v>
      </c>
      <c r="AV316" s="138" t="s">
        <v>79</v>
      </c>
      <c r="AW316" s="138" t="s">
        <v>29</v>
      </c>
      <c r="AX316" s="138" t="s">
        <v>76</v>
      </c>
      <c r="AY316" s="140" t="s">
        <v>107</v>
      </c>
    </row>
    <row r="317" spans="2:63" s="101" customFormat="1" ht="25.9" customHeight="1">
      <c r="B317" s="102"/>
      <c r="D317" s="103" t="s">
        <v>67</v>
      </c>
      <c r="E317" s="104" t="s">
        <v>476</v>
      </c>
      <c r="F317" s="104" t="s">
        <v>477</v>
      </c>
      <c r="J317" s="105">
        <f>BK317</f>
        <v>0</v>
      </c>
      <c r="L317" s="102"/>
      <c r="M317" s="106"/>
      <c r="P317" s="107">
        <f>P318+P323</f>
        <v>0</v>
      </c>
      <c r="R317" s="107">
        <f>R318+R323</f>
        <v>0</v>
      </c>
      <c r="T317" s="108">
        <f>T318+T323</f>
        <v>0</v>
      </c>
      <c r="AR317" s="103" t="s">
        <v>127</v>
      </c>
      <c r="AT317" s="109" t="s">
        <v>67</v>
      </c>
      <c r="AU317" s="109" t="s">
        <v>68</v>
      </c>
      <c r="AY317" s="103" t="s">
        <v>107</v>
      </c>
      <c r="BK317" s="110">
        <f>BK318+BK323</f>
        <v>0</v>
      </c>
    </row>
    <row r="318" spans="2:63" s="101" customFormat="1" ht="22.9" customHeight="1">
      <c r="B318" s="102"/>
      <c r="D318" s="103" t="s">
        <v>67</v>
      </c>
      <c r="E318" s="136" t="s">
        <v>478</v>
      </c>
      <c r="F318" s="136" t="s">
        <v>479</v>
      </c>
      <c r="J318" s="137">
        <f>BK318</f>
        <v>0</v>
      </c>
      <c r="L318" s="102"/>
      <c r="M318" s="106"/>
      <c r="P318" s="107">
        <f>SUM(P319:P322)</f>
        <v>0</v>
      </c>
      <c r="R318" s="107">
        <f>SUM(R319:R322)</f>
        <v>0</v>
      </c>
      <c r="T318" s="108">
        <f>SUM(T319:T322)</f>
        <v>0</v>
      </c>
      <c r="AR318" s="103" t="s">
        <v>127</v>
      </c>
      <c r="AT318" s="109" t="s">
        <v>67</v>
      </c>
      <c r="AU318" s="109" t="s">
        <v>76</v>
      </c>
      <c r="AY318" s="103" t="s">
        <v>107</v>
      </c>
      <c r="BK318" s="110">
        <f>SUM(BK319:BK322)</f>
        <v>0</v>
      </c>
    </row>
    <row r="319" spans="2:65" s="14" customFormat="1" ht="16.5" customHeight="1">
      <c r="B319" s="111"/>
      <c r="C319" s="112" t="s">
        <v>480</v>
      </c>
      <c r="D319" s="112" t="s">
        <v>108</v>
      </c>
      <c r="E319" s="113" t="s">
        <v>481</v>
      </c>
      <c r="F319" s="114" t="s">
        <v>482</v>
      </c>
      <c r="G319" s="115" t="s">
        <v>158</v>
      </c>
      <c r="H319" s="116">
        <v>1</v>
      </c>
      <c r="I319" s="117"/>
      <c r="J319" s="117">
        <f>ROUND(I319*H319,2)</f>
        <v>0</v>
      </c>
      <c r="K319" s="114" t="s">
        <v>437</v>
      </c>
      <c r="L319" s="15"/>
      <c r="M319" s="118"/>
      <c r="N319" s="119" t="s">
        <v>39</v>
      </c>
      <c r="O319" s="120">
        <v>0</v>
      </c>
      <c r="P319" s="120">
        <f>O319*H319</f>
        <v>0</v>
      </c>
      <c r="Q319" s="120">
        <v>0</v>
      </c>
      <c r="R319" s="120">
        <f>Q319*H319</f>
        <v>0</v>
      </c>
      <c r="S319" s="120">
        <v>0</v>
      </c>
      <c r="T319" s="121">
        <f>S319*H319</f>
        <v>0</v>
      </c>
      <c r="AR319" s="122" t="s">
        <v>483</v>
      </c>
      <c r="AT319" s="122" t="s">
        <v>108</v>
      </c>
      <c r="AU319" s="122" t="s">
        <v>79</v>
      </c>
      <c r="AY319" s="3" t="s">
        <v>107</v>
      </c>
      <c r="BE319" s="123">
        <f>IF(N319="základní",J319,0)</f>
        <v>0</v>
      </c>
      <c r="BF319" s="123">
        <f>IF(N319="snížená",J319,0)</f>
        <v>0</v>
      </c>
      <c r="BG319" s="123">
        <f>IF(N319="zákl. přenesená",J319,0)</f>
        <v>0</v>
      </c>
      <c r="BH319" s="123">
        <f>IF(N319="sníž. přenesená",J319,0)</f>
        <v>0</v>
      </c>
      <c r="BI319" s="123">
        <f>IF(N319="nulová",J319,0)</f>
        <v>0</v>
      </c>
      <c r="BJ319" s="3" t="s">
        <v>76</v>
      </c>
      <c r="BK319" s="123">
        <f>ROUND(I319*H319,2)</f>
        <v>0</v>
      </c>
      <c r="BL319" s="3" t="s">
        <v>483</v>
      </c>
      <c r="BM319" s="122" t="s">
        <v>484</v>
      </c>
    </row>
    <row r="320" spans="2:47" s="14" customFormat="1" ht="10">
      <c r="B320" s="15"/>
      <c r="D320" s="124" t="s">
        <v>113</v>
      </c>
      <c r="F320" s="125" t="s">
        <v>482</v>
      </c>
      <c r="L320" s="15"/>
      <c r="M320" s="126"/>
      <c r="T320" s="37"/>
      <c r="AT320" s="3" t="s">
        <v>113</v>
      </c>
      <c r="AU320" s="3" t="s">
        <v>79</v>
      </c>
    </row>
    <row r="321" spans="2:47" s="14" customFormat="1" ht="10">
      <c r="B321" s="15"/>
      <c r="D321" s="152" t="s">
        <v>440</v>
      </c>
      <c r="F321" s="153" t="s">
        <v>485</v>
      </c>
      <c r="L321" s="15"/>
      <c r="M321" s="126"/>
      <c r="T321" s="37"/>
      <c r="AT321" s="3" t="s">
        <v>440</v>
      </c>
      <c r="AU321" s="3" t="s">
        <v>79</v>
      </c>
    </row>
    <row r="322" spans="2:47" s="14" customFormat="1" ht="27">
      <c r="B322" s="15"/>
      <c r="D322" s="124" t="s">
        <v>464</v>
      </c>
      <c r="F322" s="127" t="s">
        <v>486</v>
      </c>
      <c r="L322" s="15"/>
      <c r="M322" s="126"/>
      <c r="T322" s="37"/>
      <c r="AT322" s="3" t="s">
        <v>464</v>
      </c>
      <c r="AU322" s="3" t="s">
        <v>79</v>
      </c>
    </row>
    <row r="323" spans="2:63" s="101" customFormat="1" ht="22.9" customHeight="1">
      <c r="B323" s="102"/>
      <c r="D323" s="103" t="s">
        <v>67</v>
      </c>
      <c r="E323" s="136" t="s">
        <v>487</v>
      </c>
      <c r="F323" s="136" t="s">
        <v>488</v>
      </c>
      <c r="J323" s="137">
        <f>BK323</f>
        <v>0</v>
      </c>
      <c r="L323" s="102"/>
      <c r="M323" s="106"/>
      <c r="P323" s="107">
        <f>SUM(P324:P327)</f>
        <v>0</v>
      </c>
      <c r="R323" s="107">
        <f>SUM(R324:R327)</f>
        <v>0</v>
      </c>
      <c r="T323" s="108">
        <f>SUM(T324:T327)</f>
        <v>0</v>
      </c>
      <c r="AR323" s="103" t="s">
        <v>127</v>
      </c>
      <c r="AT323" s="109" t="s">
        <v>67</v>
      </c>
      <c r="AU323" s="109" t="s">
        <v>76</v>
      </c>
      <c r="AY323" s="103" t="s">
        <v>107</v>
      </c>
      <c r="BK323" s="110">
        <f>SUM(BK324:BK327)</f>
        <v>0</v>
      </c>
    </row>
    <row r="324" spans="2:65" s="14" customFormat="1" ht="16.5" customHeight="1">
      <c r="B324" s="111"/>
      <c r="C324" s="112" t="s">
        <v>356</v>
      </c>
      <c r="D324" s="112" t="s">
        <v>108</v>
      </c>
      <c r="E324" s="113" t="s">
        <v>489</v>
      </c>
      <c r="F324" s="114" t="s">
        <v>490</v>
      </c>
      <c r="G324" s="115" t="s">
        <v>158</v>
      </c>
      <c r="H324" s="116">
        <v>1</v>
      </c>
      <c r="I324" s="117"/>
      <c r="J324" s="117">
        <f>ROUND(I324*H324,2)</f>
        <v>0</v>
      </c>
      <c r="K324" s="114" t="s">
        <v>437</v>
      </c>
      <c r="L324" s="15"/>
      <c r="M324" s="118"/>
      <c r="N324" s="119" t="s">
        <v>39</v>
      </c>
      <c r="O324" s="120">
        <v>0</v>
      </c>
      <c r="P324" s="120">
        <f>O324*H324</f>
        <v>0</v>
      </c>
      <c r="Q324" s="120">
        <v>0</v>
      </c>
      <c r="R324" s="120">
        <f>Q324*H324</f>
        <v>0</v>
      </c>
      <c r="S324" s="120">
        <v>0</v>
      </c>
      <c r="T324" s="121">
        <f>S324*H324</f>
        <v>0</v>
      </c>
      <c r="AR324" s="122" t="s">
        <v>483</v>
      </c>
      <c r="AT324" s="122" t="s">
        <v>108</v>
      </c>
      <c r="AU324" s="122" t="s">
        <v>79</v>
      </c>
      <c r="AY324" s="3" t="s">
        <v>107</v>
      </c>
      <c r="BE324" s="123">
        <f>IF(N324="základní",J324,0)</f>
        <v>0</v>
      </c>
      <c r="BF324" s="123">
        <f>IF(N324="snížená",J324,0)</f>
        <v>0</v>
      </c>
      <c r="BG324" s="123">
        <f>IF(N324="zákl. přenesená",J324,0)</f>
        <v>0</v>
      </c>
      <c r="BH324" s="123">
        <f>IF(N324="sníž. přenesená",J324,0)</f>
        <v>0</v>
      </c>
      <c r="BI324" s="123">
        <f>IF(N324="nulová",J324,0)</f>
        <v>0</v>
      </c>
      <c r="BJ324" s="3" t="s">
        <v>76</v>
      </c>
      <c r="BK324" s="123">
        <f>ROUND(I324*H324,2)</f>
        <v>0</v>
      </c>
      <c r="BL324" s="3" t="s">
        <v>483</v>
      </c>
      <c r="BM324" s="122" t="s">
        <v>491</v>
      </c>
    </row>
    <row r="325" spans="2:47" s="14" customFormat="1" ht="10">
      <c r="B325" s="15"/>
      <c r="D325" s="124" t="s">
        <v>113</v>
      </c>
      <c r="F325" s="125" t="s">
        <v>490</v>
      </c>
      <c r="L325" s="15"/>
      <c r="M325" s="126"/>
      <c r="T325" s="37"/>
      <c r="AT325" s="3" t="s">
        <v>113</v>
      </c>
      <c r="AU325" s="3" t="s">
        <v>79</v>
      </c>
    </row>
    <row r="326" spans="2:47" s="14" customFormat="1" ht="10">
      <c r="B326" s="15"/>
      <c r="D326" s="152" t="s">
        <v>440</v>
      </c>
      <c r="F326" s="153" t="s">
        <v>492</v>
      </c>
      <c r="L326" s="15"/>
      <c r="M326" s="126"/>
      <c r="T326" s="37"/>
      <c r="AT326" s="3" t="s">
        <v>440</v>
      </c>
      <c r="AU326" s="3" t="s">
        <v>79</v>
      </c>
    </row>
    <row r="327" spans="2:47" s="14" customFormat="1" ht="27">
      <c r="B327" s="15"/>
      <c r="D327" s="124" t="s">
        <v>464</v>
      </c>
      <c r="F327" s="127" t="s">
        <v>486</v>
      </c>
      <c r="L327" s="15"/>
      <c r="M327" s="128"/>
      <c r="N327" s="129"/>
      <c r="O327" s="129"/>
      <c r="P327" s="129"/>
      <c r="Q327" s="129"/>
      <c r="R327" s="129"/>
      <c r="S327" s="129"/>
      <c r="T327" s="130"/>
      <c r="AT327" s="3" t="s">
        <v>464</v>
      </c>
      <c r="AU327" s="3" t="s">
        <v>79</v>
      </c>
    </row>
    <row r="328" spans="2:12" s="14" customFormat="1" ht="7" customHeight="1">
      <c r="B328" s="25"/>
      <c r="C328" s="17"/>
      <c r="D328" s="17"/>
      <c r="E328" s="17"/>
      <c r="F328" s="17"/>
      <c r="G328" s="17"/>
      <c r="H328" s="17"/>
      <c r="I328" s="17"/>
      <c r="J328" s="17"/>
      <c r="K328" s="17"/>
      <c r="L328" s="15"/>
    </row>
  </sheetData>
  <mergeCells count="9">
    <mergeCell ref="E50:H50"/>
    <mergeCell ref="E76:H76"/>
    <mergeCell ref="E78:H78"/>
    <mergeCell ref="L2:V2"/>
    <mergeCell ref="E7:H7"/>
    <mergeCell ref="E9:H9"/>
    <mergeCell ref="E18:H18"/>
    <mergeCell ref="E27:H27"/>
    <mergeCell ref="E48:H48"/>
  </mergeCells>
  <hyperlinks>
    <hyperlink ref="F292" r:id="rId1" display="https://podminky.urs.cz/item/CS_URS_2021_01/781491011"/>
    <hyperlink ref="F305" r:id="rId2" display="https://podminky.urs.cz/item/CS_URS_2021_01/63465126"/>
    <hyperlink ref="F309" r:id="rId3" display="https://podminky.urs.cz/item/CS_URS_2021_01/998781102"/>
    <hyperlink ref="F314" r:id="rId4" display="https://podminky.urs.cz/item/CS_URS_2021_01/HZS2491"/>
    <hyperlink ref="F321" r:id="rId5" display="https://podminky.urs.cz/item/CS_URS_2021_01/045002000"/>
    <hyperlink ref="F326" r:id="rId6" display="https://podminky.urs.cz/item/CS_URS_2021_01/065002000"/>
  </hyperlinks>
  <printOptions/>
  <pageMargins left="0.39370078740157505" right="0.39370078740157505" top="0.7874015748031501" bottom="0.6763779527559061" header="0.39370078740157505" footer="0"/>
  <pageSetup fitToHeight="0" fitToWidth="0" horizontalDpi="600" verticalDpi="600" orientation="landscape" paperSize="9" scale="82" r:id="rId9"/>
  <headerFooter alignWithMargins="0">
    <oddFooter>&amp;C&amp;"Arial CE1,Regular"&amp;8Strana &amp;P z &amp;N</oddFooter>
  </headerFooter>
  <drawing r:id="rId8"/>
  <tableParts>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8"/>
  <sheetViews>
    <sheetView workbookViewId="0" topLeftCell="A1"/>
  </sheetViews>
  <sheetFormatPr defaultColWidth="9.00390625" defaultRowHeight="14.25"/>
  <cols>
    <col min="1" max="1" width="6.125" style="244" customWidth="1"/>
    <col min="2" max="2" width="1.25" style="244" customWidth="1"/>
    <col min="3" max="4" width="3.75390625" style="244" customWidth="1"/>
    <col min="5" max="5" width="8.625" style="244" customWidth="1"/>
    <col min="6" max="6" width="6.75390625" style="244" customWidth="1"/>
    <col min="7" max="7" width="3.75390625" style="244" customWidth="1"/>
    <col min="8" max="8" width="57.75390625" style="244" customWidth="1"/>
    <col min="9" max="10" width="14.875" style="244" customWidth="1"/>
    <col min="11" max="11" width="1.25" style="244" customWidth="1"/>
    <col min="12" max="1024" width="6.50390625" style="2" customWidth="1"/>
    <col min="1025" max="1025" width="9.00390625" style="0" customWidth="1"/>
  </cols>
  <sheetData>
    <row r="1" s="2" customFormat="1" ht="37.5" customHeight="1"/>
    <row r="2" spans="1:11" ht="7.5" customHeight="1">
      <c r="A2" s="2"/>
      <c r="B2" s="169"/>
      <c r="C2" s="170"/>
      <c r="D2" s="170"/>
      <c r="E2" s="170"/>
      <c r="F2" s="170"/>
      <c r="G2" s="170"/>
      <c r="H2" s="170"/>
      <c r="I2" s="170"/>
      <c r="J2" s="170"/>
      <c r="K2" s="171"/>
    </row>
    <row r="3" spans="2:11" s="172" customFormat="1" ht="45" customHeight="1">
      <c r="B3" s="173"/>
      <c r="C3" s="271" t="s">
        <v>493</v>
      </c>
      <c r="D3" s="271"/>
      <c r="E3" s="271"/>
      <c r="F3" s="271"/>
      <c r="G3" s="271"/>
      <c r="H3" s="271"/>
      <c r="I3" s="271"/>
      <c r="J3" s="271"/>
      <c r="K3" s="174"/>
    </row>
    <row r="4" spans="1:11" ht="25.5" customHeight="1">
      <c r="A4" s="2"/>
      <c r="B4" s="175"/>
      <c r="C4" s="272" t="s">
        <v>494</v>
      </c>
      <c r="D4" s="272"/>
      <c r="E4" s="272"/>
      <c r="F4" s="272"/>
      <c r="G4" s="272"/>
      <c r="H4" s="272"/>
      <c r="I4" s="272"/>
      <c r="J4" s="272"/>
      <c r="K4" s="176"/>
    </row>
    <row r="5" spans="1:11" ht="5.25" customHeight="1">
      <c r="A5" s="2"/>
      <c r="B5" s="175"/>
      <c r="C5" s="177"/>
      <c r="D5" s="177"/>
      <c r="E5" s="177"/>
      <c r="F5" s="177"/>
      <c r="G5" s="177"/>
      <c r="H5" s="177"/>
      <c r="I5" s="177"/>
      <c r="J5" s="177"/>
      <c r="K5" s="176"/>
    </row>
    <row r="6" spans="1:11" ht="15" customHeight="1">
      <c r="A6" s="2"/>
      <c r="B6" s="175"/>
      <c r="C6" s="270" t="s">
        <v>495</v>
      </c>
      <c r="D6" s="270"/>
      <c r="E6" s="270"/>
      <c r="F6" s="270"/>
      <c r="G6" s="270"/>
      <c r="H6" s="270"/>
      <c r="I6" s="270"/>
      <c r="J6" s="270"/>
      <c r="K6" s="176"/>
    </row>
    <row r="7" spans="1:11" ht="15" customHeight="1">
      <c r="A7" s="2"/>
      <c r="B7" s="179"/>
      <c r="C7" s="270" t="s">
        <v>496</v>
      </c>
      <c r="D7" s="270"/>
      <c r="E7" s="270"/>
      <c r="F7" s="270"/>
      <c r="G7" s="270"/>
      <c r="H7" s="270"/>
      <c r="I7" s="270"/>
      <c r="J7" s="270"/>
      <c r="K7" s="176"/>
    </row>
    <row r="8" spans="1:11" ht="12.75" customHeight="1">
      <c r="A8" s="2"/>
      <c r="B8" s="179"/>
      <c r="C8" s="178"/>
      <c r="D8" s="178"/>
      <c r="E8" s="178"/>
      <c r="F8" s="178"/>
      <c r="G8" s="178"/>
      <c r="H8" s="178"/>
      <c r="I8" s="178"/>
      <c r="J8" s="178"/>
      <c r="K8" s="176"/>
    </row>
    <row r="9" spans="1:11" ht="15" customHeight="1">
      <c r="A9" s="2"/>
      <c r="B9" s="179"/>
      <c r="C9" s="270" t="s">
        <v>497</v>
      </c>
      <c r="D9" s="270"/>
      <c r="E9" s="270"/>
      <c r="F9" s="270"/>
      <c r="G9" s="270"/>
      <c r="H9" s="270"/>
      <c r="I9" s="270"/>
      <c r="J9" s="270"/>
      <c r="K9" s="176"/>
    </row>
    <row r="10" spans="1:11" ht="15" customHeight="1">
      <c r="A10" s="2"/>
      <c r="B10" s="179"/>
      <c r="C10" s="178"/>
      <c r="D10" s="270" t="s">
        <v>498</v>
      </c>
      <c r="E10" s="270"/>
      <c r="F10" s="270"/>
      <c r="G10" s="270"/>
      <c r="H10" s="270"/>
      <c r="I10" s="270"/>
      <c r="J10" s="270"/>
      <c r="K10" s="176"/>
    </row>
    <row r="11" spans="1:11" ht="15" customHeight="1">
      <c r="A11" s="2"/>
      <c r="B11" s="179"/>
      <c r="C11" s="180"/>
      <c r="D11" s="270" t="s">
        <v>499</v>
      </c>
      <c r="E11" s="270"/>
      <c r="F11" s="270"/>
      <c r="G11" s="270"/>
      <c r="H11" s="270"/>
      <c r="I11" s="270"/>
      <c r="J11" s="270"/>
      <c r="K11" s="176"/>
    </row>
    <row r="12" spans="1:11" ht="15" customHeight="1">
      <c r="A12" s="2"/>
      <c r="B12" s="179"/>
      <c r="C12" s="180"/>
      <c r="D12" s="178"/>
      <c r="E12" s="178"/>
      <c r="F12" s="178"/>
      <c r="G12" s="178"/>
      <c r="H12" s="178"/>
      <c r="I12" s="178"/>
      <c r="J12" s="178"/>
      <c r="K12" s="176"/>
    </row>
    <row r="13" spans="1:11" ht="15" customHeight="1">
      <c r="A13" s="2"/>
      <c r="B13" s="179"/>
      <c r="C13" s="180"/>
      <c r="D13" s="181" t="s">
        <v>500</v>
      </c>
      <c r="E13" s="178"/>
      <c r="F13" s="178"/>
      <c r="G13" s="178"/>
      <c r="H13" s="178"/>
      <c r="I13" s="178"/>
      <c r="J13" s="178"/>
      <c r="K13" s="176"/>
    </row>
    <row r="14" spans="1:11" ht="12.75" customHeight="1">
      <c r="A14" s="2"/>
      <c r="B14" s="179"/>
      <c r="C14" s="180"/>
      <c r="D14" s="180"/>
      <c r="E14" s="180"/>
      <c r="F14" s="180"/>
      <c r="G14" s="180"/>
      <c r="H14" s="180"/>
      <c r="I14" s="180"/>
      <c r="J14" s="180"/>
      <c r="K14" s="176"/>
    </row>
    <row r="15" spans="1:11" ht="15" customHeight="1">
      <c r="A15" s="2"/>
      <c r="B15" s="179"/>
      <c r="C15" s="180"/>
      <c r="D15" s="270" t="s">
        <v>501</v>
      </c>
      <c r="E15" s="270"/>
      <c r="F15" s="270"/>
      <c r="G15" s="270"/>
      <c r="H15" s="270"/>
      <c r="I15" s="270"/>
      <c r="J15" s="270"/>
      <c r="K15" s="176"/>
    </row>
    <row r="16" spans="1:11" ht="15" customHeight="1">
      <c r="A16" s="2"/>
      <c r="B16" s="179"/>
      <c r="C16" s="180"/>
      <c r="D16" s="270" t="s">
        <v>502</v>
      </c>
      <c r="E16" s="270"/>
      <c r="F16" s="270"/>
      <c r="G16" s="270"/>
      <c r="H16" s="270"/>
      <c r="I16" s="270"/>
      <c r="J16" s="270"/>
      <c r="K16" s="176"/>
    </row>
    <row r="17" spans="1:11" ht="15" customHeight="1">
      <c r="A17" s="2"/>
      <c r="B17" s="179"/>
      <c r="C17" s="180"/>
      <c r="D17" s="270" t="s">
        <v>503</v>
      </c>
      <c r="E17" s="270"/>
      <c r="F17" s="270"/>
      <c r="G17" s="270"/>
      <c r="H17" s="270"/>
      <c r="I17" s="270"/>
      <c r="J17" s="270"/>
      <c r="K17" s="176"/>
    </row>
    <row r="18" spans="1:11" ht="15" customHeight="1">
      <c r="A18" s="2"/>
      <c r="B18" s="179"/>
      <c r="C18" s="180"/>
      <c r="D18" s="180"/>
      <c r="E18" s="182" t="s">
        <v>75</v>
      </c>
      <c r="F18" s="270" t="s">
        <v>504</v>
      </c>
      <c r="G18" s="270"/>
      <c r="H18" s="270"/>
      <c r="I18" s="270"/>
      <c r="J18" s="270"/>
      <c r="K18" s="176"/>
    </row>
    <row r="19" spans="1:11" ht="15" customHeight="1">
      <c r="A19" s="2"/>
      <c r="B19" s="179"/>
      <c r="C19" s="180"/>
      <c r="D19" s="180"/>
      <c r="E19" s="182" t="s">
        <v>505</v>
      </c>
      <c r="F19" s="270" t="s">
        <v>506</v>
      </c>
      <c r="G19" s="270"/>
      <c r="H19" s="270"/>
      <c r="I19" s="270"/>
      <c r="J19" s="270"/>
      <c r="K19" s="176"/>
    </row>
    <row r="20" spans="1:11" ht="15" customHeight="1">
      <c r="A20" s="2"/>
      <c r="B20" s="179"/>
      <c r="C20" s="180"/>
      <c r="D20" s="180"/>
      <c r="E20" s="182" t="s">
        <v>507</v>
      </c>
      <c r="F20" s="270" t="s">
        <v>508</v>
      </c>
      <c r="G20" s="270"/>
      <c r="H20" s="270"/>
      <c r="I20" s="270"/>
      <c r="J20" s="270"/>
      <c r="K20" s="176"/>
    </row>
    <row r="21" spans="1:11" ht="15" customHeight="1">
      <c r="A21" s="2"/>
      <c r="B21" s="179"/>
      <c r="C21" s="180"/>
      <c r="D21" s="180"/>
      <c r="E21" s="182" t="s">
        <v>509</v>
      </c>
      <c r="F21" s="270" t="s">
        <v>510</v>
      </c>
      <c r="G21" s="270"/>
      <c r="H21" s="270"/>
      <c r="I21" s="270"/>
      <c r="J21" s="270"/>
      <c r="K21" s="176"/>
    </row>
    <row r="22" spans="1:11" ht="15" customHeight="1">
      <c r="A22" s="2"/>
      <c r="B22" s="179"/>
      <c r="C22" s="180"/>
      <c r="D22" s="180"/>
      <c r="E22" s="182" t="s">
        <v>104</v>
      </c>
      <c r="F22" s="270" t="s">
        <v>105</v>
      </c>
      <c r="G22" s="270"/>
      <c r="H22" s="270"/>
      <c r="I22" s="270"/>
      <c r="J22" s="270"/>
      <c r="K22" s="176"/>
    </row>
    <row r="23" spans="1:11" ht="15" customHeight="1">
      <c r="A23" s="2"/>
      <c r="B23" s="179"/>
      <c r="C23" s="180"/>
      <c r="D23" s="180"/>
      <c r="E23" s="182" t="s">
        <v>511</v>
      </c>
      <c r="F23" s="270" t="s">
        <v>512</v>
      </c>
      <c r="G23" s="270"/>
      <c r="H23" s="270"/>
      <c r="I23" s="270"/>
      <c r="J23" s="270"/>
      <c r="K23" s="176"/>
    </row>
    <row r="24" spans="1:11" ht="12.75" customHeight="1">
      <c r="A24" s="2"/>
      <c r="B24" s="179"/>
      <c r="C24" s="180"/>
      <c r="D24" s="180"/>
      <c r="E24" s="180"/>
      <c r="F24" s="180"/>
      <c r="G24" s="180"/>
      <c r="H24" s="180"/>
      <c r="I24" s="180"/>
      <c r="J24" s="180"/>
      <c r="K24" s="176"/>
    </row>
    <row r="25" spans="1:11" ht="15" customHeight="1">
      <c r="A25" s="2"/>
      <c r="B25" s="179"/>
      <c r="C25" s="270" t="s">
        <v>513</v>
      </c>
      <c r="D25" s="270"/>
      <c r="E25" s="270"/>
      <c r="F25" s="270"/>
      <c r="G25" s="270"/>
      <c r="H25" s="270"/>
      <c r="I25" s="270"/>
      <c r="J25" s="270"/>
      <c r="K25" s="176"/>
    </row>
    <row r="26" spans="1:11" ht="15" customHeight="1">
      <c r="A26" s="2"/>
      <c r="B26" s="179"/>
      <c r="C26" s="270" t="s">
        <v>514</v>
      </c>
      <c r="D26" s="270"/>
      <c r="E26" s="270"/>
      <c r="F26" s="270"/>
      <c r="G26" s="270"/>
      <c r="H26" s="270"/>
      <c r="I26" s="270"/>
      <c r="J26" s="270"/>
      <c r="K26" s="176"/>
    </row>
    <row r="27" spans="1:11" ht="15" customHeight="1">
      <c r="A27" s="2"/>
      <c r="B27" s="179"/>
      <c r="C27" s="178"/>
      <c r="D27" s="270" t="s">
        <v>515</v>
      </c>
      <c r="E27" s="270"/>
      <c r="F27" s="270"/>
      <c r="G27" s="270"/>
      <c r="H27" s="270"/>
      <c r="I27" s="270"/>
      <c r="J27" s="270"/>
      <c r="K27" s="176"/>
    </row>
    <row r="28" spans="1:11" ht="15" customHeight="1">
      <c r="A28" s="2"/>
      <c r="B28" s="179"/>
      <c r="C28" s="180"/>
      <c r="D28" s="270" t="s">
        <v>516</v>
      </c>
      <c r="E28" s="270"/>
      <c r="F28" s="270"/>
      <c r="G28" s="270"/>
      <c r="H28" s="270"/>
      <c r="I28" s="270"/>
      <c r="J28" s="270"/>
      <c r="K28" s="176"/>
    </row>
    <row r="29" spans="1:11" ht="12.75" customHeight="1">
      <c r="A29" s="2"/>
      <c r="B29" s="179"/>
      <c r="C29" s="180"/>
      <c r="D29" s="180"/>
      <c r="E29" s="180"/>
      <c r="F29" s="180"/>
      <c r="G29" s="180"/>
      <c r="H29" s="180"/>
      <c r="I29" s="180"/>
      <c r="J29" s="180"/>
      <c r="K29" s="176"/>
    </row>
    <row r="30" spans="1:11" ht="15" customHeight="1">
      <c r="A30" s="2"/>
      <c r="B30" s="179"/>
      <c r="C30" s="180"/>
      <c r="D30" s="270" t="s">
        <v>517</v>
      </c>
      <c r="E30" s="270"/>
      <c r="F30" s="270"/>
      <c r="G30" s="270"/>
      <c r="H30" s="270"/>
      <c r="I30" s="270"/>
      <c r="J30" s="270"/>
      <c r="K30" s="176"/>
    </row>
    <row r="31" spans="1:11" ht="15" customHeight="1">
      <c r="A31" s="2"/>
      <c r="B31" s="179"/>
      <c r="C31" s="180"/>
      <c r="D31" s="270" t="s">
        <v>518</v>
      </c>
      <c r="E31" s="270"/>
      <c r="F31" s="270"/>
      <c r="G31" s="270"/>
      <c r="H31" s="270"/>
      <c r="I31" s="270"/>
      <c r="J31" s="270"/>
      <c r="K31" s="176"/>
    </row>
    <row r="32" spans="1:11" ht="12.75" customHeight="1">
      <c r="A32" s="2"/>
      <c r="B32" s="179"/>
      <c r="C32" s="180"/>
      <c r="D32" s="180"/>
      <c r="E32" s="180"/>
      <c r="F32" s="180"/>
      <c r="G32" s="180"/>
      <c r="H32" s="180"/>
      <c r="I32" s="180"/>
      <c r="J32" s="180"/>
      <c r="K32" s="176"/>
    </row>
    <row r="33" spans="1:11" ht="15" customHeight="1">
      <c r="A33" s="2"/>
      <c r="B33" s="179"/>
      <c r="C33" s="180"/>
      <c r="D33" s="270" t="s">
        <v>519</v>
      </c>
      <c r="E33" s="270"/>
      <c r="F33" s="270"/>
      <c r="G33" s="270"/>
      <c r="H33" s="270"/>
      <c r="I33" s="270"/>
      <c r="J33" s="270"/>
      <c r="K33" s="176"/>
    </row>
    <row r="34" spans="1:11" ht="15" customHeight="1">
      <c r="A34" s="2"/>
      <c r="B34" s="179"/>
      <c r="C34" s="180"/>
      <c r="D34" s="270" t="s">
        <v>520</v>
      </c>
      <c r="E34" s="270"/>
      <c r="F34" s="270"/>
      <c r="G34" s="270"/>
      <c r="H34" s="270"/>
      <c r="I34" s="270"/>
      <c r="J34" s="270"/>
      <c r="K34" s="176"/>
    </row>
    <row r="35" spans="1:11" ht="15" customHeight="1">
      <c r="A35" s="2"/>
      <c r="B35" s="179"/>
      <c r="C35" s="180"/>
      <c r="D35" s="270" t="s">
        <v>521</v>
      </c>
      <c r="E35" s="270"/>
      <c r="F35" s="270"/>
      <c r="G35" s="270"/>
      <c r="H35" s="270"/>
      <c r="I35" s="270"/>
      <c r="J35" s="270"/>
      <c r="K35" s="176"/>
    </row>
    <row r="36" spans="1:11" ht="15" customHeight="1">
      <c r="A36" s="2"/>
      <c r="B36" s="179"/>
      <c r="C36" s="180"/>
      <c r="D36" s="178"/>
      <c r="E36" s="181" t="s">
        <v>92</v>
      </c>
      <c r="F36" s="178"/>
      <c r="G36" s="270" t="s">
        <v>522</v>
      </c>
      <c r="H36" s="270"/>
      <c r="I36" s="270"/>
      <c r="J36" s="270"/>
      <c r="K36" s="176"/>
    </row>
    <row r="37" spans="1:11" ht="30.75" customHeight="1">
      <c r="A37" s="2"/>
      <c r="B37" s="179"/>
      <c r="C37" s="180"/>
      <c r="D37" s="178"/>
      <c r="E37" s="181" t="s">
        <v>523</v>
      </c>
      <c r="F37" s="178"/>
      <c r="G37" s="270" t="s">
        <v>524</v>
      </c>
      <c r="H37" s="270"/>
      <c r="I37" s="270"/>
      <c r="J37" s="270"/>
      <c r="K37" s="176"/>
    </row>
    <row r="38" spans="1:11" ht="15" customHeight="1">
      <c r="A38" s="2"/>
      <c r="B38" s="179"/>
      <c r="C38" s="180"/>
      <c r="D38" s="178"/>
      <c r="E38" s="181" t="s">
        <v>49</v>
      </c>
      <c r="F38" s="178"/>
      <c r="G38" s="270" t="s">
        <v>525</v>
      </c>
      <c r="H38" s="270"/>
      <c r="I38" s="270"/>
      <c r="J38" s="270"/>
      <c r="K38" s="176"/>
    </row>
    <row r="39" spans="1:11" ht="15" customHeight="1">
      <c r="A39" s="2"/>
      <c r="B39" s="179"/>
      <c r="C39" s="180"/>
      <c r="D39" s="178"/>
      <c r="E39" s="181" t="s">
        <v>50</v>
      </c>
      <c r="F39" s="178"/>
      <c r="G39" s="270" t="s">
        <v>526</v>
      </c>
      <c r="H39" s="270"/>
      <c r="I39" s="270"/>
      <c r="J39" s="270"/>
      <c r="K39" s="176"/>
    </row>
    <row r="40" spans="1:11" ht="15" customHeight="1">
      <c r="A40" s="2"/>
      <c r="B40" s="179"/>
      <c r="C40" s="180"/>
      <c r="D40" s="178"/>
      <c r="E40" s="181" t="s">
        <v>93</v>
      </c>
      <c r="F40" s="178"/>
      <c r="G40" s="270" t="s">
        <v>527</v>
      </c>
      <c r="H40" s="270"/>
      <c r="I40" s="270"/>
      <c r="J40" s="270"/>
      <c r="K40" s="176"/>
    </row>
    <row r="41" spans="1:11" ht="15" customHeight="1">
      <c r="A41" s="2"/>
      <c r="B41" s="179"/>
      <c r="C41" s="180"/>
      <c r="D41" s="178"/>
      <c r="E41" s="181" t="s">
        <v>94</v>
      </c>
      <c r="F41" s="178"/>
      <c r="G41" s="270" t="s">
        <v>528</v>
      </c>
      <c r="H41" s="270"/>
      <c r="I41" s="270"/>
      <c r="J41" s="270"/>
      <c r="K41" s="176"/>
    </row>
    <row r="42" spans="1:11" ht="15" customHeight="1">
      <c r="A42" s="2"/>
      <c r="B42" s="179"/>
      <c r="C42" s="180"/>
      <c r="D42" s="178"/>
      <c r="E42" s="181" t="s">
        <v>529</v>
      </c>
      <c r="F42" s="178"/>
      <c r="G42" s="270" t="s">
        <v>530</v>
      </c>
      <c r="H42" s="270"/>
      <c r="I42" s="270"/>
      <c r="J42" s="270"/>
      <c r="K42" s="176"/>
    </row>
    <row r="43" spans="1:11" ht="15" customHeight="1">
      <c r="A43" s="2"/>
      <c r="B43" s="179"/>
      <c r="C43" s="180"/>
      <c r="D43" s="178"/>
      <c r="E43" s="181"/>
      <c r="F43" s="178"/>
      <c r="G43" s="270" t="s">
        <v>531</v>
      </c>
      <c r="H43" s="270"/>
      <c r="I43" s="270"/>
      <c r="J43" s="270"/>
      <c r="K43" s="176"/>
    </row>
    <row r="44" spans="1:11" ht="15" customHeight="1">
      <c r="A44" s="2"/>
      <c r="B44" s="179"/>
      <c r="C44" s="180"/>
      <c r="D44" s="178"/>
      <c r="E44" s="181" t="s">
        <v>532</v>
      </c>
      <c r="F44" s="178"/>
      <c r="G44" s="270" t="s">
        <v>533</v>
      </c>
      <c r="H44" s="270"/>
      <c r="I44" s="270"/>
      <c r="J44" s="270"/>
      <c r="K44" s="176"/>
    </row>
    <row r="45" spans="1:11" ht="15" customHeight="1">
      <c r="A45" s="2"/>
      <c r="B45" s="179"/>
      <c r="C45" s="180"/>
      <c r="D45" s="178"/>
      <c r="E45" s="181" t="s">
        <v>96</v>
      </c>
      <c r="F45" s="178"/>
      <c r="G45" s="270" t="s">
        <v>534</v>
      </c>
      <c r="H45" s="270"/>
      <c r="I45" s="270"/>
      <c r="J45" s="270"/>
      <c r="K45" s="176"/>
    </row>
    <row r="46" spans="1:11" ht="12.75" customHeight="1">
      <c r="A46" s="2"/>
      <c r="B46" s="179"/>
      <c r="C46" s="180"/>
      <c r="D46" s="178"/>
      <c r="E46" s="178"/>
      <c r="F46" s="178"/>
      <c r="G46" s="178"/>
      <c r="H46" s="178"/>
      <c r="I46" s="178"/>
      <c r="J46" s="178"/>
      <c r="K46" s="176"/>
    </row>
    <row r="47" spans="1:11" ht="15" customHeight="1">
      <c r="A47" s="2"/>
      <c r="B47" s="179"/>
      <c r="C47" s="180"/>
      <c r="D47" s="270" t="s">
        <v>535</v>
      </c>
      <c r="E47" s="270"/>
      <c r="F47" s="270"/>
      <c r="G47" s="270"/>
      <c r="H47" s="270"/>
      <c r="I47" s="270"/>
      <c r="J47" s="270"/>
      <c r="K47" s="176"/>
    </row>
    <row r="48" spans="1:11" ht="15" customHeight="1">
      <c r="A48" s="2"/>
      <c r="B48" s="179"/>
      <c r="C48" s="180"/>
      <c r="D48" s="180"/>
      <c r="E48" s="270" t="s">
        <v>536</v>
      </c>
      <c r="F48" s="270"/>
      <c r="G48" s="270"/>
      <c r="H48" s="270"/>
      <c r="I48" s="270"/>
      <c r="J48" s="270"/>
      <c r="K48" s="176"/>
    </row>
    <row r="49" spans="1:11" ht="15" customHeight="1">
      <c r="A49" s="2"/>
      <c r="B49" s="179"/>
      <c r="C49" s="180"/>
      <c r="D49" s="180"/>
      <c r="E49" s="270" t="s">
        <v>537</v>
      </c>
      <c r="F49" s="270"/>
      <c r="G49" s="270"/>
      <c r="H49" s="270"/>
      <c r="I49" s="270"/>
      <c r="J49" s="270"/>
      <c r="K49" s="176"/>
    </row>
    <row r="50" spans="1:11" ht="15" customHeight="1">
      <c r="A50" s="2"/>
      <c r="B50" s="179"/>
      <c r="C50" s="180"/>
      <c r="D50" s="180"/>
      <c r="E50" s="270" t="s">
        <v>538</v>
      </c>
      <c r="F50" s="270"/>
      <c r="G50" s="270"/>
      <c r="H50" s="270"/>
      <c r="I50" s="270"/>
      <c r="J50" s="270"/>
      <c r="K50" s="176"/>
    </row>
    <row r="51" spans="1:11" ht="15" customHeight="1">
      <c r="A51" s="2"/>
      <c r="B51" s="179"/>
      <c r="C51" s="180"/>
      <c r="D51" s="270" t="s">
        <v>539</v>
      </c>
      <c r="E51" s="270"/>
      <c r="F51" s="270"/>
      <c r="G51" s="270"/>
      <c r="H51" s="270"/>
      <c r="I51" s="270"/>
      <c r="J51" s="270"/>
      <c r="K51" s="176"/>
    </row>
    <row r="52" spans="1:11" ht="25.5" customHeight="1">
      <c r="A52" s="2"/>
      <c r="B52" s="175"/>
      <c r="C52" s="272" t="s">
        <v>540</v>
      </c>
      <c r="D52" s="272"/>
      <c r="E52" s="272"/>
      <c r="F52" s="272"/>
      <c r="G52" s="272"/>
      <c r="H52" s="272"/>
      <c r="I52" s="272"/>
      <c r="J52" s="272"/>
      <c r="K52" s="176"/>
    </row>
    <row r="53" spans="1:11" ht="5.25" customHeight="1">
      <c r="A53" s="2"/>
      <c r="B53" s="175"/>
      <c r="C53" s="177"/>
      <c r="D53" s="177"/>
      <c r="E53" s="177"/>
      <c r="F53" s="177"/>
      <c r="G53" s="177"/>
      <c r="H53" s="177"/>
      <c r="I53" s="177"/>
      <c r="J53" s="177"/>
      <c r="K53" s="176"/>
    </row>
    <row r="54" spans="1:11" ht="15" customHeight="1">
      <c r="A54" s="2"/>
      <c r="B54" s="175"/>
      <c r="C54" s="270" t="s">
        <v>541</v>
      </c>
      <c r="D54" s="270"/>
      <c r="E54" s="270"/>
      <c r="F54" s="270"/>
      <c r="G54" s="270"/>
      <c r="H54" s="270"/>
      <c r="I54" s="270"/>
      <c r="J54" s="270"/>
      <c r="K54" s="176"/>
    </row>
    <row r="55" spans="1:11" ht="15" customHeight="1">
      <c r="A55" s="2"/>
      <c r="B55" s="175"/>
      <c r="C55" s="270" t="s">
        <v>542</v>
      </c>
      <c r="D55" s="270"/>
      <c r="E55" s="270"/>
      <c r="F55" s="270"/>
      <c r="G55" s="270"/>
      <c r="H55" s="270"/>
      <c r="I55" s="270"/>
      <c r="J55" s="270"/>
      <c r="K55" s="176"/>
    </row>
    <row r="56" spans="1:11" ht="12.75" customHeight="1">
      <c r="A56" s="2"/>
      <c r="B56" s="175"/>
      <c r="C56" s="178"/>
      <c r="D56" s="178"/>
      <c r="E56" s="178"/>
      <c r="F56" s="178"/>
      <c r="G56" s="178"/>
      <c r="H56" s="178"/>
      <c r="I56" s="178"/>
      <c r="J56" s="178"/>
      <c r="K56" s="176"/>
    </row>
    <row r="57" spans="1:11" ht="15" customHeight="1">
      <c r="A57" s="2"/>
      <c r="B57" s="175"/>
      <c r="C57" s="270" t="s">
        <v>543</v>
      </c>
      <c r="D57" s="270"/>
      <c r="E57" s="270"/>
      <c r="F57" s="270"/>
      <c r="G57" s="270"/>
      <c r="H57" s="270"/>
      <c r="I57" s="270"/>
      <c r="J57" s="270"/>
      <c r="K57" s="176"/>
    </row>
    <row r="58" spans="1:11" ht="15" customHeight="1">
      <c r="A58" s="2"/>
      <c r="B58" s="175"/>
      <c r="C58" s="180"/>
      <c r="D58" s="270" t="s">
        <v>544</v>
      </c>
      <c r="E58" s="270"/>
      <c r="F58" s="270"/>
      <c r="G58" s="270"/>
      <c r="H58" s="270"/>
      <c r="I58" s="270"/>
      <c r="J58" s="270"/>
      <c r="K58" s="176"/>
    </row>
    <row r="59" spans="1:11" ht="15" customHeight="1">
      <c r="A59" s="2"/>
      <c r="B59" s="175"/>
      <c r="C59" s="180"/>
      <c r="D59" s="270" t="s">
        <v>545</v>
      </c>
      <c r="E59" s="270"/>
      <c r="F59" s="270"/>
      <c r="G59" s="270"/>
      <c r="H59" s="270"/>
      <c r="I59" s="270"/>
      <c r="J59" s="270"/>
      <c r="K59" s="176"/>
    </row>
    <row r="60" spans="1:11" ht="15" customHeight="1">
      <c r="A60" s="2"/>
      <c r="B60" s="175"/>
      <c r="C60" s="180"/>
      <c r="D60" s="270" t="s">
        <v>546</v>
      </c>
      <c r="E60" s="270"/>
      <c r="F60" s="270"/>
      <c r="G60" s="270"/>
      <c r="H60" s="270"/>
      <c r="I60" s="270"/>
      <c r="J60" s="270"/>
      <c r="K60" s="176"/>
    </row>
    <row r="61" spans="1:11" ht="15" customHeight="1">
      <c r="A61" s="2"/>
      <c r="B61" s="175"/>
      <c r="C61" s="180"/>
      <c r="D61" s="270" t="s">
        <v>547</v>
      </c>
      <c r="E61" s="270"/>
      <c r="F61" s="270"/>
      <c r="G61" s="270"/>
      <c r="H61" s="270"/>
      <c r="I61" s="270"/>
      <c r="J61" s="270"/>
      <c r="K61" s="176"/>
    </row>
    <row r="62" spans="1:11" ht="15" customHeight="1">
      <c r="A62" s="2"/>
      <c r="B62" s="175"/>
      <c r="C62" s="180"/>
      <c r="D62" s="274" t="s">
        <v>548</v>
      </c>
      <c r="E62" s="274"/>
      <c r="F62" s="274"/>
      <c r="G62" s="274"/>
      <c r="H62" s="274"/>
      <c r="I62" s="274"/>
      <c r="J62" s="274"/>
      <c r="K62" s="176"/>
    </row>
    <row r="63" spans="1:11" ht="15" customHeight="1">
      <c r="A63" s="2"/>
      <c r="B63" s="175"/>
      <c r="C63" s="180"/>
      <c r="D63" s="270" t="s">
        <v>549</v>
      </c>
      <c r="E63" s="270"/>
      <c r="F63" s="270"/>
      <c r="G63" s="270"/>
      <c r="H63" s="270"/>
      <c r="I63" s="270"/>
      <c r="J63" s="270"/>
      <c r="K63" s="176"/>
    </row>
    <row r="64" spans="1:11" ht="12.75" customHeight="1">
      <c r="A64" s="2"/>
      <c r="B64" s="175"/>
      <c r="C64" s="180"/>
      <c r="D64" s="180"/>
      <c r="E64" s="183"/>
      <c r="F64" s="180"/>
      <c r="G64" s="180"/>
      <c r="H64" s="180"/>
      <c r="I64" s="180"/>
      <c r="J64" s="180"/>
      <c r="K64" s="176"/>
    </row>
    <row r="65" spans="1:11" ht="15" customHeight="1">
      <c r="A65" s="2"/>
      <c r="B65" s="175"/>
      <c r="C65" s="180"/>
      <c r="D65" s="270" t="s">
        <v>550</v>
      </c>
      <c r="E65" s="270"/>
      <c r="F65" s="270"/>
      <c r="G65" s="270"/>
      <c r="H65" s="270"/>
      <c r="I65" s="270"/>
      <c r="J65" s="270"/>
      <c r="K65" s="176"/>
    </row>
    <row r="66" spans="1:11" ht="15" customHeight="1">
      <c r="A66" s="2"/>
      <c r="B66" s="175"/>
      <c r="C66" s="180"/>
      <c r="D66" s="274" t="s">
        <v>551</v>
      </c>
      <c r="E66" s="274"/>
      <c r="F66" s="274"/>
      <c r="G66" s="274"/>
      <c r="H66" s="274"/>
      <c r="I66" s="274"/>
      <c r="J66" s="274"/>
      <c r="K66" s="176"/>
    </row>
    <row r="67" spans="1:11" ht="15" customHeight="1">
      <c r="A67" s="2"/>
      <c r="B67" s="175"/>
      <c r="C67" s="180"/>
      <c r="D67" s="270" t="s">
        <v>552</v>
      </c>
      <c r="E67" s="270"/>
      <c r="F67" s="270"/>
      <c r="G67" s="270"/>
      <c r="H67" s="270"/>
      <c r="I67" s="270"/>
      <c r="J67" s="270"/>
      <c r="K67" s="176"/>
    </row>
    <row r="68" spans="1:11" ht="15" customHeight="1">
      <c r="A68" s="2"/>
      <c r="B68" s="175"/>
      <c r="C68" s="180"/>
      <c r="D68" s="270" t="s">
        <v>553</v>
      </c>
      <c r="E68" s="270"/>
      <c r="F68" s="270"/>
      <c r="G68" s="270"/>
      <c r="H68" s="270"/>
      <c r="I68" s="270"/>
      <c r="J68" s="270"/>
      <c r="K68" s="176"/>
    </row>
    <row r="69" spans="1:11" ht="15" customHeight="1">
      <c r="A69" s="2"/>
      <c r="B69" s="175"/>
      <c r="C69" s="180"/>
      <c r="D69" s="270" t="s">
        <v>554</v>
      </c>
      <c r="E69" s="270"/>
      <c r="F69" s="270"/>
      <c r="G69" s="270"/>
      <c r="H69" s="270"/>
      <c r="I69" s="270"/>
      <c r="J69" s="270"/>
      <c r="K69" s="176"/>
    </row>
    <row r="70" spans="1:11" ht="15" customHeight="1">
      <c r="A70" s="2"/>
      <c r="B70" s="175"/>
      <c r="C70" s="180"/>
      <c r="D70" s="270" t="s">
        <v>555</v>
      </c>
      <c r="E70" s="270"/>
      <c r="F70" s="270"/>
      <c r="G70" s="270"/>
      <c r="H70" s="270"/>
      <c r="I70" s="270"/>
      <c r="J70" s="270"/>
      <c r="K70" s="176"/>
    </row>
    <row r="71" spans="1:11" ht="12.75" customHeight="1">
      <c r="A71" s="2"/>
      <c r="B71" s="184"/>
      <c r="C71" s="185"/>
      <c r="D71" s="185"/>
      <c r="E71" s="185"/>
      <c r="F71" s="185"/>
      <c r="G71" s="185"/>
      <c r="H71" s="185"/>
      <c r="I71" s="185"/>
      <c r="J71" s="185"/>
      <c r="K71" s="186"/>
    </row>
    <row r="72" spans="1:11" ht="18.75" customHeight="1">
      <c r="A72" s="2"/>
      <c r="B72" s="187"/>
      <c r="C72" s="187"/>
      <c r="D72" s="187"/>
      <c r="E72" s="187"/>
      <c r="F72" s="187"/>
      <c r="G72" s="187"/>
      <c r="H72" s="187"/>
      <c r="I72" s="187"/>
      <c r="J72" s="187"/>
      <c r="K72" s="187"/>
    </row>
    <row r="73" spans="1:11" ht="18.75" customHeight="1">
      <c r="A73" s="2"/>
      <c r="B73" s="187"/>
      <c r="C73" s="187"/>
      <c r="D73" s="187"/>
      <c r="E73" s="187"/>
      <c r="F73" s="187"/>
      <c r="G73" s="187"/>
      <c r="H73" s="187"/>
      <c r="I73" s="187"/>
      <c r="J73" s="187"/>
      <c r="K73" s="187"/>
    </row>
    <row r="74" spans="1:11" ht="7.5" customHeight="1">
      <c r="A74" s="2"/>
      <c r="B74" s="188"/>
      <c r="C74" s="189"/>
      <c r="D74" s="189"/>
      <c r="E74" s="189"/>
      <c r="F74" s="189"/>
      <c r="G74" s="189"/>
      <c r="H74" s="189"/>
      <c r="I74" s="189"/>
      <c r="J74" s="189"/>
      <c r="K74" s="190"/>
    </row>
    <row r="75" spans="1:11" ht="45" customHeight="1">
      <c r="A75" s="2"/>
      <c r="B75" s="191"/>
      <c r="C75" s="273" t="s">
        <v>556</v>
      </c>
      <c r="D75" s="273"/>
      <c r="E75" s="273"/>
      <c r="F75" s="273"/>
      <c r="G75" s="273"/>
      <c r="H75" s="273"/>
      <c r="I75" s="273"/>
      <c r="J75" s="273"/>
      <c r="K75" s="192"/>
    </row>
    <row r="76" spans="1:11" ht="17.25" customHeight="1">
      <c r="A76" s="2"/>
      <c r="B76" s="191"/>
      <c r="C76" s="193" t="s">
        <v>557</v>
      </c>
      <c r="D76" s="193"/>
      <c r="E76" s="193"/>
      <c r="F76" s="193" t="s">
        <v>558</v>
      </c>
      <c r="G76" s="194"/>
      <c r="H76" s="193" t="s">
        <v>50</v>
      </c>
      <c r="I76" s="193" t="s">
        <v>53</v>
      </c>
      <c r="J76" s="193" t="s">
        <v>559</v>
      </c>
      <c r="K76" s="192"/>
    </row>
    <row r="77" spans="1:11" ht="17.25" customHeight="1">
      <c r="A77" s="2"/>
      <c r="B77" s="191"/>
      <c r="C77" s="195" t="s">
        <v>560</v>
      </c>
      <c r="D77" s="195"/>
      <c r="E77" s="195"/>
      <c r="F77" s="196" t="s">
        <v>561</v>
      </c>
      <c r="G77" s="197"/>
      <c r="H77" s="195"/>
      <c r="I77" s="195"/>
      <c r="J77" s="195" t="s">
        <v>562</v>
      </c>
      <c r="K77" s="192"/>
    </row>
    <row r="78" spans="1:11" ht="5.25" customHeight="1">
      <c r="A78" s="2"/>
      <c r="B78" s="191"/>
      <c r="C78" s="198"/>
      <c r="D78" s="198"/>
      <c r="E78" s="198"/>
      <c r="F78" s="198"/>
      <c r="G78" s="199"/>
      <c r="H78" s="198"/>
      <c r="I78" s="198"/>
      <c r="J78" s="198"/>
      <c r="K78" s="192"/>
    </row>
    <row r="79" spans="1:11" ht="15" customHeight="1">
      <c r="A79" s="2"/>
      <c r="B79" s="191"/>
      <c r="C79" s="181" t="s">
        <v>49</v>
      </c>
      <c r="D79" s="200"/>
      <c r="E79" s="200"/>
      <c r="F79" s="201" t="s">
        <v>563</v>
      </c>
      <c r="G79" s="181"/>
      <c r="H79" s="181" t="s">
        <v>564</v>
      </c>
      <c r="I79" s="181" t="s">
        <v>565</v>
      </c>
      <c r="J79" s="181">
        <v>20</v>
      </c>
      <c r="K79" s="192"/>
    </row>
    <row r="80" spans="1:11" ht="15" customHeight="1">
      <c r="A80" s="2"/>
      <c r="B80" s="191"/>
      <c r="C80" s="181" t="s">
        <v>566</v>
      </c>
      <c r="D80" s="181"/>
      <c r="E80" s="181"/>
      <c r="F80" s="201" t="s">
        <v>563</v>
      </c>
      <c r="G80" s="181"/>
      <c r="H80" s="181" t="s">
        <v>567</v>
      </c>
      <c r="I80" s="181" t="s">
        <v>565</v>
      </c>
      <c r="J80" s="181">
        <v>120</v>
      </c>
      <c r="K80" s="192"/>
    </row>
    <row r="81" spans="1:11" ht="15" customHeight="1">
      <c r="A81" s="2"/>
      <c r="B81" s="202"/>
      <c r="C81" s="181" t="s">
        <v>568</v>
      </c>
      <c r="D81" s="181"/>
      <c r="E81" s="181"/>
      <c r="F81" s="201" t="s">
        <v>569</v>
      </c>
      <c r="G81" s="181"/>
      <c r="H81" s="181" t="s">
        <v>570</v>
      </c>
      <c r="I81" s="181" t="s">
        <v>565</v>
      </c>
      <c r="J81" s="181">
        <v>50</v>
      </c>
      <c r="K81" s="192"/>
    </row>
    <row r="82" spans="1:11" ht="15" customHeight="1">
      <c r="A82" s="2"/>
      <c r="B82" s="202"/>
      <c r="C82" s="181" t="s">
        <v>571</v>
      </c>
      <c r="D82" s="181"/>
      <c r="E82" s="181"/>
      <c r="F82" s="201" t="s">
        <v>563</v>
      </c>
      <c r="G82" s="181"/>
      <c r="H82" s="181" t="s">
        <v>572</v>
      </c>
      <c r="I82" s="181" t="s">
        <v>573</v>
      </c>
      <c r="J82" s="181"/>
      <c r="K82" s="192"/>
    </row>
    <row r="83" spans="1:11" ht="15" customHeight="1">
      <c r="A83" s="2"/>
      <c r="B83" s="202"/>
      <c r="C83" s="181" t="s">
        <v>574</v>
      </c>
      <c r="D83" s="181"/>
      <c r="E83" s="181"/>
      <c r="F83" s="201" t="s">
        <v>569</v>
      </c>
      <c r="G83" s="181"/>
      <c r="H83" s="181" t="s">
        <v>575</v>
      </c>
      <c r="I83" s="181" t="s">
        <v>565</v>
      </c>
      <c r="J83" s="181">
        <v>15</v>
      </c>
      <c r="K83" s="192"/>
    </row>
    <row r="84" spans="1:11" ht="15" customHeight="1">
      <c r="A84" s="2"/>
      <c r="B84" s="202"/>
      <c r="C84" s="181" t="s">
        <v>576</v>
      </c>
      <c r="D84" s="181"/>
      <c r="E84" s="181"/>
      <c r="F84" s="201" t="s">
        <v>569</v>
      </c>
      <c r="G84" s="181"/>
      <c r="H84" s="181" t="s">
        <v>577</v>
      </c>
      <c r="I84" s="181" t="s">
        <v>565</v>
      </c>
      <c r="J84" s="181">
        <v>15</v>
      </c>
      <c r="K84" s="192"/>
    </row>
    <row r="85" spans="1:11" ht="15" customHeight="1">
      <c r="A85" s="2"/>
      <c r="B85" s="202"/>
      <c r="C85" s="181" t="s">
        <v>578</v>
      </c>
      <c r="D85" s="181"/>
      <c r="E85" s="181"/>
      <c r="F85" s="201" t="s">
        <v>569</v>
      </c>
      <c r="G85" s="181"/>
      <c r="H85" s="181" t="s">
        <v>579</v>
      </c>
      <c r="I85" s="181" t="s">
        <v>565</v>
      </c>
      <c r="J85" s="181">
        <v>20</v>
      </c>
      <c r="K85" s="192"/>
    </row>
    <row r="86" spans="1:11" ht="15" customHeight="1">
      <c r="A86" s="2"/>
      <c r="B86" s="202"/>
      <c r="C86" s="181" t="s">
        <v>580</v>
      </c>
      <c r="D86" s="181"/>
      <c r="E86" s="181"/>
      <c r="F86" s="201" t="s">
        <v>569</v>
      </c>
      <c r="G86" s="181"/>
      <c r="H86" s="181" t="s">
        <v>581</v>
      </c>
      <c r="I86" s="181" t="s">
        <v>565</v>
      </c>
      <c r="J86" s="181">
        <v>20</v>
      </c>
      <c r="K86" s="192"/>
    </row>
    <row r="87" spans="1:11" ht="15" customHeight="1">
      <c r="A87" s="2"/>
      <c r="B87" s="202"/>
      <c r="C87" s="181" t="s">
        <v>582</v>
      </c>
      <c r="D87" s="181"/>
      <c r="E87" s="181"/>
      <c r="F87" s="201" t="s">
        <v>569</v>
      </c>
      <c r="G87" s="181"/>
      <c r="H87" s="181" t="s">
        <v>583</v>
      </c>
      <c r="I87" s="181" t="s">
        <v>565</v>
      </c>
      <c r="J87" s="181">
        <v>50</v>
      </c>
      <c r="K87" s="192"/>
    </row>
    <row r="88" spans="1:11" ht="15" customHeight="1">
      <c r="A88" s="2"/>
      <c r="B88" s="202"/>
      <c r="C88" s="181" t="s">
        <v>584</v>
      </c>
      <c r="D88" s="181"/>
      <c r="E88" s="181"/>
      <c r="F88" s="201" t="s">
        <v>569</v>
      </c>
      <c r="G88" s="181"/>
      <c r="H88" s="181" t="s">
        <v>585</v>
      </c>
      <c r="I88" s="181" t="s">
        <v>565</v>
      </c>
      <c r="J88" s="181">
        <v>20</v>
      </c>
      <c r="K88" s="192"/>
    </row>
    <row r="89" spans="1:11" ht="15" customHeight="1">
      <c r="A89" s="2"/>
      <c r="B89" s="202"/>
      <c r="C89" s="181" t="s">
        <v>586</v>
      </c>
      <c r="D89" s="181"/>
      <c r="E89" s="181"/>
      <c r="F89" s="201" t="s">
        <v>569</v>
      </c>
      <c r="G89" s="181"/>
      <c r="H89" s="181" t="s">
        <v>587</v>
      </c>
      <c r="I89" s="181" t="s">
        <v>565</v>
      </c>
      <c r="J89" s="181">
        <v>20</v>
      </c>
      <c r="K89" s="192"/>
    </row>
    <row r="90" spans="1:11" ht="15" customHeight="1">
      <c r="A90" s="2"/>
      <c r="B90" s="202"/>
      <c r="C90" s="181" t="s">
        <v>588</v>
      </c>
      <c r="D90" s="181"/>
      <c r="E90" s="181"/>
      <c r="F90" s="201" t="s">
        <v>569</v>
      </c>
      <c r="G90" s="181"/>
      <c r="H90" s="181" t="s">
        <v>589</v>
      </c>
      <c r="I90" s="181" t="s">
        <v>565</v>
      </c>
      <c r="J90" s="181">
        <v>50</v>
      </c>
      <c r="K90" s="192"/>
    </row>
    <row r="91" spans="1:11" ht="15" customHeight="1">
      <c r="A91" s="2"/>
      <c r="B91" s="202"/>
      <c r="C91" s="181" t="s">
        <v>590</v>
      </c>
      <c r="D91" s="181"/>
      <c r="E91" s="181"/>
      <c r="F91" s="201" t="s">
        <v>569</v>
      </c>
      <c r="G91" s="181"/>
      <c r="H91" s="181" t="s">
        <v>590</v>
      </c>
      <c r="I91" s="181" t="s">
        <v>565</v>
      </c>
      <c r="J91" s="181">
        <v>50</v>
      </c>
      <c r="K91" s="192"/>
    </row>
    <row r="92" spans="1:11" ht="15" customHeight="1">
      <c r="A92" s="2"/>
      <c r="B92" s="202"/>
      <c r="C92" s="181" t="s">
        <v>591</v>
      </c>
      <c r="D92" s="181"/>
      <c r="E92" s="181"/>
      <c r="F92" s="201" t="s">
        <v>569</v>
      </c>
      <c r="G92" s="181"/>
      <c r="H92" s="181" t="s">
        <v>592</v>
      </c>
      <c r="I92" s="181" t="s">
        <v>565</v>
      </c>
      <c r="J92" s="181">
        <v>255</v>
      </c>
      <c r="K92" s="192"/>
    </row>
    <row r="93" spans="1:11" ht="15" customHeight="1">
      <c r="A93" s="2"/>
      <c r="B93" s="202"/>
      <c r="C93" s="181" t="s">
        <v>593</v>
      </c>
      <c r="D93" s="181"/>
      <c r="E93" s="181"/>
      <c r="F93" s="201" t="s">
        <v>563</v>
      </c>
      <c r="G93" s="181"/>
      <c r="H93" s="181" t="s">
        <v>594</v>
      </c>
      <c r="I93" s="181" t="s">
        <v>595</v>
      </c>
      <c r="J93" s="181"/>
      <c r="K93" s="192"/>
    </row>
    <row r="94" spans="1:11" ht="15" customHeight="1">
      <c r="A94" s="2"/>
      <c r="B94" s="202"/>
      <c r="C94" s="181" t="s">
        <v>596</v>
      </c>
      <c r="D94" s="181"/>
      <c r="E94" s="181"/>
      <c r="F94" s="201" t="s">
        <v>563</v>
      </c>
      <c r="G94" s="181"/>
      <c r="H94" s="181" t="s">
        <v>597</v>
      </c>
      <c r="I94" s="181" t="s">
        <v>598</v>
      </c>
      <c r="J94" s="181"/>
      <c r="K94" s="192"/>
    </row>
    <row r="95" spans="1:11" ht="15" customHeight="1">
      <c r="A95" s="2"/>
      <c r="B95" s="202"/>
      <c r="C95" s="181" t="s">
        <v>599</v>
      </c>
      <c r="D95" s="181"/>
      <c r="E95" s="181"/>
      <c r="F95" s="201" t="s">
        <v>563</v>
      </c>
      <c r="G95" s="181"/>
      <c r="H95" s="181" t="s">
        <v>599</v>
      </c>
      <c r="I95" s="181" t="s">
        <v>598</v>
      </c>
      <c r="J95" s="181"/>
      <c r="K95" s="192"/>
    </row>
    <row r="96" spans="1:11" ht="15" customHeight="1">
      <c r="A96" s="2"/>
      <c r="B96" s="202"/>
      <c r="C96" s="181" t="s">
        <v>34</v>
      </c>
      <c r="D96" s="181"/>
      <c r="E96" s="181"/>
      <c r="F96" s="201" t="s">
        <v>563</v>
      </c>
      <c r="G96" s="181"/>
      <c r="H96" s="181" t="s">
        <v>600</v>
      </c>
      <c r="I96" s="181" t="s">
        <v>598</v>
      </c>
      <c r="J96" s="181"/>
      <c r="K96" s="192"/>
    </row>
    <row r="97" spans="1:11" ht="15" customHeight="1">
      <c r="A97" s="2"/>
      <c r="B97" s="202"/>
      <c r="C97" s="181" t="s">
        <v>44</v>
      </c>
      <c r="D97" s="181"/>
      <c r="E97" s="181"/>
      <c r="F97" s="201" t="s">
        <v>563</v>
      </c>
      <c r="G97" s="181"/>
      <c r="H97" s="181" t="s">
        <v>601</v>
      </c>
      <c r="I97" s="181" t="s">
        <v>598</v>
      </c>
      <c r="J97" s="181"/>
      <c r="K97" s="192"/>
    </row>
    <row r="98" spans="1:11" ht="15" customHeight="1">
      <c r="A98" s="2"/>
      <c r="B98" s="203"/>
      <c r="C98" s="204"/>
      <c r="D98" s="204"/>
      <c r="E98" s="204"/>
      <c r="F98" s="204"/>
      <c r="G98" s="204"/>
      <c r="H98" s="204"/>
      <c r="I98" s="204"/>
      <c r="J98" s="204"/>
      <c r="K98" s="205"/>
    </row>
    <row r="99" spans="1:11" ht="18.75" customHeight="1">
      <c r="A99" s="2"/>
      <c r="B99" s="206"/>
      <c r="C99" s="207"/>
      <c r="D99" s="207"/>
      <c r="E99" s="207"/>
      <c r="F99" s="207"/>
      <c r="G99" s="207"/>
      <c r="H99" s="207"/>
      <c r="I99" s="207"/>
      <c r="J99" s="207"/>
      <c r="K99" s="206"/>
    </row>
    <row r="100" spans="1:11" ht="18.75" customHeight="1">
      <c r="A100" s="2"/>
      <c r="B100" s="187"/>
      <c r="C100" s="187"/>
      <c r="D100" s="187"/>
      <c r="E100" s="187"/>
      <c r="F100" s="187"/>
      <c r="G100" s="187"/>
      <c r="H100" s="187"/>
      <c r="I100" s="187"/>
      <c r="J100" s="187"/>
      <c r="K100" s="187"/>
    </row>
    <row r="101" spans="1:11" ht="7.5" customHeight="1">
      <c r="A101" s="2"/>
      <c r="B101" s="188"/>
      <c r="C101" s="189"/>
      <c r="D101" s="189"/>
      <c r="E101" s="189"/>
      <c r="F101" s="189"/>
      <c r="G101" s="189"/>
      <c r="H101" s="189"/>
      <c r="I101" s="189"/>
      <c r="J101" s="189"/>
      <c r="K101" s="190"/>
    </row>
    <row r="102" spans="1:11" ht="45" customHeight="1">
      <c r="A102" s="2"/>
      <c r="B102" s="191"/>
      <c r="C102" s="273" t="s">
        <v>602</v>
      </c>
      <c r="D102" s="273"/>
      <c r="E102" s="273"/>
      <c r="F102" s="273"/>
      <c r="G102" s="273"/>
      <c r="H102" s="273"/>
      <c r="I102" s="273"/>
      <c r="J102" s="273"/>
      <c r="K102" s="192"/>
    </row>
    <row r="103" spans="1:11" ht="17.25" customHeight="1">
      <c r="A103" s="2"/>
      <c r="B103" s="191"/>
      <c r="C103" s="193" t="s">
        <v>557</v>
      </c>
      <c r="D103" s="193"/>
      <c r="E103" s="193"/>
      <c r="F103" s="193" t="s">
        <v>558</v>
      </c>
      <c r="G103" s="194"/>
      <c r="H103" s="193" t="s">
        <v>50</v>
      </c>
      <c r="I103" s="193" t="s">
        <v>53</v>
      </c>
      <c r="J103" s="193" t="s">
        <v>559</v>
      </c>
      <c r="K103" s="192"/>
    </row>
    <row r="104" spans="1:11" ht="17.25" customHeight="1">
      <c r="A104" s="2"/>
      <c r="B104" s="191"/>
      <c r="C104" s="195" t="s">
        <v>560</v>
      </c>
      <c r="D104" s="195"/>
      <c r="E104" s="195"/>
      <c r="F104" s="196" t="s">
        <v>561</v>
      </c>
      <c r="G104" s="197"/>
      <c r="H104" s="195"/>
      <c r="I104" s="195"/>
      <c r="J104" s="195" t="s">
        <v>562</v>
      </c>
      <c r="K104" s="192"/>
    </row>
    <row r="105" spans="1:11" ht="5.25" customHeight="1">
      <c r="A105" s="2"/>
      <c r="B105" s="191"/>
      <c r="C105" s="193"/>
      <c r="D105" s="193"/>
      <c r="E105" s="193"/>
      <c r="F105" s="193"/>
      <c r="G105" s="194"/>
      <c r="H105" s="193"/>
      <c r="I105" s="193"/>
      <c r="J105" s="193"/>
      <c r="K105" s="192"/>
    </row>
    <row r="106" spans="1:11" ht="15" customHeight="1">
      <c r="A106" s="2"/>
      <c r="B106" s="191"/>
      <c r="C106" s="181" t="s">
        <v>49</v>
      </c>
      <c r="D106" s="200"/>
      <c r="E106" s="200"/>
      <c r="F106" s="201" t="s">
        <v>563</v>
      </c>
      <c r="G106" s="181"/>
      <c r="H106" s="181" t="s">
        <v>603</v>
      </c>
      <c r="I106" s="181" t="s">
        <v>565</v>
      </c>
      <c r="J106" s="181">
        <v>20</v>
      </c>
      <c r="K106" s="192"/>
    </row>
    <row r="107" spans="1:11" ht="15" customHeight="1">
      <c r="A107" s="2"/>
      <c r="B107" s="191"/>
      <c r="C107" s="181" t="s">
        <v>566</v>
      </c>
      <c r="D107" s="181"/>
      <c r="E107" s="181"/>
      <c r="F107" s="201" t="s">
        <v>563</v>
      </c>
      <c r="G107" s="181"/>
      <c r="H107" s="181" t="s">
        <v>603</v>
      </c>
      <c r="I107" s="181" t="s">
        <v>565</v>
      </c>
      <c r="J107" s="181">
        <v>120</v>
      </c>
      <c r="K107" s="192"/>
    </row>
    <row r="108" spans="1:11" ht="15" customHeight="1">
      <c r="A108" s="2"/>
      <c r="B108" s="202"/>
      <c r="C108" s="181" t="s">
        <v>568</v>
      </c>
      <c r="D108" s="181"/>
      <c r="E108" s="181"/>
      <c r="F108" s="201" t="s">
        <v>569</v>
      </c>
      <c r="G108" s="181"/>
      <c r="H108" s="181" t="s">
        <v>603</v>
      </c>
      <c r="I108" s="181" t="s">
        <v>565</v>
      </c>
      <c r="J108" s="181">
        <v>50</v>
      </c>
      <c r="K108" s="192"/>
    </row>
    <row r="109" spans="1:11" ht="15" customHeight="1">
      <c r="A109" s="2"/>
      <c r="B109" s="202"/>
      <c r="C109" s="181" t="s">
        <v>571</v>
      </c>
      <c r="D109" s="181"/>
      <c r="E109" s="181"/>
      <c r="F109" s="201" t="s">
        <v>563</v>
      </c>
      <c r="G109" s="181"/>
      <c r="H109" s="181" t="s">
        <v>603</v>
      </c>
      <c r="I109" s="181" t="s">
        <v>573</v>
      </c>
      <c r="J109" s="181"/>
      <c r="K109" s="192"/>
    </row>
    <row r="110" spans="1:11" ht="15" customHeight="1">
      <c r="A110" s="2"/>
      <c r="B110" s="202"/>
      <c r="C110" s="181" t="s">
        <v>582</v>
      </c>
      <c r="D110" s="181"/>
      <c r="E110" s="181"/>
      <c r="F110" s="201" t="s">
        <v>569</v>
      </c>
      <c r="G110" s="181"/>
      <c r="H110" s="181" t="s">
        <v>603</v>
      </c>
      <c r="I110" s="181" t="s">
        <v>565</v>
      </c>
      <c r="J110" s="181">
        <v>50</v>
      </c>
      <c r="K110" s="192"/>
    </row>
    <row r="111" spans="1:11" ht="15" customHeight="1">
      <c r="A111" s="2"/>
      <c r="B111" s="202"/>
      <c r="C111" s="181" t="s">
        <v>590</v>
      </c>
      <c r="D111" s="181"/>
      <c r="E111" s="181"/>
      <c r="F111" s="201" t="s">
        <v>569</v>
      </c>
      <c r="G111" s="181"/>
      <c r="H111" s="181" t="s">
        <v>603</v>
      </c>
      <c r="I111" s="181" t="s">
        <v>565</v>
      </c>
      <c r="J111" s="181">
        <v>50</v>
      </c>
      <c r="K111" s="192"/>
    </row>
    <row r="112" spans="1:11" ht="15" customHeight="1">
      <c r="A112" s="2"/>
      <c r="B112" s="202"/>
      <c r="C112" s="181" t="s">
        <v>588</v>
      </c>
      <c r="D112" s="181"/>
      <c r="E112" s="181"/>
      <c r="F112" s="201" t="s">
        <v>569</v>
      </c>
      <c r="G112" s="181"/>
      <c r="H112" s="181" t="s">
        <v>603</v>
      </c>
      <c r="I112" s="181" t="s">
        <v>565</v>
      </c>
      <c r="J112" s="181">
        <v>50</v>
      </c>
      <c r="K112" s="192"/>
    </row>
    <row r="113" spans="1:11" ht="15" customHeight="1">
      <c r="A113" s="2"/>
      <c r="B113" s="202"/>
      <c r="C113" s="181" t="s">
        <v>49</v>
      </c>
      <c r="D113" s="181"/>
      <c r="E113" s="181"/>
      <c r="F113" s="201" t="s">
        <v>563</v>
      </c>
      <c r="G113" s="181"/>
      <c r="H113" s="181" t="s">
        <v>604</v>
      </c>
      <c r="I113" s="181" t="s">
        <v>565</v>
      </c>
      <c r="J113" s="181">
        <v>20</v>
      </c>
      <c r="K113" s="192"/>
    </row>
    <row r="114" spans="1:11" ht="15" customHeight="1">
      <c r="A114" s="2"/>
      <c r="B114" s="202"/>
      <c r="C114" s="181" t="s">
        <v>605</v>
      </c>
      <c r="D114" s="181"/>
      <c r="E114" s="181"/>
      <c r="F114" s="201" t="s">
        <v>563</v>
      </c>
      <c r="G114" s="181"/>
      <c r="H114" s="181" t="s">
        <v>606</v>
      </c>
      <c r="I114" s="181" t="s">
        <v>565</v>
      </c>
      <c r="J114" s="181">
        <v>120</v>
      </c>
      <c r="K114" s="192"/>
    </row>
    <row r="115" spans="1:11" ht="15" customHeight="1">
      <c r="A115" s="2"/>
      <c r="B115" s="202"/>
      <c r="C115" s="181" t="s">
        <v>34</v>
      </c>
      <c r="D115" s="181"/>
      <c r="E115" s="181"/>
      <c r="F115" s="201" t="s">
        <v>563</v>
      </c>
      <c r="G115" s="181"/>
      <c r="H115" s="181" t="s">
        <v>607</v>
      </c>
      <c r="I115" s="181" t="s">
        <v>598</v>
      </c>
      <c r="J115" s="181"/>
      <c r="K115" s="192"/>
    </row>
    <row r="116" spans="1:11" ht="15" customHeight="1">
      <c r="A116" s="2"/>
      <c r="B116" s="202"/>
      <c r="C116" s="181" t="s">
        <v>44</v>
      </c>
      <c r="D116" s="181"/>
      <c r="E116" s="181"/>
      <c r="F116" s="201" t="s">
        <v>563</v>
      </c>
      <c r="G116" s="181"/>
      <c r="H116" s="181" t="s">
        <v>608</v>
      </c>
      <c r="I116" s="181" t="s">
        <v>598</v>
      </c>
      <c r="J116" s="181"/>
      <c r="K116" s="192"/>
    </row>
    <row r="117" spans="1:11" ht="15" customHeight="1">
      <c r="A117" s="2"/>
      <c r="B117" s="202"/>
      <c r="C117" s="181" t="s">
        <v>53</v>
      </c>
      <c r="D117" s="181"/>
      <c r="E117" s="181"/>
      <c r="F117" s="201" t="s">
        <v>563</v>
      </c>
      <c r="G117" s="181"/>
      <c r="H117" s="181" t="s">
        <v>609</v>
      </c>
      <c r="I117" s="181" t="s">
        <v>610</v>
      </c>
      <c r="J117" s="181"/>
      <c r="K117" s="192"/>
    </row>
    <row r="118" spans="1:11" ht="15" customHeight="1">
      <c r="A118" s="2"/>
      <c r="B118" s="203"/>
      <c r="C118" s="208"/>
      <c r="D118" s="208"/>
      <c r="E118" s="208"/>
      <c r="F118" s="208"/>
      <c r="G118" s="208"/>
      <c r="H118" s="208"/>
      <c r="I118" s="208"/>
      <c r="J118" s="208"/>
      <c r="K118" s="205"/>
    </row>
    <row r="119" spans="1:11" ht="18.75" customHeight="1">
      <c r="A119" s="2"/>
      <c r="B119" s="209"/>
      <c r="C119" s="210"/>
      <c r="D119" s="210"/>
      <c r="E119" s="210"/>
      <c r="F119" s="211"/>
      <c r="G119" s="210"/>
      <c r="H119" s="210"/>
      <c r="I119" s="210"/>
      <c r="J119" s="210"/>
      <c r="K119" s="209"/>
    </row>
    <row r="120" spans="1:11" ht="18.75" customHeight="1">
      <c r="A120" s="2"/>
      <c r="B120" s="187"/>
      <c r="C120" s="187"/>
      <c r="D120" s="187"/>
      <c r="E120" s="187"/>
      <c r="F120" s="187"/>
      <c r="G120" s="187"/>
      <c r="H120" s="187"/>
      <c r="I120" s="187"/>
      <c r="J120" s="187"/>
      <c r="K120" s="187"/>
    </row>
    <row r="121" spans="1:11" ht="7.5" customHeight="1">
      <c r="A121" s="2"/>
      <c r="B121" s="212"/>
      <c r="C121" s="213"/>
      <c r="D121" s="213"/>
      <c r="E121" s="213"/>
      <c r="F121" s="213"/>
      <c r="G121" s="213"/>
      <c r="H121" s="213"/>
      <c r="I121" s="213"/>
      <c r="J121" s="213"/>
      <c r="K121" s="214"/>
    </row>
    <row r="122" spans="1:11" ht="45" customHeight="1">
      <c r="A122" s="2"/>
      <c r="B122" s="215"/>
      <c r="C122" s="271" t="s">
        <v>611</v>
      </c>
      <c r="D122" s="271"/>
      <c r="E122" s="271"/>
      <c r="F122" s="271"/>
      <c r="G122" s="271"/>
      <c r="H122" s="271"/>
      <c r="I122" s="271"/>
      <c r="J122" s="271"/>
      <c r="K122" s="216"/>
    </row>
    <row r="123" spans="1:11" ht="17.25" customHeight="1">
      <c r="A123" s="2"/>
      <c r="B123" s="217"/>
      <c r="C123" s="193" t="s">
        <v>557</v>
      </c>
      <c r="D123" s="193"/>
      <c r="E123" s="193"/>
      <c r="F123" s="193" t="s">
        <v>558</v>
      </c>
      <c r="G123" s="194"/>
      <c r="H123" s="193" t="s">
        <v>50</v>
      </c>
      <c r="I123" s="193" t="s">
        <v>53</v>
      </c>
      <c r="J123" s="193" t="s">
        <v>559</v>
      </c>
      <c r="K123" s="218"/>
    </row>
    <row r="124" spans="1:11" ht="17.25" customHeight="1">
      <c r="A124" s="2"/>
      <c r="B124" s="217"/>
      <c r="C124" s="195" t="s">
        <v>560</v>
      </c>
      <c r="D124" s="195"/>
      <c r="E124" s="195"/>
      <c r="F124" s="196" t="s">
        <v>561</v>
      </c>
      <c r="G124" s="197"/>
      <c r="H124" s="195"/>
      <c r="I124" s="195"/>
      <c r="J124" s="195" t="s">
        <v>562</v>
      </c>
      <c r="K124" s="218"/>
    </row>
    <row r="125" spans="1:11" ht="5.25" customHeight="1">
      <c r="A125" s="2"/>
      <c r="B125" s="219"/>
      <c r="C125" s="198"/>
      <c r="D125" s="198"/>
      <c r="E125" s="198"/>
      <c r="F125" s="198"/>
      <c r="G125" s="199"/>
      <c r="H125" s="198"/>
      <c r="I125" s="198"/>
      <c r="J125" s="198"/>
      <c r="K125" s="220"/>
    </row>
    <row r="126" spans="1:11" ht="15" customHeight="1">
      <c r="A126" s="2"/>
      <c r="B126" s="219"/>
      <c r="C126" s="181" t="s">
        <v>566</v>
      </c>
      <c r="D126" s="200"/>
      <c r="E126" s="200"/>
      <c r="F126" s="201" t="s">
        <v>563</v>
      </c>
      <c r="G126" s="181"/>
      <c r="H126" s="181" t="s">
        <v>603</v>
      </c>
      <c r="I126" s="181" t="s">
        <v>565</v>
      </c>
      <c r="J126" s="181">
        <v>120</v>
      </c>
      <c r="K126" s="221"/>
    </row>
    <row r="127" spans="1:11" ht="15" customHeight="1">
      <c r="A127" s="2"/>
      <c r="B127" s="219"/>
      <c r="C127" s="181" t="s">
        <v>612</v>
      </c>
      <c r="D127" s="181"/>
      <c r="E127" s="181"/>
      <c r="F127" s="201" t="s">
        <v>563</v>
      </c>
      <c r="G127" s="181"/>
      <c r="H127" s="181" t="s">
        <v>613</v>
      </c>
      <c r="I127" s="181" t="s">
        <v>565</v>
      </c>
      <c r="J127" s="181" t="s">
        <v>614</v>
      </c>
      <c r="K127" s="221"/>
    </row>
    <row r="128" spans="1:11" ht="15" customHeight="1">
      <c r="A128" s="2"/>
      <c r="B128" s="219"/>
      <c r="C128" s="181" t="s">
        <v>511</v>
      </c>
      <c r="D128" s="181"/>
      <c r="E128" s="181"/>
      <c r="F128" s="201" t="s">
        <v>563</v>
      </c>
      <c r="G128" s="181"/>
      <c r="H128" s="181" t="s">
        <v>615</v>
      </c>
      <c r="I128" s="181" t="s">
        <v>565</v>
      </c>
      <c r="J128" s="181" t="s">
        <v>614</v>
      </c>
      <c r="K128" s="221"/>
    </row>
    <row r="129" spans="1:11" ht="15" customHeight="1">
      <c r="A129" s="2"/>
      <c r="B129" s="219"/>
      <c r="C129" s="181" t="s">
        <v>574</v>
      </c>
      <c r="D129" s="181"/>
      <c r="E129" s="181"/>
      <c r="F129" s="201" t="s">
        <v>569</v>
      </c>
      <c r="G129" s="181"/>
      <c r="H129" s="181" t="s">
        <v>575</v>
      </c>
      <c r="I129" s="181" t="s">
        <v>565</v>
      </c>
      <c r="J129" s="181">
        <v>15</v>
      </c>
      <c r="K129" s="221"/>
    </row>
    <row r="130" spans="1:11" ht="15" customHeight="1">
      <c r="A130" s="2"/>
      <c r="B130" s="219"/>
      <c r="C130" s="181" t="s">
        <v>576</v>
      </c>
      <c r="D130" s="181"/>
      <c r="E130" s="181"/>
      <c r="F130" s="201" t="s">
        <v>569</v>
      </c>
      <c r="G130" s="181"/>
      <c r="H130" s="181" t="s">
        <v>577</v>
      </c>
      <c r="I130" s="181" t="s">
        <v>565</v>
      </c>
      <c r="J130" s="181">
        <v>15</v>
      </c>
      <c r="K130" s="221"/>
    </row>
    <row r="131" spans="1:11" ht="15" customHeight="1">
      <c r="A131" s="2"/>
      <c r="B131" s="219"/>
      <c r="C131" s="181" t="s">
        <v>578</v>
      </c>
      <c r="D131" s="181"/>
      <c r="E131" s="181"/>
      <c r="F131" s="201" t="s">
        <v>569</v>
      </c>
      <c r="G131" s="181"/>
      <c r="H131" s="181" t="s">
        <v>579</v>
      </c>
      <c r="I131" s="181" t="s">
        <v>565</v>
      </c>
      <c r="J131" s="181">
        <v>20</v>
      </c>
      <c r="K131" s="221"/>
    </row>
    <row r="132" spans="1:11" ht="15" customHeight="1">
      <c r="A132" s="2"/>
      <c r="B132" s="219"/>
      <c r="C132" s="181" t="s">
        <v>580</v>
      </c>
      <c r="D132" s="181"/>
      <c r="E132" s="181"/>
      <c r="F132" s="201" t="s">
        <v>569</v>
      </c>
      <c r="G132" s="181"/>
      <c r="H132" s="181" t="s">
        <v>581</v>
      </c>
      <c r="I132" s="181" t="s">
        <v>565</v>
      </c>
      <c r="J132" s="181">
        <v>20</v>
      </c>
      <c r="K132" s="221"/>
    </row>
    <row r="133" spans="1:11" ht="15" customHeight="1">
      <c r="A133" s="2"/>
      <c r="B133" s="219"/>
      <c r="C133" s="181" t="s">
        <v>568</v>
      </c>
      <c r="D133" s="181"/>
      <c r="E133" s="181"/>
      <c r="F133" s="201" t="s">
        <v>569</v>
      </c>
      <c r="G133" s="181"/>
      <c r="H133" s="181" t="s">
        <v>603</v>
      </c>
      <c r="I133" s="181" t="s">
        <v>565</v>
      </c>
      <c r="J133" s="181">
        <v>50</v>
      </c>
      <c r="K133" s="221"/>
    </row>
    <row r="134" spans="1:11" ht="15" customHeight="1">
      <c r="A134" s="2"/>
      <c r="B134" s="219"/>
      <c r="C134" s="181" t="s">
        <v>582</v>
      </c>
      <c r="D134" s="181"/>
      <c r="E134" s="181"/>
      <c r="F134" s="201" t="s">
        <v>569</v>
      </c>
      <c r="G134" s="181"/>
      <c r="H134" s="181" t="s">
        <v>603</v>
      </c>
      <c r="I134" s="181" t="s">
        <v>565</v>
      </c>
      <c r="J134" s="181">
        <v>50</v>
      </c>
      <c r="K134" s="221"/>
    </row>
    <row r="135" spans="1:11" ht="15" customHeight="1">
      <c r="A135" s="2"/>
      <c r="B135" s="219"/>
      <c r="C135" s="181" t="s">
        <v>588</v>
      </c>
      <c r="D135" s="181"/>
      <c r="E135" s="181"/>
      <c r="F135" s="201" t="s">
        <v>569</v>
      </c>
      <c r="G135" s="181"/>
      <c r="H135" s="181" t="s">
        <v>603</v>
      </c>
      <c r="I135" s="181" t="s">
        <v>565</v>
      </c>
      <c r="J135" s="181">
        <v>50</v>
      </c>
      <c r="K135" s="221"/>
    </row>
    <row r="136" spans="1:11" ht="15" customHeight="1">
      <c r="A136" s="2"/>
      <c r="B136" s="219"/>
      <c r="C136" s="181" t="s">
        <v>590</v>
      </c>
      <c r="D136" s="181"/>
      <c r="E136" s="181"/>
      <c r="F136" s="201" t="s">
        <v>569</v>
      </c>
      <c r="G136" s="181"/>
      <c r="H136" s="181" t="s">
        <v>603</v>
      </c>
      <c r="I136" s="181" t="s">
        <v>565</v>
      </c>
      <c r="J136" s="181">
        <v>50</v>
      </c>
      <c r="K136" s="221"/>
    </row>
    <row r="137" spans="1:11" ht="15" customHeight="1">
      <c r="A137" s="2"/>
      <c r="B137" s="219"/>
      <c r="C137" s="181" t="s">
        <v>591</v>
      </c>
      <c r="D137" s="181"/>
      <c r="E137" s="181"/>
      <c r="F137" s="201" t="s">
        <v>569</v>
      </c>
      <c r="G137" s="181"/>
      <c r="H137" s="181" t="s">
        <v>616</v>
      </c>
      <c r="I137" s="181" t="s">
        <v>565</v>
      </c>
      <c r="J137" s="181">
        <v>255</v>
      </c>
      <c r="K137" s="221"/>
    </row>
    <row r="138" spans="1:11" ht="15" customHeight="1">
      <c r="A138" s="2"/>
      <c r="B138" s="219"/>
      <c r="C138" s="181" t="s">
        <v>593</v>
      </c>
      <c r="D138" s="181"/>
      <c r="E138" s="181"/>
      <c r="F138" s="201" t="s">
        <v>563</v>
      </c>
      <c r="G138" s="181"/>
      <c r="H138" s="181" t="s">
        <v>617</v>
      </c>
      <c r="I138" s="181" t="s">
        <v>595</v>
      </c>
      <c r="J138" s="181"/>
      <c r="K138" s="221"/>
    </row>
    <row r="139" spans="1:11" ht="15" customHeight="1">
      <c r="A139" s="2"/>
      <c r="B139" s="219"/>
      <c r="C139" s="181" t="s">
        <v>596</v>
      </c>
      <c r="D139" s="181"/>
      <c r="E139" s="181"/>
      <c r="F139" s="201" t="s">
        <v>563</v>
      </c>
      <c r="G139" s="181"/>
      <c r="H139" s="181" t="s">
        <v>618</v>
      </c>
      <c r="I139" s="181" t="s">
        <v>598</v>
      </c>
      <c r="J139" s="181"/>
      <c r="K139" s="221"/>
    </row>
    <row r="140" spans="1:11" ht="15" customHeight="1">
      <c r="A140" s="2"/>
      <c r="B140" s="219"/>
      <c r="C140" s="181" t="s">
        <v>599</v>
      </c>
      <c r="D140" s="181"/>
      <c r="E140" s="181"/>
      <c r="F140" s="201" t="s">
        <v>563</v>
      </c>
      <c r="G140" s="181"/>
      <c r="H140" s="181" t="s">
        <v>599</v>
      </c>
      <c r="I140" s="181" t="s">
        <v>598</v>
      </c>
      <c r="J140" s="181"/>
      <c r="K140" s="221"/>
    </row>
    <row r="141" spans="1:11" ht="15" customHeight="1">
      <c r="A141" s="2"/>
      <c r="B141" s="219"/>
      <c r="C141" s="181" t="s">
        <v>34</v>
      </c>
      <c r="D141" s="181"/>
      <c r="E141" s="181"/>
      <c r="F141" s="201" t="s">
        <v>563</v>
      </c>
      <c r="G141" s="181"/>
      <c r="H141" s="181" t="s">
        <v>619</v>
      </c>
      <c r="I141" s="181" t="s">
        <v>598</v>
      </c>
      <c r="J141" s="181"/>
      <c r="K141" s="221"/>
    </row>
    <row r="142" spans="1:11" ht="15" customHeight="1">
      <c r="A142" s="2"/>
      <c r="B142" s="219"/>
      <c r="C142" s="181" t="s">
        <v>620</v>
      </c>
      <c r="D142" s="181"/>
      <c r="E142" s="181"/>
      <c r="F142" s="201" t="s">
        <v>563</v>
      </c>
      <c r="G142" s="181"/>
      <c r="H142" s="181" t="s">
        <v>621</v>
      </c>
      <c r="I142" s="181" t="s">
        <v>598</v>
      </c>
      <c r="J142" s="181"/>
      <c r="K142" s="221"/>
    </row>
    <row r="143" spans="1:11" ht="15" customHeight="1">
      <c r="A143" s="2"/>
      <c r="B143" s="222"/>
      <c r="C143" s="223"/>
      <c r="D143" s="223"/>
      <c r="E143" s="223"/>
      <c r="F143" s="223"/>
      <c r="G143" s="223"/>
      <c r="H143" s="223"/>
      <c r="I143" s="223"/>
      <c r="J143" s="223"/>
      <c r="K143" s="224"/>
    </row>
    <row r="144" spans="1:11" ht="18.75" customHeight="1">
      <c r="A144" s="2"/>
      <c r="B144" s="210"/>
      <c r="C144" s="210"/>
      <c r="D144" s="210"/>
      <c r="E144" s="210"/>
      <c r="F144" s="211"/>
      <c r="G144" s="210"/>
      <c r="H144" s="210"/>
      <c r="I144" s="210"/>
      <c r="J144" s="210"/>
      <c r="K144" s="210"/>
    </row>
    <row r="145" spans="1:11" ht="18.75" customHeight="1">
      <c r="A145" s="2"/>
      <c r="B145" s="187"/>
      <c r="C145" s="187"/>
      <c r="D145" s="187"/>
      <c r="E145" s="187"/>
      <c r="F145" s="187"/>
      <c r="G145" s="187"/>
      <c r="H145" s="187"/>
      <c r="I145" s="187"/>
      <c r="J145" s="187"/>
      <c r="K145" s="187"/>
    </row>
    <row r="146" spans="1:11" ht="7.5" customHeight="1">
      <c r="A146" s="2"/>
      <c r="B146" s="188"/>
      <c r="C146" s="189"/>
      <c r="D146" s="189"/>
      <c r="E146" s="189"/>
      <c r="F146" s="189"/>
      <c r="G146" s="189"/>
      <c r="H146" s="189"/>
      <c r="I146" s="189"/>
      <c r="J146" s="189"/>
      <c r="K146" s="190"/>
    </row>
    <row r="147" spans="1:11" ht="45" customHeight="1">
      <c r="A147" s="2"/>
      <c r="B147" s="191"/>
      <c r="C147" s="273" t="s">
        <v>622</v>
      </c>
      <c r="D147" s="273"/>
      <c r="E147" s="273"/>
      <c r="F147" s="273"/>
      <c r="G147" s="273"/>
      <c r="H147" s="273"/>
      <c r="I147" s="273"/>
      <c r="J147" s="273"/>
      <c r="K147" s="192"/>
    </row>
    <row r="148" spans="1:11" ht="17.25" customHeight="1">
      <c r="A148" s="2"/>
      <c r="B148" s="191"/>
      <c r="C148" s="193" t="s">
        <v>557</v>
      </c>
      <c r="D148" s="193"/>
      <c r="E148" s="193"/>
      <c r="F148" s="193" t="s">
        <v>558</v>
      </c>
      <c r="G148" s="194"/>
      <c r="H148" s="193" t="s">
        <v>50</v>
      </c>
      <c r="I148" s="193" t="s">
        <v>53</v>
      </c>
      <c r="J148" s="193" t="s">
        <v>559</v>
      </c>
      <c r="K148" s="192"/>
    </row>
    <row r="149" spans="1:11" ht="17.25" customHeight="1">
      <c r="A149" s="2"/>
      <c r="B149" s="191"/>
      <c r="C149" s="195" t="s">
        <v>560</v>
      </c>
      <c r="D149" s="195"/>
      <c r="E149" s="195"/>
      <c r="F149" s="196" t="s">
        <v>561</v>
      </c>
      <c r="G149" s="197"/>
      <c r="H149" s="195"/>
      <c r="I149" s="195"/>
      <c r="J149" s="195" t="s">
        <v>562</v>
      </c>
      <c r="K149" s="192"/>
    </row>
    <row r="150" spans="1:11" ht="5.25" customHeight="1">
      <c r="A150" s="2"/>
      <c r="B150" s="202"/>
      <c r="C150" s="198"/>
      <c r="D150" s="198"/>
      <c r="E150" s="198"/>
      <c r="F150" s="198"/>
      <c r="G150" s="199"/>
      <c r="H150" s="198"/>
      <c r="I150" s="198"/>
      <c r="J150" s="198"/>
      <c r="K150" s="221"/>
    </row>
    <row r="151" spans="1:11" ht="15" customHeight="1">
      <c r="A151" s="2"/>
      <c r="B151" s="202"/>
      <c r="C151" s="225" t="s">
        <v>566</v>
      </c>
      <c r="D151" s="181"/>
      <c r="E151" s="181"/>
      <c r="F151" s="226" t="s">
        <v>563</v>
      </c>
      <c r="G151" s="181"/>
      <c r="H151" s="225" t="s">
        <v>603</v>
      </c>
      <c r="I151" s="225" t="s">
        <v>565</v>
      </c>
      <c r="J151" s="225">
        <v>120</v>
      </c>
      <c r="K151" s="221"/>
    </row>
    <row r="152" spans="1:11" ht="15" customHeight="1">
      <c r="A152" s="2"/>
      <c r="B152" s="202"/>
      <c r="C152" s="225" t="s">
        <v>612</v>
      </c>
      <c r="D152" s="181"/>
      <c r="E152" s="181"/>
      <c r="F152" s="226" t="s">
        <v>563</v>
      </c>
      <c r="G152" s="181"/>
      <c r="H152" s="225" t="s">
        <v>623</v>
      </c>
      <c r="I152" s="225" t="s">
        <v>565</v>
      </c>
      <c r="J152" s="225" t="s">
        <v>614</v>
      </c>
      <c r="K152" s="221"/>
    </row>
    <row r="153" spans="1:11" ht="15" customHeight="1">
      <c r="A153" s="2"/>
      <c r="B153" s="202"/>
      <c r="C153" s="225" t="s">
        <v>511</v>
      </c>
      <c r="D153" s="181"/>
      <c r="E153" s="181"/>
      <c r="F153" s="226" t="s">
        <v>563</v>
      </c>
      <c r="G153" s="181"/>
      <c r="H153" s="225" t="s">
        <v>624</v>
      </c>
      <c r="I153" s="225" t="s">
        <v>565</v>
      </c>
      <c r="J153" s="225" t="s">
        <v>614</v>
      </c>
      <c r="K153" s="221"/>
    </row>
    <row r="154" spans="1:11" ht="15" customHeight="1">
      <c r="A154" s="2"/>
      <c r="B154" s="202"/>
      <c r="C154" s="225" t="s">
        <v>568</v>
      </c>
      <c r="D154" s="181"/>
      <c r="E154" s="181"/>
      <c r="F154" s="226" t="s">
        <v>569</v>
      </c>
      <c r="G154" s="181"/>
      <c r="H154" s="225" t="s">
        <v>603</v>
      </c>
      <c r="I154" s="225" t="s">
        <v>565</v>
      </c>
      <c r="J154" s="225">
        <v>50</v>
      </c>
      <c r="K154" s="221"/>
    </row>
    <row r="155" spans="1:11" ht="15" customHeight="1">
      <c r="A155" s="2"/>
      <c r="B155" s="202"/>
      <c r="C155" s="225" t="s">
        <v>571</v>
      </c>
      <c r="D155" s="181"/>
      <c r="E155" s="181"/>
      <c r="F155" s="226" t="s">
        <v>563</v>
      </c>
      <c r="G155" s="181"/>
      <c r="H155" s="225" t="s">
        <v>603</v>
      </c>
      <c r="I155" s="225" t="s">
        <v>573</v>
      </c>
      <c r="J155" s="225"/>
      <c r="K155" s="221"/>
    </row>
    <row r="156" spans="1:11" ht="15" customHeight="1">
      <c r="A156" s="2"/>
      <c r="B156" s="202"/>
      <c r="C156" s="225" t="s">
        <v>582</v>
      </c>
      <c r="D156" s="181"/>
      <c r="E156" s="181"/>
      <c r="F156" s="226" t="s">
        <v>569</v>
      </c>
      <c r="G156" s="181"/>
      <c r="H156" s="225" t="s">
        <v>603</v>
      </c>
      <c r="I156" s="225" t="s">
        <v>565</v>
      </c>
      <c r="J156" s="225">
        <v>50</v>
      </c>
      <c r="K156" s="221"/>
    </row>
    <row r="157" spans="1:11" ht="15" customHeight="1">
      <c r="A157" s="2"/>
      <c r="B157" s="202"/>
      <c r="C157" s="225" t="s">
        <v>590</v>
      </c>
      <c r="D157" s="181"/>
      <c r="E157" s="181"/>
      <c r="F157" s="226" t="s">
        <v>569</v>
      </c>
      <c r="G157" s="181"/>
      <c r="H157" s="225" t="s">
        <v>603</v>
      </c>
      <c r="I157" s="225" t="s">
        <v>565</v>
      </c>
      <c r="J157" s="225">
        <v>50</v>
      </c>
      <c r="K157" s="221"/>
    </row>
    <row r="158" spans="1:11" ht="15" customHeight="1">
      <c r="A158" s="2"/>
      <c r="B158" s="202"/>
      <c r="C158" s="225" t="s">
        <v>588</v>
      </c>
      <c r="D158" s="181"/>
      <c r="E158" s="181"/>
      <c r="F158" s="226" t="s">
        <v>569</v>
      </c>
      <c r="G158" s="181"/>
      <c r="H158" s="225" t="s">
        <v>603</v>
      </c>
      <c r="I158" s="225" t="s">
        <v>565</v>
      </c>
      <c r="J158" s="225">
        <v>50</v>
      </c>
      <c r="K158" s="221"/>
    </row>
    <row r="159" spans="1:11" ht="15" customHeight="1">
      <c r="A159" s="2"/>
      <c r="B159" s="202"/>
      <c r="C159" s="225" t="s">
        <v>87</v>
      </c>
      <c r="D159" s="181"/>
      <c r="E159" s="181"/>
      <c r="F159" s="226" t="s">
        <v>563</v>
      </c>
      <c r="G159" s="181"/>
      <c r="H159" s="225" t="s">
        <v>625</v>
      </c>
      <c r="I159" s="225" t="s">
        <v>565</v>
      </c>
      <c r="J159" s="225" t="s">
        <v>626</v>
      </c>
      <c r="K159" s="221"/>
    </row>
    <row r="160" spans="1:11" ht="15" customHeight="1">
      <c r="A160" s="2"/>
      <c r="B160" s="202"/>
      <c r="C160" s="225" t="s">
        <v>532</v>
      </c>
      <c r="D160" s="181"/>
      <c r="E160" s="181"/>
      <c r="F160" s="226" t="s">
        <v>563</v>
      </c>
      <c r="G160" s="181"/>
      <c r="H160" s="225" t="s">
        <v>627</v>
      </c>
      <c r="I160" s="225" t="s">
        <v>598</v>
      </c>
      <c r="J160" s="225"/>
      <c r="K160" s="221"/>
    </row>
    <row r="161" spans="1:11" ht="15" customHeight="1">
      <c r="A161" s="2"/>
      <c r="B161" s="227"/>
      <c r="C161" s="208"/>
      <c r="D161" s="208"/>
      <c r="E161" s="208"/>
      <c r="F161" s="208"/>
      <c r="G161" s="208"/>
      <c r="H161" s="208"/>
      <c r="I161" s="208"/>
      <c r="J161" s="208"/>
      <c r="K161" s="228"/>
    </row>
    <row r="162" spans="1:11" ht="18.75" customHeight="1">
      <c r="A162" s="2"/>
      <c r="B162" s="210"/>
      <c r="C162" s="199"/>
      <c r="D162" s="199"/>
      <c r="E162" s="199"/>
      <c r="F162" s="229"/>
      <c r="G162" s="199"/>
      <c r="H162" s="199"/>
      <c r="I162" s="199"/>
      <c r="J162" s="199"/>
      <c r="K162" s="210"/>
    </row>
    <row r="163" spans="1:11" ht="18.75" customHeight="1">
      <c r="A163" s="2"/>
      <c r="B163" s="187"/>
      <c r="C163" s="187"/>
      <c r="D163" s="187"/>
      <c r="E163" s="187"/>
      <c r="F163" s="187"/>
      <c r="G163" s="187"/>
      <c r="H163" s="187"/>
      <c r="I163" s="187"/>
      <c r="J163" s="187"/>
      <c r="K163" s="187"/>
    </row>
    <row r="164" spans="1:11" ht="7.5" customHeight="1">
      <c r="A164" s="2"/>
      <c r="B164" s="169"/>
      <c r="C164" s="170"/>
      <c r="D164" s="170"/>
      <c r="E164" s="170"/>
      <c r="F164" s="170"/>
      <c r="G164" s="170"/>
      <c r="H164" s="170"/>
      <c r="I164" s="170"/>
      <c r="J164" s="170"/>
      <c r="K164" s="171"/>
    </row>
    <row r="165" spans="1:11" ht="45" customHeight="1">
      <c r="A165" s="2"/>
      <c r="B165" s="173"/>
      <c r="C165" s="271" t="s">
        <v>628</v>
      </c>
      <c r="D165" s="271"/>
      <c r="E165" s="271"/>
      <c r="F165" s="271"/>
      <c r="G165" s="271"/>
      <c r="H165" s="271"/>
      <c r="I165" s="271"/>
      <c r="J165" s="271"/>
      <c r="K165" s="174"/>
    </row>
    <row r="166" spans="1:11" ht="17.25" customHeight="1">
      <c r="A166" s="2"/>
      <c r="B166" s="173"/>
      <c r="C166" s="193" t="s">
        <v>557</v>
      </c>
      <c r="D166" s="193"/>
      <c r="E166" s="193"/>
      <c r="F166" s="193" t="s">
        <v>558</v>
      </c>
      <c r="G166" s="230"/>
      <c r="H166" s="231" t="s">
        <v>50</v>
      </c>
      <c r="I166" s="231" t="s">
        <v>53</v>
      </c>
      <c r="J166" s="193" t="s">
        <v>559</v>
      </c>
      <c r="K166" s="174"/>
    </row>
    <row r="167" spans="1:11" ht="17.25" customHeight="1">
      <c r="A167" s="2"/>
      <c r="B167" s="175"/>
      <c r="C167" s="195" t="s">
        <v>560</v>
      </c>
      <c r="D167" s="195"/>
      <c r="E167" s="195"/>
      <c r="F167" s="196" t="s">
        <v>561</v>
      </c>
      <c r="G167" s="232"/>
      <c r="H167" s="233"/>
      <c r="I167" s="233"/>
      <c r="J167" s="195" t="s">
        <v>562</v>
      </c>
      <c r="K167" s="176"/>
    </row>
    <row r="168" spans="1:11" ht="5.25" customHeight="1">
      <c r="A168" s="2"/>
      <c r="B168" s="202"/>
      <c r="C168" s="198"/>
      <c r="D168" s="198"/>
      <c r="E168" s="198"/>
      <c r="F168" s="198"/>
      <c r="G168" s="199"/>
      <c r="H168" s="198"/>
      <c r="I168" s="198"/>
      <c r="J168" s="198"/>
      <c r="K168" s="221"/>
    </row>
    <row r="169" spans="1:11" ht="15" customHeight="1">
      <c r="A169" s="2"/>
      <c r="B169" s="202"/>
      <c r="C169" s="181" t="s">
        <v>566</v>
      </c>
      <c r="D169" s="181"/>
      <c r="E169" s="181"/>
      <c r="F169" s="201" t="s">
        <v>563</v>
      </c>
      <c r="G169" s="181"/>
      <c r="H169" s="181" t="s">
        <v>603</v>
      </c>
      <c r="I169" s="181" t="s">
        <v>565</v>
      </c>
      <c r="J169" s="181">
        <v>120</v>
      </c>
      <c r="K169" s="221"/>
    </row>
    <row r="170" spans="1:11" ht="15" customHeight="1">
      <c r="A170" s="2"/>
      <c r="B170" s="202"/>
      <c r="C170" s="181" t="s">
        <v>612</v>
      </c>
      <c r="D170" s="181"/>
      <c r="E170" s="181"/>
      <c r="F170" s="201" t="s">
        <v>563</v>
      </c>
      <c r="G170" s="181"/>
      <c r="H170" s="181" t="s">
        <v>613</v>
      </c>
      <c r="I170" s="181" t="s">
        <v>565</v>
      </c>
      <c r="J170" s="181" t="s">
        <v>614</v>
      </c>
      <c r="K170" s="221"/>
    </row>
    <row r="171" spans="1:11" ht="15" customHeight="1">
      <c r="A171" s="2"/>
      <c r="B171" s="202"/>
      <c r="C171" s="181" t="s">
        <v>511</v>
      </c>
      <c r="D171" s="181"/>
      <c r="E171" s="181"/>
      <c r="F171" s="201" t="s">
        <v>563</v>
      </c>
      <c r="G171" s="181"/>
      <c r="H171" s="181" t="s">
        <v>629</v>
      </c>
      <c r="I171" s="181" t="s">
        <v>565</v>
      </c>
      <c r="J171" s="181" t="s">
        <v>614</v>
      </c>
      <c r="K171" s="221"/>
    </row>
    <row r="172" spans="1:11" ht="15" customHeight="1">
      <c r="A172" s="2"/>
      <c r="B172" s="202"/>
      <c r="C172" s="181" t="s">
        <v>568</v>
      </c>
      <c r="D172" s="181"/>
      <c r="E172" s="181"/>
      <c r="F172" s="201" t="s">
        <v>569</v>
      </c>
      <c r="G172" s="181"/>
      <c r="H172" s="181" t="s">
        <v>629</v>
      </c>
      <c r="I172" s="181" t="s">
        <v>565</v>
      </c>
      <c r="J172" s="181">
        <v>50</v>
      </c>
      <c r="K172" s="221"/>
    </row>
    <row r="173" spans="1:11" ht="15" customHeight="1">
      <c r="A173" s="2"/>
      <c r="B173" s="202"/>
      <c r="C173" s="181" t="s">
        <v>571</v>
      </c>
      <c r="D173" s="181"/>
      <c r="E173" s="181"/>
      <c r="F173" s="201" t="s">
        <v>563</v>
      </c>
      <c r="G173" s="181"/>
      <c r="H173" s="181" t="s">
        <v>629</v>
      </c>
      <c r="I173" s="181" t="s">
        <v>573</v>
      </c>
      <c r="J173" s="181"/>
      <c r="K173" s="221"/>
    </row>
    <row r="174" spans="1:11" ht="15" customHeight="1">
      <c r="A174" s="2"/>
      <c r="B174" s="202"/>
      <c r="C174" s="181" t="s">
        <v>582</v>
      </c>
      <c r="D174" s="181"/>
      <c r="E174" s="181"/>
      <c r="F174" s="201" t="s">
        <v>569</v>
      </c>
      <c r="G174" s="181"/>
      <c r="H174" s="181" t="s">
        <v>629</v>
      </c>
      <c r="I174" s="181" t="s">
        <v>565</v>
      </c>
      <c r="J174" s="181">
        <v>50</v>
      </c>
      <c r="K174" s="221"/>
    </row>
    <row r="175" spans="1:11" ht="15" customHeight="1">
      <c r="A175" s="2"/>
      <c r="B175" s="202"/>
      <c r="C175" s="181" t="s">
        <v>590</v>
      </c>
      <c r="D175" s="181"/>
      <c r="E175" s="181"/>
      <c r="F175" s="201" t="s">
        <v>569</v>
      </c>
      <c r="G175" s="181"/>
      <c r="H175" s="181" t="s">
        <v>629</v>
      </c>
      <c r="I175" s="181" t="s">
        <v>565</v>
      </c>
      <c r="J175" s="181">
        <v>50</v>
      </c>
      <c r="K175" s="221"/>
    </row>
    <row r="176" spans="1:11" ht="15" customHeight="1">
      <c r="A176" s="2"/>
      <c r="B176" s="202"/>
      <c r="C176" s="181" t="s">
        <v>588</v>
      </c>
      <c r="D176" s="181"/>
      <c r="E176" s="181"/>
      <c r="F176" s="201" t="s">
        <v>569</v>
      </c>
      <c r="G176" s="181"/>
      <c r="H176" s="181" t="s">
        <v>629</v>
      </c>
      <c r="I176" s="181" t="s">
        <v>565</v>
      </c>
      <c r="J176" s="181">
        <v>50</v>
      </c>
      <c r="K176" s="221"/>
    </row>
    <row r="177" spans="1:11" ht="15" customHeight="1">
      <c r="A177" s="2"/>
      <c r="B177" s="202"/>
      <c r="C177" s="181" t="s">
        <v>92</v>
      </c>
      <c r="D177" s="181"/>
      <c r="E177" s="181"/>
      <c r="F177" s="201" t="s">
        <v>563</v>
      </c>
      <c r="G177" s="181"/>
      <c r="H177" s="181" t="s">
        <v>630</v>
      </c>
      <c r="I177" s="181" t="s">
        <v>631</v>
      </c>
      <c r="J177" s="181"/>
      <c r="K177" s="221"/>
    </row>
    <row r="178" spans="1:11" ht="15" customHeight="1">
      <c r="A178" s="2"/>
      <c r="B178" s="202"/>
      <c r="C178" s="181" t="s">
        <v>53</v>
      </c>
      <c r="D178" s="181"/>
      <c r="E178" s="181"/>
      <c r="F178" s="201" t="s">
        <v>563</v>
      </c>
      <c r="G178" s="181"/>
      <c r="H178" s="181" t="s">
        <v>632</v>
      </c>
      <c r="I178" s="181" t="s">
        <v>633</v>
      </c>
      <c r="J178" s="181">
        <v>1</v>
      </c>
      <c r="K178" s="221"/>
    </row>
    <row r="179" spans="1:11" ht="15" customHeight="1">
      <c r="A179" s="2"/>
      <c r="B179" s="202"/>
      <c r="C179" s="181" t="s">
        <v>49</v>
      </c>
      <c r="D179" s="181"/>
      <c r="E179" s="181"/>
      <c r="F179" s="201" t="s">
        <v>563</v>
      </c>
      <c r="G179" s="181"/>
      <c r="H179" s="181" t="s">
        <v>634</v>
      </c>
      <c r="I179" s="181" t="s">
        <v>565</v>
      </c>
      <c r="J179" s="181">
        <v>20</v>
      </c>
      <c r="K179" s="221"/>
    </row>
    <row r="180" spans="1:11" ht="15" customHeight="1">
      <c r="A180" s="2"/>
      <c r="B180" s="202"/>
      <c r="C180" s="181" t="s">
        <v>50</v>
      </c>
      <c r="D180" s="181"/>
      <c r="E180" s="181"/>
      <c r="F180" s="201" t="s">
        <v>563</v>
      </c>
      <c r="G180" s="181"/>
      <c r="H180" s="181" t="s">
        <v>635</v>
      </c>
      <c r="I180" s="181" t="s">
        <v>565</v>
      </c>
      <c r="J180" s="181">
        <v>255</v>
      </c>
      <c r="K180" s="221"/>
    </row>
    <row r="181" spans="1:11" ht="15" customHeight="1">
      <c r="A181" s="2"/>
      <c r="B181" s="202"/>
      <c r="C181" s="181" t="s">
        <v>93</v>
      </c>
      <c r="D181" s="181"/>
      <c r="E181" s="181"/>
      <c r="F181" s="201" t="s">
        <v>563</v>
      </c>
      <c r="G181" s="181"/>
      <c r="H181" s="181" t="s">
        <v>527</v>
      </c>
      <c r="I181" s="181" t="s">
        <v>565</v>
      </c>
      <c r="J181" s="181">
        <v>10</v>
      </c>
      <c r="K181" s="221"/>
    </row>
    <row r="182" spans="1:11" ht="15" customHeight="1">
      <c r="A182" s="2"/>
      <c r="B182" s="202"/>
      <c r="C182" s="181" t="s">
        <v>94</v>
      </c>
      <c r="D182" s="181"/>
      <c r="E182" s="181"/>
      <c r="F182" s="201" t="s">
        <v>563</v>
      </c>
      <c r="G182" s="181"/>
      <c r="H182" s="181" t="s">
        <v>636</v>
      </c>
      <c r="I182" s="181" t="s">
        <v>598</v>
      </c>
      <c r="J182" s="181"/>
      <c r="K182" s="221"/>
    </row>
    <row r="183" spans="1:11" ht="15" customHeight="1">
      <c r="A183" s="2"/>
      <c r="B183" s="202"/>
      <c r="C183" s="181" t="s">
        <v>637</v>
      </c>
      <c r="D183" s="181"/>
      <c r="E183" s="181"/>
      <c r="F183" s="201" t="s">
        <v>563</v>
      </c>
      <c r="G183" s="181"/>
      <c r="H183" s="181" t="s">
        <v>638</v>
      </c>
      <c r="I183" s="181" t="s">
        <v>598</v>
      </c>
      <c r="J183" s="181"/>
      <c r="K183" s="221"/>
    </row>
    <row r="184" spans="1:11" ht="15" customHeight="1">
      <c r="A184" s="2"/>
      <c r="B184" s="202"/>
      <c r="C184" s="181" t="s">
        <v>532</v>
      </c>
      <c r="D184" s="181"/>
      <c r="E184" s="181"/>
      <c r="F184" s="201" t="s">
        <v>563</v>
      </c>
      <c r="G184" s="181"/>
      <c r="H184" s="181" t="s">
        <v>639</v>
      </c>
      <c r="I184" s="181" t="s">
        <v>598</v>
      </c>
      <c r="J184" s="181"/>
      <c r="K184" s="221"/>
    </row>
    <row r="185" spans="1:11" ht="15" customHeight="1">
      <c r="A185" s="2"/>
      <c r="B185" s="202"/>
      <c r="C185" s="181" t="s">
        <v>96</v>
      </c>
      <c r="D185" s="181"/>
      <c r="E185" s="181"/>
      <c r="F185" s="201" t="s">
        <v>569</v>
      </c>
      <c r="G185" s="181"/>
      <c r="H185" s="181" t="s">
        <v>640</v>
      </c>
      <c r="I185" s="181" t="s">
        <v>565</v>
      </c>
      <c r="J185" s="181">
        <v>50</v>
      </c>
      <c r="K185" s="221"/>
    </row>
    <row r="186" spans="1:11" ht="15" customHeight="1">
      <c r="A186" s="2"/>
      <c r="B186" s="202"/>
      <c r="C186" s="181" t="s">
        <v>641</v>
      </c>
      <c r="D186" s="181"/>
      <c r="E186" s="181"/>
      <c r="F186" s="201" t="s">
        <v>569</v>
      </c>
      <c r="G186" s="181"/>
      <c r="H186" s="181" t="s">
        <v>642</v>
      </c>
      <c r="I186" s="181" t="s">
        <v>643</v>
      </c>
      <c r="J186" s="181"/>
      <c r="K186" s="221"/>
    </row>
    <row r="187" spans="1:11" ht="15" customHeight="1">
      <c r="A187" s="2"/>
      <c r="B187" s="202"/>
      <c r="C187" s="181" t="s">
        <v>644</v>
      </c>
      <c r="D187" s="181"/>
      <c r="E187" s="181"/>
      <c r="F187" s="201" t="s">
        <v>569</v>
      </c>
      <c r="G187" s="181"/>
      <c r="H187" s="181" t="s">
        <v>645</v>
      </c>
      <c r="I187" s="181" t="s">
        <v>643</v>
      </c>
      <c r="J187" s="181"/>
      <c r="K187" s="221"/>
    </row>
    <row r="188" spans="1:11" ht="15" customHeight="1">
      <c r="A188" s="2"/>
      <c r="B188" s="202"/>
      <c r="C188" s="181" t="s">
        <v>646</v>
      </c>
      <c r="D188" s="181"/>
      <c r="E188" s="181"/>
      <c r="F188" s="201" t="s">
        <v>569</v>
      </c>
      <c r="G188" s="181"/>
      <c r="H188" s="181" t="s">
        <v>647</v>
      </c>
      <c r="I188" s="181" t="s">
        <v>643</v>
      </c>
      <c r="J188" s="181"/>
      <c r="K188" s="221"/>
    </row>
    <row r="189" spans="1:11" ht="15" customHeight="1">
      <c r="A189" s="2"/>
      <c r="B189" s="202"/>
      <c r="C189" s="234" t="s">
        <v>648</v>
      </c>
      <c r="D189" s="181"/>
      <c r="E189" s="181"/>
      <c r="F189" s="201" t="s">
        <v>569</v>
      </c>
      <c r="G189" s="181"/>
      <c r="H189" s="181" t="s">
        <v>649</v>
      </c>
      <c r="I189" s="181" t="s">
        <v>650</v>
      </c>
      <c r="J189" s="235" t="s">
        <v>651</v>
      </c>
      <c r="K189" s="221"/>
    </row>
    <row r="190" spans="1:11" ht="15" customHeight="1">
      <c r="A190" s="2"/>
      <c r="B190" s="202"/>
      <c r="C190" s="234" t="s">
        <v>38</v>
      </c>
      <c r="D190" s="181"/>
      <c r="E190" s="181"/>
      <c r="F190" s="201" t="s">
        <v>563</v>
      </c>
      <c r="G190" s="181"/>
      <c r="H190" s="178" t="s">
        <v>652</v>
      </c>
      <c r="I190" s="181" t="s">
        <v>653</v>
      </c>
      <c r="J190" s="181"/>
      <c r="K190" s="221"/>
    </row>
    <row r="191" spans="1:11" ht="15" customHeight="1">
      <c r="A191" s="2"/>
      <c r="B191" s="202"/>
      <c r="C191" s="234" t="s">
        <v>654</v>
      </c>
      <c r="D191" s="181"/>
      <c r="E191" s="181"/>
      <c r="F191" s="201" t="s">
        <v>563</v>
      </c>
      <c r="G191" s="181"/>
      <c r="H191" s="181" t="s">
        <v>655</v>
      </c>
      <c r="I191" s="181" t="s">
        <v>598</v>
      </c>
      <c r="J191" s="181"/>
      <c r="K191" s="221"/>
    </row>
    <row r="192" spans="1:11" ht="15" customHeight="1">
      <c r="A192" s="2"/>
      <c r="B192" s="202"/>
      <c r="C192" s="234" t="s">
        <v>656</v>
      </c>
      <c r="D192" s="181"/>
      <c r="E192" s="181"/>
      <c r="F192" s="201" t="s">
        <v>563</v>
      </c>
      <c r="G192" s="181"/>
      <c r="H192" s="181" t="s">
        <v>657</v>
      </c>
      <c r="I192" s="181" t="s">
        <v>598</v>
      </c>
      <c r="J192" s="181"/>
      <c r="K192" s="221"/>
    </row>
    <row r="193" spans="1:11" ht="15" customHeight="1">
      <c r="A193" s="2"/>
      <c r="B193" s="202"/>
      <c r="C193" s="234" t="s">
        <v>658</v>
      </c>
      <c r="D193" s="181"/>
      <c r="E193" s="181"/>
      <c r="F193" s="201" t="s">
        <v>569</v>
      </c>
      <c r="G193" s="181"/>
      <c r="H193" s="181" t="s">
        <v>659</v>
      </c>
      <c r="I193" s="181" t="s">
        <v>598</v>
      </c>
      <c r="J193" s="181"/>
      <c r="K193" s="221"/>
    </row>
    <row r="194" spans="1:11" ht="15" customHeight="1">
      <c r="A194" s="2"/>
      <c r="B194" s="227"/>
      <c r="C194" s="236"/>
      <c r="D194" s="208"/>
      <c r="E194" s="208"/>
      <c r="F194" s="208"/>
      <c r="G194" s="208"/>
      <c r="H194" s="208"/>
      <c r="I194" s="208"/>
      <c r="J194" s="208"/>
      <c r="K194" s="228"/>
    </row>
    <row r="195" spans="1:11" ht="18.75" customHeight="1">
      <c r="A195" s="2"/>
      <c r="B195" s="210"/>
      <c r="C195" s="199"/>
      <c r="D195" s="199"/>
      <c r="E195" s="199"/>
      <c r="F195" s="229"/>
      <c r="G195" s="199"/>
      <c r="H195" s="199"/>
      <c r="I195" s="199"/>
      <c r="J195" s="199"/>
      <c r="K195" s="210"/>
    </row>
    <row r="196" spans="1:11" ht="18.75" customHeight="1">
      <c r="A196" s="2"/>
      <c r="B196" s="210"/>
      <c r="C196" s="199"/>
      <c r="D196" s="199"/>
      <c r="E196" s="199"/>
      <c r="F196" s="229"/>
      <c r="G196" s="199"/>
      <c r="H196" s="199"/>
      <c r="I196" s="199"/>
      <c r="J196" s="199"/>
      <c r="K196" s="210"/>
    </row>
    <row r="197" spans="1:11" ht="18.75" customHeight="1">
      <c r="A197" s="2"/>
      <c r="B197" s="187"/>
      <c r="C197" s="187"/>
      <c r="D197" s="187"/>
      <c r="E197" s="187"/>
      <c r="F197" s="187"/>
      <c r="G197" s="187"/>
      <c r="H197" s="187"/>
      <c r="I197" s="187"/>
      <c r="J197" s="187"/>
      <c r="K197" s="187"/>
    </row>
    <row r="198" spans="1:11" ht="14.25">
      <c r="A198" s="2"/>
      <c r="B198" s="169"/>
      <c r="C198" s="170"/>
      <c r="D198" s="170"/>
      <c r="E198" s="170"/>
      <c r="F198" s="170"/>
      <c r="G198" s="170"/>
      <c r="H198" s="170"/>
      <c r="I198" s="170"/>
      <c r="J198" s="170"/>
      <c r="K198" s="171"/>
    </row>
    <row r="199" spans="1:11" ht="21" customHeight="1">
      <c r="A199" s="2"/>
      <c r="B199" s="173"/>
      <c r="C199" s="271" t="s">
        <v>660</v>
      </c>
      <c r="D199" s="271"/>
      <c r="E199" s="271"/>
      <c r="F199" s="271"/>
      <c r="G199" s="271"/>
      <c r="H199" s="271"/>
      <c r="I199" s="271"/>
      <c r="J199" s="271"/>
      <c r="K199" s="174"/>
    </row>
    <row r="200" spans="1:11" ht="25.5" customHeight="1">
      <c r="A200" s="2"/>
      <c r="B200" s="173"/>
      <c r="C200" s="237" t="s">
        <v>661</v>
      </c>
      <c r="D200" s="237"/>
      <c r="E200" s="237"/>
      <c r="F200" s="237" t="s">
        <v>662</v>
      </c>
      <c r="G200" s="238"/>
      <c r="H200" s="276" t="s">
        <v>663</v>
      </c>
      <c r="I200" s="276"/>
      <c r="J200" s="276"/>
      <c r="K200" s="174"/>
    </row>
    <row r="201" spans="1:11" ht="5.25" customHeight="1">
      <c r="A201" s="2"/>
      <c r="B201" s="202"/>
      <c r="C201" s="198"/>
      <c r="D201" s="198"/>
      <c r="E201" s="198"/>
      <c r="F201" s="198"/>
      <c r="G201" s="199"/>
      <c r="H201" s="198"/>
      <c r="I201" s="198"/>
      <c r="J201" s="198"/>
      <c r="K201" s="221"/>
    </row>
    <row r="202" spans="1:11" ht="15" customHeight="1">
      <c r="A202" s="2"/>
      <c r="B202" s="202"/>
      <c r="C202" s="181" t="s">
        <v>653</v>
      </c>
      <c r="D202" s="181"/>
      <c r="E202" s="181"/>
      <c r="F202" s="201" t="s">
        <v>39</v>
      </c>
      <c r="G202" s="181"/>
      <c r="H202" s="277" t="s">
        <v>664</v>
      </c>
      <c r="I202" s="277"/>
      <c r="J202" s="277"/>
      <c r="K202" s="221"/>
    </row>
    <row r="203" spans="1:11" ht="15" customHeight="1">
      <c r="A203" s="2"/>
      <c r="B203" s="202"/>
      <c r="C203" s="181"/>
      <c r="D203" s="181"/>
      <c r="E203" s="181"/>
      <c r="F203" s="201" t="s">
        <v>40</v>
      </c>
      <c r="G203" s="181"/>
      <c r="H203" s="277" t="s">
        <v>665</v>
      </c>
      <c r="I203" s="277"/>
      <c r="J203" s="277"/>
      <c r="K203" s="221"/>
    </row>
    <row r="204" spans="1:11" ht="15" customHeight="1">
      <c r="A204" s="2"/>
      <c r="B204" s="202"/>
      <c r="C204" s="181"/>
      <c r="D204" s="181"/>
      <c r="E204" s="181"/>
      <c r="F204" s="201" t="s">
        <v>43</v>
      </c>
      <c r="G204" s="181"/>
      <c r="H204" s="277" t="s">
        <v>666</v>
      </c>
      <c r="I204" s="277"/>
      <c r="J204" s="277"/>
      <c r="K204" s="221"/>
    </row>
    <row r="205" spans="1:11" ht="15" customHeight="1">
      <c r="A205" s="2"/>
      <c r="B205" s="202"/>
      <c r="C205" s="181"/>
      <c r="D205" s="181"/>
      <c r="E205" s="181"/>
      <c r="F205" s="201" t="s">
        <v>41</v>
      </c>
      <c r="G205" s="181"/>
      <c r="H205" s="277" t="s">
        <v>667</v>
      </c>
      <c r="I205" s="277"/>
      <c r="J205" s="277"/>
      <c r="K205" s="221"/>
    </row>
    <row r="206" spans="1:11" ht="15" customHeight="1">
      <c r="A206" s="2"/>
      <c r="B206" s="202"/>
      <c r="C206" s="181"/>
      <c r="D206" s="181"/>
      <c r="E206" s="181"/>
      <c r="F206" s="201" t="s">
        <v>42</v>
      </c>
      <c r="G206" s="181"/>
      <c r="H206" s="277" t="s">
        <v>668</v>
      </c>
      <c r="I206" s="277"/>
      <c r="J206" s="277"/>
      <c r="K206" s="221"/>
    </row>
    <row r="207" spans="1:11" ht="15" customHeight="1">
      <c r="A207" s="2"/>
      <c r="B207" s="202"/>
      <c r="C207" s="181"/>
      <c r="D207" s="181"/>
      <c r="E207" s="181"/>
      <c r="F207" s="201"/>
      <c r="G207" s="181"/>
      <c r="H207" s="181"/>
      <c r="I207" s="181"/>
      <c r="J207" s="181"/>
      <c r="K207" s="221"/>
    </row>
    <row r="208" spans="1:11" ht="15" customHeight="1">
      <c r="A208" s="2"/>
      <c r="B208" s="202"/>
      <c r="C208" s="181" t="s">
        <v>610</v>
      </c>
      <c r="D208" s="181"/>
      <c r="E208" s="181"/>
      <c r="F208" s="201" t="s">
        <v>75</v>
      </c>
      <c r="G208" s="181"/>
      <c r="H208" s="277" t="s">
        <v>669</v>
      </c>
      <c r="I208" s="277"/>
      <c r="J208" s="277"/>
      <c r="K208" s="221"/>
    </row>
    <row r="209" spans="1:11" ht="15" customHeight="1">
      <c r="A209" s="2"/>
      <c r="B209" s="202"/>
      <c r="C209" s="181"/>
      <c r="D209" s="181"/>
      <c r="E209" s="181"/>
      <c r="F209" s="201" t="s">
        <v>507</v>
      </c>
      <c r="G209" s="181"/>
      <c r="H209" s="277" t="s">
        <v>508</v>
      </c>
      <c r="I209" s="277"/>
      <c r="J209" s="277"/>
      <c r="K209" s="221"/>
    </row>
    <row r="210" spans="1:11" ht="15" customHeight="1">
      <c r="A210" s="2"/>
      <c r="B210" s="202"/>
      <c r="C210" s="181"/>
      <c r="D210" s="181"/>
      <c r="E210" s="181"/>
      <c r="F210" s="201" t="s">
        <v>505</v>
      </c>
      <c r="G210" s="181"/>
      <c r="H210" s="277" t="s">
        <v>670</v>
      </c>
      <c r="I210" s="277"/>
      <c r="J210" s="277"/>
      <c r="K210" s="221"/>
    </row>
    <row r="211" spans="1:11" ht="15" customHeight="1">
      <c r="A211" s="2"/>
      <c r="B211" s="239"/>
      <c r="C211" s="181"/>
      <c r="D211" s="181"/>
      <c r="E211" s="181"/>
      <c r="F211" s="201" t="s">
        <v>509</v>
      </c>
      <c r="G211" s="234"/>
      <c r="H211" s="275" t="s">
        <v>510</v>
      </c>
      <c r="I211" s="275"/>
      <c r="J211" s="275"/>
      <c r="K211" s="240"/>
    </row>
    <row r="212" spans="1:11" ht="15" customHeight="1">
      <c r="A212" s="2"/>
      <c r="B212" s="239"/>
      <c r="C212" s="181"/>
      <c r="D212" s="181"/>
      <c r="E212" s="181"/>
      <c r="F212" s="201" t="s">
        <v>104</v>
      </c>
      <c r="G212" s="234"/>
      <c r="H212" s="275" t="s">
        <v>671</v>
      </c>
      <c r="I212" s="275"/>
      <c r="J212" s="275"/>
      <c r="K212" s="240"/>
    </row>
    <row r="213" spans="1:11" ht="15" customHeight="1">
      <c r="A213" s="2"/>
      <c r="B213" s="239"/>
      <c r="C213" s="181"/>
      <c r="D213" s="181"/>
      <c r="E213" s="181"/>
      <c r="F213" s="201"/>
      <c r="G213" s="234"/>
      <c r="H213" s="225"/>
      <c r="I213" s="225"/>
      <c r="J213" s="225"/>
      <c r="K213" s="240"/>
    </row>
    <row r="214" spans="1:11" ht="15" customHeight="1">
      <c r="A214" s="2"/>
      <c r="B214" s="239"/>
      <c r="C214" s="181" t="s">
        <v>633</v>
      </c>
      <c r="D214" s="181"/>
      <c r="E214" s="181"/>
      <c r="F214" s="201">
        <v>1</v>
      </c>
      <c r="G214" s="234"/>
      <c r="H214" s="275" t="s">
        <v>672</v>
      </c>
      <c r="I214" s="275"/>
      <c r="J214" s="275"/>
      <c r="K214" s="240"/>
    </row>
    <row r="215" spans="1:11" ht="15" customHeight="1">
      <c r="A215" s="2"/>
      <c r="B215" s="239"/>
      <c r="C215" s="181"/>
      <c r="D215" s="181"/>
      <c r="E215" s="181"/>
      <c r="F215" s="201">
        <v>2</v>
      </c>
      <c r="G215" s="234"/>
      <c r="H215" s="275" t="s">
        <v>673</v>
      </c>
      <c r="I215" s="275"/>
      <c r="J215" s="275"/>
      <c r="K215" s="240"/>
    </row>
    <row r="216" spans="1:11" ht="15" customHeight="1">
      <c r="A216" s="2"/>
      <c r="B216" s="239"/>
      <c r="C216" s="181"/>
      <c r="D216" s="181"/>
      <c r="E216" s="181"/>
      <c r="F216" s="201">
        <v>3</v>
      </c>
      <c r="G216" s="234"/>
      <c r="H216" s="275" t="s">
        <v>674</v>
      </c>
      <c r="I216" s="275"/>
      <c r="J216" s="275"/>
      <c r="K216" s="240"/>
    </row>
    <row r="217" spans="1:11" ht="15" customHeight="1">
      <c r="A217" s="2"/>
      <c r="B217" s="239"/>
      <c r="C217" s="181"/>
      <c r="D217" s="181"/>
      <c r="E217" s="181"/>
      <c r="F217" s="201">
        <v>4</v>
      </c>
      <c r="G217" s="234"/>
      <c r="H217" s="275" t="s">
        <v>675</v>
      </c>
      <c r="I217" s="275"/>
      <c r="J217" s="275"/>
      <c r="K217" s="240"/>
    </row>
    <row r="218" spans="1:11" ht="12.75" customHeight="1">
      <c r="A218" s="2"/>
      <c r="B218" s="241"/>
      <c r="C218" s="242"/>
      <c r="D218" s="242"/>
      <c r="E218" s="242"/>
      <c r="F218" s="242"/>
      <c r="G218" s="242"/>
      <c r="H218" s="242"/>
      <c r="I218" s="242"/>
      <c r="J218" s="242"/>
      <c r="K218" s="243"/>
    </row>
  </sheetData>
  <mergeCells count="77">
    <mergeCell ref="H212:J212"/>
    <mergeCell ref="H214:J214"/>
    <mergeCell ref="H215:J215"/>
    <mergeCell ref="H216:J216"/>
    <mergeCell ref="H217:J217"/>
    <mergeCell ref="H211:J211"/>
    <mergeCell ref="C165:J165"/>
    <mergeCell ref="C199:J199"/>
    <mergeCell ref="H200:J200"/>
    <mergeCell ref="H202:J202"/>
    <mergeCell ref="H203:J203"/>
    <mergeCell ref="H204:J204"/>
    <mergeCell ref="H205:J205"/>
    <mergeCell ref="H206:J206"/>
    <mergeCell ref="H208:J208"/>
    <mergeCell ref="H209:J209"/>
    <mergeCell ref="H210:J210"/>
    <mergeCell ref="C147:J147"/>
    <mergeCell ref="D62:J62"/>
    <mergeCell ref="D63:J63"/>
    <mergeCell ref="D65:J65"/>
    <mergeCell ref="D66:J66"/>
    <mergeCell ref="D67:J67"/>
    <mergeCell ref="D68:J68"/>
    <mergeCell ref="D69:J69"/>
    <mergeCell ref="D70:J70"/>
    <mergeCell ref="C75:J75"/>
    <mergeCell ref="C102:J102"/>
    <mergeCell ref="C122:J122"/>
    <mergeCell ref="D61:J61"/>
    <mergeCell ref="E48:J48"/>
    <mergeCell ref="E49:J49"/>
    <mergeCell ref="E50:J50"/>
    <mergeCell ref="D51:J51"/>
    <mergeCell ref="C52:J52"/>
    <mergeCell ref="C54:J54"/>
    <mergeCell ref="C55:J55"/>
    <mergeCell ref="C57:J57"/>
    <mergeCell ref="D58:J58"/>
    <mergeCell ref="D59:J59"/>
    <mergeCell ref="D60:J60"/>
    <mergeCell ref="D47:J47"/>
    <mergeCell ref="D35:J35"/>
    <mergeCell ref="G36:J36"/>
    <mergeCell ref="G37:J37"/>
    <mergeCell ref="G38:J38"/>
    <mergeCell ref="G39:J39"/>
    <mergeCell ref="G40:J40"/>
    <mergeCell ref="G41:J41"/>
    <mergeCell ref="G42:J42"/>
    <mergeCell ref="G43:J43"/>
    <mergeCell ref="G44:J44"/>
    <mergeCell ref="G45:J45"/>
    <mergeCell ref="D34:J34"/>
    <mergeCell ref="F20:J20"/>
    <mergeCell ref="F21:J21"/>
    <mergeCell ref="F22:J22"/>
    <mergeCell ref="F23:J23"/>
    <mergeCell ref="C25:J25"/>
    <mergeCell ref="C26:J26"/>
    <mergeCell ref="D27:J27"/>
    <mergeCell ref="D28:J28"/>
    <mergeCell ref="D30:J30"/>
    <mergeCell ref="D31:J31"/>
    <mergeCell ref="D33:J33"/>
    <mergeCell ref="F19:J19"/>
    <mergeCell ref="C3:J3"/>
    <mergeCell ref="C4:J4"/>
    <mergeCell ref="C6:J6"/>
    <mergeCell ref="C7:J7"/>
    <mergeCell ref="C9:J9"/>
    <mergeCell ref="D10:J10"/>
    <mergeCell ref="D11:J11"/>
    <mergeCell ref="D15:J15"/>
    <mergeCell ref="D16:J16"/>
    <mergeCell ref="D17:J17"/>
    <mergeCell ref="F18:J18"/>
  </mergeCells>
  <printOptions/>
  <pageMargins left="0.590157480314961" right="0.590157480314961" top="0.983858267716536" bottom="0.983858267716536" header="0.590157480314961" footer="0.590157480314961"/>
  <pageSetup fitToHeight="0" fitToWidth="0" horizontalDpi="600" verticalDpi="600" orientation="portrait" paperSize="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Ekonom</dc:creator>
  <cp:keywords/>
  <dc:description/>
  <cp:lastModifiedBy>Ekonom</cp:lastModifiedBy>
  <cp:lastPrinted>2022-03-07T11:12:51Z</cp:lastPrinted>
  <dcterms:created xsi:type="dcterms:W3CDTF">2022-03-07T08:24:45Z</dcterms:created>
  <dcterms:modified xsi:type="dcterms:W3CDTF">2022-04-21T09:48:20Z</dcterms:modified>
  <cp:category/>
  <cp:version/>
  <cp:contentType/>
  <cp:contentStatus/>
</cp:coreProperties>
</file>