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2\STAVBY PK 2022\II-230 Dolce\Podklady VŘ\"/>
    </mc:Choice>
  </mc:AlternateContent>
  <bookViews>
    <workbookView xWindow="480" yWindow="225" windowWidth="18195" windowHeight="11190" tabRatio="918"/>
  </bookViews>
  <sheets>
    <sheet name="rozpočet" sheetId="1" r:id="rId1"/>
    <sheet name="mapa" sheetId="3" r:id="rId2"/>
    <sheet name="obrázková příloha" sheetId="9" r:id="rId3"/>
  </sheets>
  <definedNames>
    <definedName name="_xlnm.Print_Area" localSheetId="0">rozpočet!$A$1:$S$97</definedName>
  </definedNames>
  <calcPr calcId="162913"/>
</workbook>
</file>

<file path=xl/calcChain.xml><?xml version="1.0" encoding="utf-8"?>
<calcChain xmlns="http://schemas.openxmlformats.org/spreadsheetml/2006/main">
  <c r="K88" i="1" l="1"/>
  <c r="K87" i="1" l="1"/>
  <c r="K85" i="1"/>
  <c r="N81" i="1"/>
  <c r="K81" i="1"/>
  <c r="K80" i="1"/>
  <c r="K89" i="1" l="1"/>
  <c r="N93" i="1" l="1"/>
  <c r="K91" i="1"/>
  <c r="K84" i="1"/>
  <c r="K83" i="1"/>
  <c r="N84" i="1"/>
  <c r="N83" i="1"/>
  <c r="N82" i="1"/>
  <c r="K86" i="1"/>
  <c r="N87" i="1" s="1"/>
  <c r="N95" i="1" l="1"/>
  <c r="N94" i="1" l="1"/>
  <c r="F72" i="1" l="1"/>
  <c r="F69" i="1"/>
  <c r="F51" i="1"/>
  <c r="F48" i="1" l="1"/>
  <c r="N92" i="1"/>
  <c r="N91" i="1"/>
  <c r="N90" i="1"/>
  <c r="N89" i="1"/>
  <c r="N88" i="1"/>
  <c r="N86" i="1"/>
  <c r="N85" i="1"/>
  <c r="N80" i="1"/>
  <c r="L27" i="1"/>
  <c r="H25" i="1"/>
  <c r="N79" i="1" l="1"/>
  <c r="N78" i="1" s="1"/>
  <c r="M19" i="1" s="1"/>
  <c r="M22" i="1" s="1"/>
  <c r="N59" i="1" l="1"/>
  <c r="N58" i="1"/>
  <c r="L62" i="1" s="1"/>
</calcChain>
</file>

<file path=xl/sharedStrings.xml><?xml version="1.0" encoding="utf-8"?>
<sst xmlns="http://schemas.openxmlformats.org/spreadsheetml/2006/main" count="126" uniqueCount="85">
  <si>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</si>
  <si>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</si>
  <si>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</si>
  <si>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</si>
  <si>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</si>
  <si>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</si>
  <si>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</si>
  <si>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</si>
  <si>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</si>
  <si>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</si>
  <si>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</si>
  <si>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</si>
  <si>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</si>
  <si>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</si>
  <si>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</si>
  <si>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</si>
  <si>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</si>
  <si>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</si>
  <si>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</si>
  <si>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</si>
  <si>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</si>
  <si>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</si>
  <si>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D1 - Komunikace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</si>
  <si>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</si>
  <si>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</si>
  <si>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</si>
  <si>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</si>
  <si>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</si>
  <si>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</si>
  <si>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</si>
  <si>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</si>
  <si>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</si>
  <si>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</si>
  <si>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</si>
  <si>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</si>
  <si>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</si>
  <si>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</si>
  <si>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</si>
  <si>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3</t>
  </si>
  <si>
    <t>4</t>
  </si>
  <si>
    <t>Pol4</t>
  </si>
  <si>
    <t>5</t>
  </si>
  <si>
    <t>Pol5</t>
  </si>
  <si>
    <t>6</t>
  </si>
  <si>
    <t>Pol6</t>
  </si>
  <si>
    <t>bm</t>
  </si>
  <si>
    <t>7</t>
  </si>
  <si>
    <t>Pol7</t>
  </si>
  <si>
    <t>m</t>
  </si>
  <si>
    <t>8</t>
  </si>
  <si>
    <t>Pol8</t>
  </si>
  <si>
    <t>9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</si>
  <si>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</si>
  <si>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</si>
  <si>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</si>
  <si>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</si>
  <si>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</si>
  <si>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Pol3</t>
  </si>
  <si>
    <t>Postřik živičný spojovací ze silniční emulze v množství 0,3kg/m2</t>
  </si>
  <si>
    <t>DIR + DIO</t>
  </si>
  <si>
    <t>kpl</t>
  </si>
  <si>
    <t>Pol10</t>
  </si>
  <si>
    <t>Koterovská 162, 326 00 Plzeň</t>
  </si>
  <si>
    <t>Asfaltový beton vrstva ložná ACL 16</t>
  </si>
  <si>
    <t>Vytrhání betonových žlabovnic, včetně lože. Odvoz na skládku, skládkovné.</t>
  </si>
  <si>
    <t>Pol11</t>
  </si>
  <si>
    <t>m3</t>
  </si>
  <si>
    <t>Odkopávky, včetně odvozu a skládkovného, úprava pláně.</t>
  </si>
  <si>
    <t>SĎ (0-22, 0-32) v tl. 200 mm</t>
  </si>
  <si>
    <t>Betonová přídlažba šířky 10 cm ke stávajícím obrubám</t>
  </si>
  <si>
    <t>Geodetické zaměření skutečného provedení, včetně rozdělení obnovy po kanalizaci a opravy průtahu obcí.</t>
  </si>
  <si>
    <t xml:space="preserve"> II/230 Dolce intravilán - obnova povrchu</t>
  </si>
  <si>
    <t>Silniční obrubník do betonového lože, včetně zaříznutí vjezdu, zemních prací (nášlap 20 mm ve vjezdech k č.p.: 101 - 2m; 109-15,5m; 96-4,5+7,5m; 79-7m; 71-8m; 75-7,5m; 77-6,5m; 2-6m; 73-7m; 119-6m; 35 a 56-23m; 6-6m; 5-6m; 84-6m; 20-8,5m; 60 a 12-15m; 58-15,5m; 29-6m; 65-8m)</t>
  </si>
  <si>
    <t>Pol12</t>
  </si>
  <si>
    <t>Pol13</t>
  </si>
  <si>
    <t>Pol14</t>
  </si>
  <si>
    <t>D+M mříže, rámu, podkladního prstence UV do betonového lože na stávající UV, včetně výškové úpravy.</t>
  </si>
  <si>
    <t>ks</t>
  </si>
  <si>
    <t>VDZ - vodící čáry - strukturovaný plast š. 2*0,25 m a 1*0,125 m; vč, předznačení barvou (barva na čerstvý povrch, plast po vyzrání)</t>
  </si>
  <si>
    <t>Pol15</t>
  </si>
  <si>
    <t>Pol16</t>
  </si>
  <si>
    <t>II/ 230 Dolce - průtah obcí</t>
  </si>
  <si>
    <t>Asfaltový beton vrstva obrusná ACO 11  tl. 40mm š. přes 3m z nemodifikovaného asfaltu, včetně ošetření spar zálivkou, poníženo o obnovu v rámci výstavby kanalizace - 3 039,12</t>
  </si>
  <si>
    <t>Odstranění živičného krytu frézováním plocha tl. do  40 mm  s naložením na dopravní prostředek, odvozem do 1 km, rozprostřením, vč. uhutnění. Poníženo o odstranění v rámci výstavby kanalizace - 3 039,12</t>
  </si>
  <si>
    <t>Odstranění živičného krytu frézováním plocha tl. do  40 mm  s naložením na dopravní prostředek, odvozem do 1 km, rozprostřením, vč. uhutnění. Poníženo o odstranění v rámci výstavby kanalizace - 2 460,24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</si>
</sst>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6" fontId="0" fillId="0" borderId="20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Border="1" applyAlignment="1" applyProtection="1">
      <alignment horizontal="left" vertical="center" wrapText="1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67" fontId="5" fillId="0" borderId="0" xfId="0" applyNumberFormat="1" applyFont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39" fontId="11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39" fontId="11" fillId="2" borderId="0" xfId="0" applyNumberFormat="1" applyFont="1" applyFill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Alignment="1" applyProtection="1">
      <alignment horizontal="right"/>
    </xf>
    <xf numFmtId="49" fontId="0" fillId="0" borderId="21" xfId="0" applyNumberFormat="1" applyFont="1" applyBorder="1" applyAlignment="1" applyProtection="1">
      <alignment horizontal="left" vertical="center" wrapText="1"/>
    </xf>
    <xf numFmtId="49" fontId="0" fillId="0" borderId="22" xfId="0" applyNumberFormat="1" applyFont="1" applyBorder="1" applyAlignment="1" applyProtection="1">
      <alignment horizontal="left" vertical="center" wrapText="1"/>
    </xf>
    <xf numFmtId="49" fontId="0" fillId="0" borderId="23" xfId="0" applyNumberFormat="1" applyFont="1" applyBorder="1" applyAlignment="1" applyProtection="1">
      <alignment horizontal="left" vertical="center" wrapText="1"/>
    </xf>
    <xf numFmtId="39" fontId="0" fillId="0" borderId="21" xfId="0" applyNumberFormat="1" applyFont="1" applyBorder="1" applyAlignment="1" applyProtection="1">
      <alignment horizontal="right" vertical="center"/>
    </xf>
    <xf numFmtId="39" fontId="0" fillId="0" borderId="23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539750</xdr:colOff>
      <xdr:row>26</xdr:row>
      <xdr:rowOff>152620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85250" cy="5105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552000</xdr:colOff>
      <xdr:row>14</xdr:row>
      <xdr:rowOff>33000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26175</xdr:colOff>
      <xdr:row>0</xdr:row>
      <xdr:rowOff>45225</xdr:rowOff>
    </xdr:from>
    <xdr:to>
      <xdr:col>12</xdr:col>
      <xdr:colOff>578175</xdr:colOff>
      <xdr:row>14</xdr:row>
      <xdr:rowOff>78225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3375" y="45225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52350</xdr:rowOff>
    </xdr:from>
    <xdr:to>
      <xdr:col>5</xdr:col>
      <xdr:colOff>552000</xdr:colOff>
      <xdr:row>29</xdr:row>
      <xdr:rowOff>85350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985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30900</xdr:colOff>
      <xdr:row>15</xdr:row>
      <xdr:rowOff>49950</xdr:rowOff>
    </xdr:from>
    <xdr:to>
      <xdr:col>12</xdr:col>
      <xdr:colOff>582900</xdr:colOff>
      <xdr:row>29</xdr:row>
      <xdr:rowOff>82950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25" y="290745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38025</xdr:colOff>
      <xdr:row>30</xdr:row>
      <xdr:rowOff>38025</xdr:rowOff>
    </xdr:from>
    <xdr:to>
      <xdr:col>12</xdr:col>
      <xdr:colOff>590025</xdr:colOff>
      <xdr:row>45</xdr:row>
      <xdr:rowOff>23400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150" y="641025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7050</xdr:colOff>
      <xdr:row>30</xdr:row>
      <xdr:rowOff>159450</xdr:rowOff>
    </xdr:from>
    <xdr:to>
      <xdr:col>5</xdr:col>
      <xdr:colOff>559050</xdr:colOff>
      <xdr:row>45</xdr:row>
      <xdr:rowOff>30525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0" y="587445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52275</xdr:rowOff>
    </xdr:from>
    <xdr:to>
      <xdr:col>5</xdr:col>
      <xdr:colOff>552000</xdr:colOff>
      <xdr:row>60</xdr:row>
      <xdr:rowOff>85275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5275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40350</xdr:colOff>
      <xdr:row>46</xdr:row>
      <xdr:rowOff>59400</xdr:rowOff>
    </xdr:from>
    <xdr:to>
      <xdr:col>12</xdr:col>
      <xdr:colOff>592350</xdr:colOff>
      <xdr:row>60</xdr:row>
      <xdr:rowOff>92400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75" y="933675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47475</xdr:rowOff>
    </xdr:from>
    <xdr:to>
      <xdr:col>5</xdr:col>
      <xdr:colOff>552000</xdr:colOff>
      <xdr:row>76</xdr:row>
      <xdr:rowOff>80475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58475"/>
          <a:ext cx="3600000" cy="27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6"/>
  <sheetViews>
    <sheetView tabSelected="1" view="pageBreakPreview" topLeftCell="A61" zoomScale="85" zoomScaleNormal="100" zoomScaleSheetLayoutView="85" workbookViewId="0">
      <selection activeCell="U88" sqref="U88:W89"/>
    </sheetView>
  </sheetViews>
  <sheetFormatPr defaultRowHeight="15" x14ac:dyDescent="0.25"/>
  <cols>
    <col min="1" max="1" width="2.710937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81" t="s">
        <v>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83" t="s">
        <v>71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6"/>
      <c r="R5" s="5"/>
    </row>
    <row r="6" spans="2:18" ht="18" x14ac:dyDescent="0.25">
      <c r="B6" s="8"/>
      <c r="C6" s="9"/>
      <c r="D6" s="10"/>
      <c r="E6" s="9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64" t="s">
        <v>81</v>
      </c>
      <c r="G8" s="9"/>
      <c r="H8" s="9"/>
      <c r="I8" s="9"/>
      <c r="J8" s="9"/>
      <c r="K8" s="9"/>
      <c r="L8" s="9"/>
      <c r="M8" s="7"/>
      <c r="N8" s="9"/>
      <c r="O8" s="82"/>
      <c r="P8" s="82"/>
      <c r="Q8" s="9"/>
      <c r="R8" s="11"/>
    </row>
    <row r="9" spans="2:18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54</v>
      </c>
      <c r="G10" s="9"/>
      <c r="H10" s="9"/>
      <c r="I10" s="9"/>
      <c r="J10" s="9"/>
      <c r="K10" s="9"/>
      <c r="L10" s="9"/>
      <c r="M10" s="7" t="s">
        <v>4</v>
      </c>
      <c r="N10" s="9"/>
      <c r="O10" s="73">
        <v>72053119</v>
      </c>
      <c r="P10" s="73"/>
      <c r="Q10" s="9"/>
      <c r="R10" s="11"/>
    </row>
    <row r="11" spans="2:18" x14ac:dyDescent="0.25">
      <c r="B11" s="8"/>
      <c r="C11" s="9"/>
      <c r="D11" s="9"/>
      <c r="E11" s="12"/>
      <c r="F11" s="9" t="s">
        <v>62</v>
      </c>
      <c r="G11" s="9"/>
      <c r="H11" s="9"/>
      <c r="I11" s="9"/>
      <c r="J11" s="9"/>
      <c r="K11" s="9"/>
      <c r="L11" s="9"/>
      <c r="M11" s="7"/>
      <c r="N11" s="9"/>
      <c r="O11" s="73"/>
      <c r="P11" s="73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73"/>
      <c r="P13" s="73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73"/>
      <c r="P14" s="73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73"/>
      <c r="P16" s="73"/>
      <c r="Q16" s="9"/>
      <c r="R16" s="11"/>
    </row>
    <row r="17" spans="2:18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18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18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74">
        <f>N78</f>
        <v>0</v>
      </c>
      <c r="N19" s="74"/>
      <c r="O19" s="74"/>
      <c r="P19" s="74"/>
      <c r="Q19" s="9"/>
      <c r="R19" s="11"/>
    </row>
    <row r="20" spans="2:18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74"/>
      <c r="N20" s="74"/>
      <c r="O20" s="74"/>
      <c r="P20" s="74"/>
      <c r="Q20" s="9"/>
      <c r="R20" s="11"/>
    </row>
    <row r="21" spans="2:18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63"/>
      <c r="N21" s="63"/>
      <c r="O21" s="63"/>
      <c r="P21" s="63"/>
      <c r="Q21" s="9"/>
      <c r="R21" s="11"/>
    </row>
    <row r="22" spans="2:18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75">
        <f>M19</f>
        <v>0</v>
      </c>
      <c r="N22" s="75"/>
      <c r="O22" s="75"/>
      <c r="P22" s="75"/>
      <c r="Q22" s="9"/>
      <c r="R22" s="11"/>
    </row>
    <row r="23" spans="2:18" x14ac:dyDescent="0.25">
      <c r="B23" s="8"/>
      <c r="C23" s="61"/>
      <c r="D23" s="16"/>
      <c r="E23" s="61"/>
      <c r="F23" s="61"/>
      <c r="G23" s="61"/>
      <c r="H23" s="61"/>
      <c r="I23" s="61"/>
      <c r="J23" s="61"/>
      <c r="K23" s="61"/>
      <c r="L23" s="61"/>
      <c r="M23" s="62"/>
      <c r="N23" s="62"/>
      <c r="O23" s="62"/>
      <c r="P23" s="62"/>
      <c r="Q23" s="61"/>
      <c r="R23" s="11"/>
    </row>
    <row r="24" spans="2:18" x14ac:dyDescent="0.25"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9"/>
      <c r="R24" s="11"/>
    </row>
    <row r="25" spans="2:18" ht="15" hidden="1" customHeight="1" x14ac:dyDescent="0.25">
      <c r="B25" s="8"/>
      <c r="C25" s="9"/>
      <c r="D25" s="9"/>
      <c r="E25" s="17" t="s">
        <v>10</v>
      </c>
      <c r="F25" s="18">
        <v>0</v>
      </c>
      <c r="G25" s="19" t="s">
        <v>9</v>
      </c>
      <c r="H25" s="76">
        <f>ROUND((SUM($BE$61:$BE$62)+SUM($BE$80:$BE$97)),2)</f>
        <v>0</v>
      </c>
      <c r="I25" s="76"/>
      <c r="J25" s="76"/>
      <c r="K25" s="9"/>
      <c r="L25" s="9"/>
      <c r="M25" s="76">
        <v>0</v>
      </c>
      <c r="N25" s="76"/>
      <c r="O25" s="76"/>
      <c r="P25" s="76"/>
      <c r="Q25" s="9"/>
      <c r="R25" s="11"/>
    </row>
    <row r="26" spans="2:18" ht="15" hidden="1" customHeight="1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</row>
    <row r="27" spans="2:18" ht="18" hidden="1" customHeight="1" x14ac:dyDescent="0.25">
      <c r="B27" s="8"/>
      <c r="C27" s="20"/>
      <c r="D27" s="21" t="s">
        <v>11</v>
      </c>
      <c r="E27" s="22"/>
      <c r="F27" s="22"/>
      <c r="G27" s="23" t="s">
        <v>12</v>
      </c>
      <c r="H27" s="24" t="s">
        <v>13</v>
      </c>
      <c r="I27" s="22"/>
      <c r="J27" s="22"/>
      <c r="K27" s="22"/>
      <c r="L27" s="79">
        <f>SUM($N$25:$N$27)</f>
        <v>0</v>
      </c>
      <c r="M27" s="79"/>
      <c r="N27" s="79"/>
      <c r="O27" s="79"/>
      <c r="P27" s="80"/>
      <c r="Q27" s="20"/>
      <c r="R27" s="11"/>
    </row>
    <row r="28" spans="2:18" ht="7.5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18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18" ht="15.75" customHeight="1" x14ac:dyDescent="0.25">
      <c r="B30" s="8"/>
      <c r="C30" s="9"/>
      <c r="D30" s="25" t="s">
        <v>16</v>
      </c>
      <c r="E30" s="13"/>
      <c r="F30" s="13"/>
      <c r="G30" s="13"/>
      <c r="H30" s="26"/>
      <c r="I30" s="9"/>
      <c r="J30" s="25" t="s">
        <v>17</v>
      </c>
      <c r="K30" s="13"/>
      <c r="L30" s="13"/>
      <c r="M30" s="13"/>
      <c r="N30" s="13"/>
      <c r="O30" s="13"/>
      <c r="P30" s="26"/>
      <c r="Q30" s="9"/>
      <c r="R30" s="11"/>
    </row>
    <row r="31" spans="2:18" ht="14.25" customHeight="1" x14ac:dyDescent="0.25">
      <c r="B31" s="4"/>
      <c r="C31" s="6"/>
      <c r="D31" s="27"/>
      <c r="E31" s="6"/>
      <c r="F31" s="6"/>
      <c r="G31" s="6"/>
      <c r="H31" s="28"/>
      <c r="I31" s="6"/>
      <c r="J31" s="27"/>
      <c r="K31" s="6"/>
      <c r="L31" s="6"/>
      <c r="M31" s="6"/>
      <c r="N31" s="6"/>
      <c r="O31" s="6"/>
      <c r="P31" s="28"/>
      <c r="Q31" s="6"/>
      <c r="R31" s="5"/>
    </row>
    <row r="32" spans="2:18" ht="15.75" customHeight="1" x14ac:dyDescent="0.25">
      <c r="B32" s="4"/>
      <c r="C32" s="6"/>
      <c r="D32" s="27"/>
      <c r="E32" s="6"/>
      <c r="F32" s="6"/>
      <c r="G32" s="6"/>
      <c r="H32" s="28"/>
      <c r="I32" s="6"/>
      <c r="J32" s="27"/>
      <c r="K32" s="6"/>
      <c r="L32" s="6"/>
      <c r="M32" s="6"/>
      <c r="N32" s="6"/>
      <c r="O32" s="6"/>
      <c r="P32" s="28"/>
      <c r="Q32" s="6"/>
      <c r="R32" s="5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4.2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8"/>
      <c r="C39" s="9"/>
      <c r="D39" s="29" t="s">
        <v>14</v>
      </c>
      <c r="E39" s="30"/>
      <c r="F39" s="30"/>
      <c r="G39" s="31" t="s">
        <v>15</v>
      </c>
      <c r="H39" s="32"/>
      <c r="I39" s="9"/>
      <c r="J39" s="29" t="s">
        <v>14</v>
      </c>
      <c r="K39" s="30"/>
      <c r="L39" s="30"/>
      <c r="M39" s="30"/>
      <c r="N39" s="31" t="s">
        <v>15</v>
      </c>
      <c r="O39" s="30"/>
      <c r="P39" s="32"/>
      <c r="Q39" s="9"/>
      <c r="R39" s="11"/>
    </row>
    <row r="40" spans="2:18" ht="14.25" customHeight="1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5" spans="2:18" ht="14.25" customHeight="1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2:18" ht="21" x14ac:dyDescent="0.25">
      <c r="B46" s="8"/>
      <c r="C46" s="81" t="s">
        <v>18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11"/>
    </row>
    <row r="47" spans="2:18" ht="37.5" customHeight="1" x14ac:dyDescent="0.2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1"/>
    </row>
    <row r="48" spans="2:18" ht="15" customHeight="1" x14ac:dyDescent="0.25">
      <c r="B48" s="8"/>
      <c r="C48" s="7" t="s">
        <v>1</v>
      </c>
      <c r="D48" s="9"/>
      <c r="E48" s="9"/>
      <c r="F48" s="85" t="str">
        <f>F5</f>
        <v xml:space="preserve"> II/230 Dolce intravilán - obnova povrchu</v>
      </c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9"/>
      <c r="R48" s="11"/>
    </row>
    <row r="49" spans="2:18" ht="18" x14ac:dyDescent="0.25">
      <c r="B49" s="8"/>
      <c r="C49" s="39"/>
      <c r="D49" s="9"/>
      <c r="E49" s="9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9"/>
      <c r="R49" s="11"/>
    </row>
    <row r="50" spans="2:18" ht="37.5" customHeight="1" x14ac:dyDescent="0.2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1"/>
    </row>
    <row r="51" spans="2:18" x14ac:dyDescent="0.25">
      <c r="B51" s="8"/>
      <c r="C51" s="7" t="s">
        <v>2</v>
      </c>
      <c r="D51" s="9"/>
      <c r="E51" s="9"/>
      <c r="F51" s="12" t="str">
        <f>F8</f>
        <v>II/ 230 Dolce - průtah obcí</v>
      </c>
      <c r="G51" s="9"/>
      <c r="H51" s="9"/>
      <c r="I51" s="9"/>
      <c r="J51" s="9"/>
      <c r="K51" s="7"/>
      <c r="L51" s="9"/>
      <c r="M51" s="82"/>
      <c r="N51" s="82"/>
      <c r="O51" s="82"/>
      <c r="P51" s="82"/>
      <c r="Q51" s="9"/>
      <c r="R51" s="11"/>
    </row>
    <row r="52" spans="2:18" ht="18.7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3</v>
      </c>
      <c r="D53" s="9"/>
      <c r="E53" s="9"/>
      <c r="F53" s="60" t="s">
        <v>55</v>
      </c>
      <c r="G53" s="9"/>
      <c r="H53" s="9"/>
      <c r="I53" s="9"/>
      <c r="J53" s="9"/>
      <c r="K53" s="7" t="s">
        <v>6</v>
      </c>
      <c r="L53" s="9"/>
      <c r="M53" s="73"/>
      <c r="N53" s="73"/>
      <c r="O53" s="73"/>
      <c r="P53" s="73"/>
      <c r="Q53" s="73"/>
      <c r="R53" s="11"/>
    </row>
    <row r="54" spans="2:18" x14ac:dyDescent="0.25">
      <c r="B54" s="8"/>
      <c r="D54" s="9"/>
      <c r="E54" s="9"/>
      <c r="F54" s="66" t="s">
        <v>62</v>
      </c>
      <c r="G54" s="9"/>
      <c r="H54" s="9"/>
      <c r="I54" s="9"/>
      <c r="J54" s="9"/>
      <c r="K54" s="7"/>
      <c r="L54" s="9"/>
      <c r="M54" s="73"/>
      <c r="N54" s="73"/>
      <c r="O54" s="73"/>
      <c r="P54" s="73"/>
      <c r="Q54" s="73"/>
      <c r="R54" s="11"/>
    </row>
    <row r="55" spans="2:18" x14ac:dyDescent="0.2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/>
    </row>
    <row r="56" spans="2:18" ht="11.25" customHeight="1" x14ac:dyDescent="0.25">
      <c r="B56" s="8"/>
      <c r="C56" s="77" t="s">
        <v>19</v>
      </c>
      <c r="D56" s="77"/>
      <c r="E56" s="77"/>
      <c r="F56" s="77"/>
      <c r="G56" s="77"/>
      <c r="H56" s="20"/>
      <c r="I56" s="20"/>
      <c r="J56" s="20"/>
      <c r="K56" s="20"/>
      <c r="L56" s="20"/>
      <c r="M56" s="20"/>
      <c r="N56" s="77" t="s">
        <v>20</v>
      </c>
      <c r="O56" s="77"/>
      <c r="P56" s="77"/>
      <c r="Q56" s="77"/>
      <c r="R56" s="11"/>
    </row>
    <row r="57" spans="2:18" ht="30" customHeight="1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40" t="s">
        <v>21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78">
        <f>N78</f>
        <v>0</v>
      </c>
      <c r="O58" s="78"/>
      <c r="P58" s="78"/>
      <c r="Q58" s="78"/>
      <c r="R58" s="11"/>
    </row>
    <row r="59" spans="2:18" ht="30" customHeight="1" x14ac:dyDescent="0.25">
      <c r="B59" s="41"/>
      <c r="C59" s="42"/>
      <c r="D59" s="42" t="s">
        <v>22</v>
      </c>
      <c r="E59" s="42"/>
      <c r="F59" s="42"/>
      <c r="G59" s="42"/>
      <c r="H59" s="42"/>
      <c r="I59" s="42"/>
      <c r="J59" s="42"/>
      <c r="K59" s="42"/>
      <c r="L59" s="42"/>
      <c r="M59" s="42"/>
      <c r="N59" s="87">
        <f>N79</f>
        <v>0</v>
      </c>
      <c r="O59" s="87"/>
      <c r="P59" s="87"/>
      <c r="Q59" s="87"/>
      <c r="R59" s="43"/>
    </row>
    <row r="60" spans="2:18" ht="25.5" customHeight="1" x14ac:dyDescent="0.2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1"/>
    </row>
    <row r="61" spans="2:18" ht="30" customHeight="1" x14ac:dyDescent="0.2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1"/>
    </row>
    <row r="62" spans="2:18" ht="18.75" customHeight="1" x14ac:dyDescent="0.25">
      <c r="B62" s="8"/>
      <c r="C62" s="44" t="s">
        <v>53</v>
      </c>
      <c r="D62" s="20"/>
      <c r="E62" s="20"/>
      <c r="F62" s="20"/>
      <c r="G62" s="20"/>
      <c r="H62" s="20"/>
      <c r="I62" s="20"/>
      <c r="J62" s="20"/>
      <c r="K62" s="20"/>
      <c r="L62" s="86">
        <f>N58</f>
        <v>0</v>
      </c>
      <c r="M62" s="86"/>
      <c r="N62" s="86"/>
      <c r="O62" s="86"/>
      <c r="P62" s="86"/>
      <c r="Q62" s="86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18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18" ht="21" x14ac:dyDescent="0.25">
      <c r="B67" s="8"/>
      <c r="C67" s="81" t="s">
        <v>23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11"/>
    </row>
    <row r="68" spans="2:18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18" x14ac:dyDescent="0.25">
      <c r="B69" s="8"/>
      <c r="C69" s="7" t="s">
        <v>1</v>
      </c>
      <c r="D69" s="9"/>
      <c r="E69" s="9"/>
      <c r="F69" s="85" t="str">
        <f>F5</f>
        <v xml:space="preserve"> II/230 Dolce intravilán - obnova povrchu</v>
      </c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9"/>
      <c r="R69" s="11"/>
    </row>
    <row r="70" spans="2:18" ht="18" x14ac:dyDescent="0.25">
      <c r="B70" s="8"/>
      <c r="C70" s="39"/>
      <c r="D70" s="9"/>
      <c r="E70" s="9"/>
      <c r="F70" s="84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"/>
      <c r="R70" s="11"/>
    </row>
    <row r="71" spans="2:18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18" x14ac:dyDescent="0.25">
      <c r="B72" s="8"/>
      <c r="C72" s="7" t="s">
        <v>2</v>
      </c>
      <c r="D72" s="9"/>
      <c r="E72" s="9"/>
      <c r="F72" s="12" t="str">
        <f>F8</f>
        <v>II/ 230 Dolce - průtah obcí</v>
      </c>
      <c r="G72" s="9"/>
      <c r="H72" s="9"/>
      <c r="I72" s="9"/>
      <c r="J72" s="9"/>
      <c r="K72" s="7"/>
      <c r="L72" s="9"/>
      <c r="M72" s="82"/>
      <c r="N72" s="90"/>
      <c r="O72" s="90"/>
      <c r="P72" s="90"/>
      <c r="Q72" s="9"/>
      <c r="R72" s="11"/>
    </row>
    <row r="73" spans="2:18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18" x14ac:dyDescent="0.25">
      <c r="B74" s="8"/>
      <c r="C74" s="7" t="s">
        <v>3</v>
      </c>
      <c r="D74" s="9"/>
      <c r="E74" s="9"/>
      <c r="F74" s="12" t="s">
        <v>55</v>
      </c>
      <c r="G74" s="9"/>
      <c r="H74" s="9"/>
      <c r="I74" s="9"/>
      <c r="J74" s="9"/>
      <c r="K74" s="7" t="s">
        <v>6</v>
      </c>
      <c r="L74" s="9"/>
      <c r="M74" s="73"/>
      <c r="N74" s="90"/>
      <c r="O74" s="90"/>
      <c r="P74" s="90"/>
      <c r="Q74" s="90"/>
      <c r="R74" s="11"/>
    </row>
    <row r="75" spans="2:18" x14ac:dyDescent="0.25">
      <c r="B75" s="8"/>
      <c r="C75" s="7"/>
      <c r="D75" s="9"/>
      <c r="E75" s="9"/>
      <c r="F75" s="66" t="s">
        <v>62</v>
      </c>
      <c r="G75" s="9"/>
      <c r="H75" s="9"/>
      <c r="I75" s="9"/>
      <c r="J75" s="9"/>
      <c r="K75" s="7"/>
      <c r="L75" s="9"/>
      <c r="M75" s="73"/>
      <c r="N75" s="90"/>
      <c r="O75" s="90"/>
      <c r="P75" s="90"/>
      <c r="Q75" s="90"/>
      <c r="R75" s="11"/>
    </row>
    <row r="76" spans="2:18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18" x14ac:dyDescent="0.25">
      <c r="B77" s="48"/>
      <c r="C77" s="49" t="s">
        <v>24</v>
      </c>
      <c r="D77" s="50" t="s">
        <v>25</v>
      </c>
      <c r="E77" s="50" t="s">
        <v>26</v>
      </c>
      <c r="F77" s="91" t="s">
        <v>27</v>
      </c>
      <c r="G77" s="92"/>
      <c r="H77" s="92"/>
      <c r="I77" s="92"/>
      <c r="J77" s="50" t="s">
        <v>28</v>
      </c>
      <c r="K77" s="50" t="s">
        <v>29</v>
      </c>
      <c r="L77" s="91" t="s">
        <v>30</v>
      </c>
      <c r="M77" s="92"/>
      <c r="N77" s="91" t="s">
        <v>31</v>
      </c>
      <c r="O77" s="92"/>
      <c r="P77" s="92"/>
      <c r="Q77" s="93"/>
      <c r="R77" s="51"/>
    </row>
    <row r="78" spans="2:18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4">
        <f>N79</f>
        <v>0</v>
      </c>
      <c r="O78" s="90"/>
      <c r="P78" s="90"/>
      <c r="Q78" s="90"/>
      <c r="R78" s="11"/>
    </row>
    <row r="79" spans="2:18" ht="18" x14ac:dyDescent="0.35">
      <c r="B79" s="52"/>
      <c r="C79" s="53"/>
      <c r="D79" s="54" t="s">
        <v>22</v>
      </c>
      <c r="E79" s="54"/>
      <c r="F79" s="54"/>
      <c r="G79" s="54"/>
      <c r="H79" s="54"/>
      <c r="I79" s="54"/>
      <c r="J79" s="54"/>
      <c r="K79" s="54"/>
      <c r="L79" s="54"/>
      <c r="M79" s="54"/>
      <c r="N79" s="88">
        <f>SUM(N80:Q95)</f>
        <v>0</v>
      </c>
      <c r="O79" s="89"/>
      <c r="P79" s="89"/>
      <c r="Q79" s="89"/>
      <c r="R79" s="55"/>
    </row>
    <row r="80" spans="2:18" ht="87.75" customHeight="1" x14ac:dyDescent="0.25">
      <c r="B80" s="8"/>
      <c r="C80" s="56" t="s">
        <v>32</v>
      </c>
      <c r="D80" s="56" t="s">
        <v>33</v>
      </c>
      <c r="E80" s="57" t="s">
        <v>34</v>
      </c>
      <c r="F80" s="69" t="s">
        <v>83</v>
      </c>
      <c r="G80" s="70"/>
      <c r="H80" s="70"/>
      <c r="I80" s="70"/>
      <c r="J80" s="58" t="s">
        <v>35</v>
      </c>
      <c r="K80" s="59">
        <f>((1200*7.57)-793.8)-3039.12</f>
        <v>5251.0800000000008</v>
      </c>
      <c r="L80" s="71"/>
      <c r="M80" s="72"/>
      <c r="N80" s="71">
        <f>ROUND($L80*$K80,2)</f>
        <v>0</v>
      </c>
      <c r="O80" s="72"/>
      <c r="P80" s="72"/>
      <c r="Q80" s="72"/>
      <c r="R80" s="11"/>
    </row>
    <row r="81" spans="2:18" ht="87.75" customHeight="1" x14ac:dyDescent="0.25">
      <c r="B81" s="8"/>
      <c r="C81" s="56">
        <v>2</v>
      </c>
      <c r="D81" s="56" t="s">
        <v>33</v>
      </c>
      <c r="E81" s="68" t="s">
        <v>36</v>
      </c>
      <c r="F81" s="69" t="s">
        <v>84</v>
      </c>
      <c r="G81" s="70"/>
      <c r="H81" s="70"/>
      <c r="I81" s="70"/>
      <c r="J81" s="58" t="s">
        <v>35</v>
      </c>
      <c r="K81" s="59">
        <f>((1200*7.57)-793.8)-2460.24</f>
        <v>5829.9600000000009</v>
      </c>
      <c r="L81" s="71"/>
      <c r="M81" s="72"/>
      <c r="N81" s="71">
        <f>ROUND($L81*$K81,2)</f>
        <v>0</v>
      </c>
      <c r="O81" s="72"/>
      <c r="P81" s="72"/>
      <c r="Q81" s="72"/>
      <c r="R81" s="11"/>
    </row>
    <row r="82" spans="2:18" ht="35.25" customHeight="1" x14ac:dyDescent="0.25">
      <c r="B82" s="8"/>
      <c r="C82" s="56" t="s">
        <v>38</v>
      </c>
      <c r="D82" s="56" t="s">
        <v>33</v>
      </c>
      <c r="E82" s="68" t="s">
        <v>57</v>
      </c>
      <c r="F82" s="69" t="s">
        <v>64</v>
      </c>
      <c r="G82" s="70"/>
      <c r="H82" s="70"/>
      <c r="I82" s="70"/>
      <c r="J82" s="58" t="s">
        <v>45</v>
      </c>
      <c r="K82" s="59">
        <v>882</v>
      </c>
      <c r="L82" s="71"/>
      <c r="M82" s="72"/>
      <c r="N82" s="71">
        <f>ROUND($L82*$K82,2)</f>
        <v>0</v>
      </c>
      <c r="O82" s="72"/>
      <c r="P82" s="72"/>
      <c r="Q82" s="72"/>
      <c r="R82" s="11"/>
    </row>
    <row r="83" spans="2:18" ht="35.25" customHeight="1" x14ac:dyDescent="0.25">
      <c r="B83" s="8"/>
      <c r="C83" s="56" t="s">
        <v>39</v>
      </c>
      <c r="D83" s="56" t="s">
        <v>33</v>
      </c>
      <c r="E83" s="68" t="s">
        <v>40</v>
      </c>
      <c r="F83" s="69" t="s">
        <v>67</v>
      </c>
      <c r="G83" s="70"/>
      <c r="H83" s="70"/>
      <c r="I83" s="70"/>
      <c r="J83" s="58" t="s">
        <v>66</v>
      </c>
      <c r="K83" s="59">
        <f>882*0.9*0.15</f>
        <v>119.07000000000001</v>
      </c>
      <c r="L83" s="71"/>
      <c r="M83" s="72"/>
      <c r="N83" s="71">
        <f t="shared" ref="N83:N84" si="0">ROUND($L83*$K83,2)</f>
        <v>0</v>
      </c>
      <c r="O83" s="72"/>
      <c r="P83" s="72"/>
      <c r="Q83" s="72"/>
      <c r="R83" s="11"/>
    </row>
    <row r="84" spans="2:18" ht="15.75" customHeight="1" x14ac:dyDescent="0.25">
      <c r="B84" s="8"/>
      <c r="C84" s="56" t="s">
        <v>41</v>
      </c>
      <c r="D84" s="56" t="s">
        <v>33</v>
      </c>
      <c r="E84" s="68" t="s">
        <v>42</v>
      </c>
      <c r="F84" s="69" t="s">
        <v>68</v>
      </c>
      <c r="G84" s="70"/>
      <c r="H84" s="70"/>
      <c r="I84" s="70"/>
      <c r="J84" s="58" t="s">
        <v>35</v>
      </c>
      <c r="K84" s="59">
        <f>882*0.9</f>
        <v>793.80000000000007</v>
      </c>
      <c r="L84" s="71"/>
      <c r="M84" s="72"/>
      <c r="N84" s="71">
        <f t="shared" si="0"/>
        <v>0</v>
      </c>
      <c r="O84" s="72"/>
      <c r="P84" s="72"/>
      <c r="Q84" s="72"/>
      <c r="R84" s="11"/>
    </row>
    <row r="85" spans="2:18" ht="35.25" customHeight="1" x14ac:dyDescent="0.25">
      <c r="B85" s="8"/>
      <c r="C85" s="56" t="s">
        <v>43</v>
      </c>
      <c r="D85" s="56" t="s">
        <v>33</v>
      </c>
      <c r="E85" s="68" t="s">
        <v>44</v>
      </c>
      <c r="F85" s="69" t="s">
        <v>37</v>
      </c>
      <c r="G85" s="70"/>
      <c r="H85" s="70"/>
      <c r="I85" s="70"/>
      <c r="J85" s="58" t="s">
        <v>35</v>
      </c>
      <c r="K85" s="59">
        <f>K81</f>
        <v>5829.9600000000009</v>
      </c>
      <c r="L85" s="71"/>
      <c r="M85" s="72"/>
      <c r="N85" s="71">
        <f t="shared" ref="N85:N91" si="1">ROUND($L85*$K85,2)</f>
        <v>0</v>
      </c>
      <c r="O85" s="72"/>
      <c r="P85" s="72"/>
      <c r="Q85" s="72"/>
      <c r="R85" s="11"/>
    </row>
    <row r="86" spans="2:18" ht="35.25" customHeight="1" x14ac:dyDescent="0.25">
      <c r="B86" s="8"/>
      <c r="C86" s="56" t="s">
        <v>46</v>
      </c>
      <c r="D86" s="56" t="s">
        <v>33</v>
      </c>
      <c r="E86" s="68" t="s">
        <v>47</v>
      </c>
      <c r="F86" s="69" t="s">
        <v>58</v>
      </c>
      <c r="G86" s="70"/>
      <c r="H86" s="70"/>
      <c r="I86" s="70"/>
      <c r="J86" s="58" t="s">
        <v>35</v>
      </c>
      <c r="K86" s="59">
        <f>K85</f>
        <v>5829.9600000000009</v>
      </c>
      <c r="L86" s="71"/>
      <c r="M86" s="72"/>
      <c r="N86" s="71">
        <f t="shared" si="1"/>
        <v>0</v>
      </c>
      <c r="O86" s="72"/>
      <c r="P86" s="72"/>
      <c r="Q86" s="72"/>
      <c r="R86" s="11"/>
    </row>
    <row r="87" spans="2:18" ht="35.25" customHeight="1" x14ac:dyDescent="0.25">
      <c r="B87" s="8"/>
      <c r="C87" s="56" t="s">
        <v>49</v>
      </c>
      <c r="D87" s="56" t="s">
        <v>33</v>
      </c>
      <c r="E87" s="68" t="s">
        <v>50</v>
      </c>
      <c r="F87" s="69" t="s">
        <v>58</v>
      </c>
      <c r="G87" s="70"/>
      <c r="H87" s="70"/>
      <c r="I87" s="70"/>
      <c r="J87" s="58" t="s">
        <v>35</v>
      </c>
      <c r="K87" s="59">
        <f>K80</f>
        <v>5251.0800000000008</v>
      </c>
      <c r="L87" s="71"/>
      <c r="M87" s="72"/>
      <c r="N87" s="71">
        <f t="shared" si="1"/>
        <v>0</v>
      </c>
      <c r="O87" s="72"/>
      <c r="P87" s="72"/>
      <c r="Q87" s="72"/>
      <c r="R87" s="11"/>
    </row>
    <row r="88" spans="2:18" ht="15.75" customHeight="1" x14ac:dyDescent="0.25">
      <c r="B88" s="8"/>
      <c r="C88" s="56" t="s">
        <v>51</v>
      </c>
      <c r="D88" s="56" t="s">
        <v>33</v>
      </c>
      <c r="E88" s="68" t="s">
        <v>52</v>
      </c>
      <c r="F88" s="69" t="s">
        <v>63</v>
      </c>
      <c r="G88" s="70"/>
      <c r="H88" s="70"/>
      <c r="I88" s="70"/>
      <c r="J88" s="58" t="s">
        <v>56</v>
      </c>
      <c r="K88" s="59">
        <f>((1200*7.57*0.04)*2.5)-90</f>
        <v>818.40000000000009</v>
      </c>
      <c r="L88" s="71"/>
      <c r="M88" s="72"/>
      <c r="N88" s="71">
        <f t="shared" si="1"/>
        <v>0</v>
      </c>
      <c r="O88" s="72"/>
      <c r="P88" s="72"/>
      <c r="Q88" s="72"/>
      <c r="R88" s="11"/>
    </row>
    <row r="89" spans="2:18" ht="103.5" customHeight="1" x14ac:dyDescent="0.25">
      <c r="B89" s="8"/>
      <c r="C89" s="56">
        <v>10</v>
      </c>
      <c r="D89" s="56" t="s">
        <v>33</v>
      </c>
      <c r="E89" s="68" t="s">
        <v>61</v>
      </c>
      <c r="F89" s="69" t="s">
        <v>82</v>
      </c>
      <c r="G89" s="70"/>
      <c r="H89" s="70"/>
      <c r="I89" s="70"/>
      <c r="J89" s="58" t="s">
        <v>35</v>
      </c>
      <c r="K89" s="59">
        <f>(1200*7.57)-3039.12</f>
        <v>6044.88</v>
      </c>
      <c r="L89" s="71"/>
      <c r="M89" s="72"/>
      <c r="N89" s="71">
        <f t="shared" si="1"/>
        <v>0</v>
      </c>
      <c r="O89" s="72"/>
      <c r="P89" s="72"/>
      <c r="Q89" s="72"/>
      <c r="R89" s="11"/>
    </row>
    <row r="90" spans="2:18" ht="35.25" customHeight="1" x14ac:dyDescent="0.25">
      <c r="B90" s="8"/>
      <c r="C90" s="56">
        <v>11</v>
      </c>
      <c r="D90" s="56" t="s">
        <v>33</v>
      </c>
      <c r="E90" s="68" t="s">
        <v>65</v>
      </c>
      <c r="F90" s="95" t="s">
        <v>69</v>
      </c>
      <c r="G90" s="96"/>
      <c r="H90" s="96"/>
      <c r="I90" s="97"/>
      <c r="J90" s="58" t="s">
        <v>45</v>
      </c>
      <c r="K90" s="59">
        <v>882</v>
      </c>
      <c r="L90" s="98"/>
      <c r="M90" s="99"/>
      <c r="N90" s="71">
        <f t="shared" si="1"/>
        <v>0</v>
      </c>
      <c r="O90" s="72"/>
      <c r="P90" s="72"/>
      <c r="Q90" s="72"/>
      <c r="R90" s="11"/>
    </row>
    <row r="91" spans="2:18" ht="122.25" customHeight="1" x14ac:dyDescent="0.25">
      <c r="B91" s="8"/>
      <c r="C91" s="56">
        <v>12</v>
      </c>
      <c r="D91" s="56" t="s">
        <v>33</v>
      </c>
      <c r="E91" s="68" t="s">
        <v>73</v>
      </c>
      <c r="F91" s="95" t="s">
        <v>72</v>
      </c>
      <c r="G91" s="96"/>
      <c r="H91" s="96"/>
      <c r="I91" s="97"/>
      <c r="J91" s="58" t="s">
        <v>45</v>
      </c>
      <c r="K91" s="59">
        <f>2+15.5+4.5+7.5+7+8+7.5+6.5+6+7+6+23+6+6+6+8.5+15+15.5+6+8</f>
        <v>171.5</v>
      </c>
      <c r="L91" s="98"/>
      <c r="M91" s="99"/>
      <c r="N91" s="71">
        <f t="shared" si="1"/>
        <v>0</v>
      </c>
      <c r="O91" s="72"/>
      <c r="P91" s="72"/>
      <c r="Q91" s="72"/>
      <c r="R91" s="11"/>
    </row>
    <row r="92" spans="2:18" ht="60.75" customHeight="1" x14ac:dyDescent="0.25">
      <c r="B92" s="8"/>
      <c r="C92" s="56">
        <v>13</v>
      </c>
      <c r="D92" s="56" t="s">
        <v>33</v>
      </c>
      <c r="E92" s="68" t="s">
        <v>74</v>
      </c>
      <c r="F92" s="69" t="s">
        <v>78</v>
      </c>
      <c r="G92" s="70"/>
      <c r="H92" s="70"/>
      <c r="I92" s="70"/>
      <c r="J92" s="58" t="s">
        <v>48</v>
      </c>
      <c r="K92" s="59">
        <v>1400</v>
      </c>
      <c r="L92" s="98"/>
      <c r="M92" s="99"/>
      <c r="N92" s="71">
        <f>ROUND($L92*$K92,2)</f>
        <v>0</v>
      </c>
      <c r="O92" s="72"/>
      <c r="P92" s="72"/>
      <c r="Q92" s="72"/>
      <c r="R92" s="11"/>
    </row>
    <row r="93" spans="2:18" ht="51" customHeight="1" x14ac:dyDescent="0.25">
      <c r="B93" s="8"/>
      <c r="C93" s="56">
        <v>14</v>
      </c>
      <c r="D93" s="56" t="s">
        <v>33</v>
      </c>
      <c r="E93" s="68" t="s">
        <v>75</v>
      </c>
      <c r="F93" s="69" t="s">
        <v>76</v>
      </c>
      <c r="G93" s="70"/>
      <c r="H93" s="70"/>
      <c r="I93" s="70"/>
      <c r="J93" s="58" t="s">
        <v>77</v>
      </c>
      <c r="K93" s="59">
        <v>27</v>
      </c>
      <c r="L93" s="98"/>
      <c r="M93" s="99"/>
      <c r="N93" s="71">
        <f>ROUND($L93*$K93,2)</f>
        <v>0</v>
      </c>
      <c r="O93" s="72"/>
      <c r="P93" s="72"/>
      <c r="Q93" s="72"/>
      <c r="R93" s="11"/>
    </row>
    <row r="94" spans="2:18" ht="15.75" customHeight="1" x14ac:dyDescent="0.25">
      <c r="B94" s="8"/>
      <c r="C94" s="56">
        <v>15</v>
      </c>
      <c r="D94" s="56" t="s">
        <v>33</v>
      </c>
      <c r="E94" s="67" t="s">
        <v>79</v>
      </c>
      <c r="F94" s="69" t="s">
        <v>59</v>
      </c>
      <c r="G94" s="70"/>
      <c r="H94" s="70"/>
      <c r="I94" s="70"/>
      <c r="J94" s="58" t="s">
        <v>60</v>
      </c>
      <c r="K94" s="59">
        <v>1</v>
      </c>
      <c r="L94" s="71"/>
      <c r="M94" s="72"/>
      <c r="N94" s="71">
        <f>ROUND($L94*$K94,2)</f>
        <v>0</v>
      </c>
      <c r="O94" s="72"/>
      <c r="P94" s="72"/>
      <c r="Q94" s="72"/>
      <c r="R94" s="11"/>
    </row>
    <row r="95" spans="2:18" ht="48.75" customHeight="1" x14ac:dyDescent="0.25">
      <c r="B95" s="8"/>
      <c r="C95" s="56">
        <v>16</v>
      </c>
      <c r="D95" s="56" t="s">
        <v>33</v>
      </c>
      <c r="E95" s="65" t="s">
        <v>80</v>
      </c>
      <c r="F95" s="69" t="s">
        <v>70</v>
      </c>
      <c r="G95" s="70"/>
      <c r="H95" s="70"/>
      <c r="I95" s="70"/>
      <c r="J95" s="58" t="s">
        <v>60</v>
      </c>
      <c r="K95" s="59">
        <v>1</v>
      </c>
      <c r="L95" s="71"/>
      <c r="M95" s="72"/>
      <c r="N95" s="71">
        <f>ROUND($L95*$K95,2)</f>
        <v>0</v>
      </c>
      <c r="O95" s="72"/>
      <c r="P95" s="72"/>
      <c r="Q95" s="72"/>
      <c r="R95" s="11"/>
    </row>
    <row r="96" spans="2:18" x14ac:dyDescent="0.25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</row>
  </sheetData>
  <mergeCells count="84">
    <mergeCell ref="F81:I81"/>
    <mergeCell ref="L81:M81"/>
    <mergeCell ref="N81:Q81"/>
    <mergeCell ref="F87:I87"/>
    <mergeCell ref="L87:M87"/>
    <mergeCell ref="N87:Q87"/>
    <mergeCell ref="F84:I84"/>
    <mergeCell ref="L84:M84"/>
    <mergeCell ref="N84:Q84"/>
    <mergeCell ref="F82:I82"/>
    <mergeCell ref="L82:M82"/>
    <mergeCell ref="N82:Q82"/>
    <mergeCell ref="F83:I83"/>
    <mergeCell ref="L83:M83"/>
    <mergeCell ref="N83:Q83"/>
    <mergeCell ref="F93:I93"/>
    <mergeCell ref="L93:M93"/>
    <mergeCell ref="N93:Q93"/>
    <mergeCell ref="F85:I85"/>
    <mergeCell ref="L85:M85"/>
    <mergeCell ref="N85:Q85"/>
    <mergeCell ref="F90:I90"/>
    <mergeCell ref="L90:M90"/>
    <mergeCell ref="F88:I88"/>
    <mergeCell ref="L88:M88"/>
    <mergeCell ref="N88:Q88"/>
    <mergeCell ref="F95:I95"/>
    <mergeCell ref="L95:M95"/>
    <mergeCell ref="N95:Q95"/>
    <mergeCell ref="F77:I77"/>
    <mergeCell ref="L77:M77"/>
    <mergeCell ref="N77:Q77"/>
    <mergeCell ref="N78:Q78"/>
    <mergeCell ref="F91:I91"/>
    <mergeCell ref="F89:I89"/>
    <mergeCell ref="L89:M89"/>
    <mergeCell ref="F92:I92"/>
    <mergeCell ref="L92:M92"/>
    <mergeCell ref="L91:M91"/>
    <mergeCell ref="F86:I86"/>
    <mergeCell ref="L86:M86"/>
    <mergeCell ref="N86:Q86"/>
    <mergeCell ref="C67:Q67"/>
    <mergeCell ref="F69:P69"/>
    <mergeCell ref="F70:P70"/>
    <mergeCell ref="M72:P72"/>
    <mergeCell ref="M74:Q74"/>
    <mergeCell ref="F49:P49"/>
    <mergeCell ref="F48:P48"/>
    <mergeCell ref="N92:Q92"/>
    <mergeCell ref="L62:Q62"/>
    <mergeCell ref="M51:P51"/>
    <mergeCell ref="M53:Q53"/>
    <mergeCell ref="M54:Q54"/>
    <mergeCell ref="N59:Q59"/>
    <mergeCell ref="N79:Q79"/>
    <mergeCell ref="M75:Q75"/>
    <mergeCell ref="N91:Q91"/>
    <mergeCell ref="F80:I80"/>
    <mergeCell ref="L80:M80"/>
    <mergeCell ref="N80:Q80"/>
    <mergeCell ref="N89:Q89"/>
    <mergeCell ref="N90:Q90"/>
    <mergeCell ref="C3:Q3"/>
    <mergeCell ref="O8:P8"/>
    <mergeCell ref="O10:P10"/>
    <mergeCell ref="O11:P11"/>
    <mergeCell ref="F5:P6"/>
    <mergeCell ref="F94:I94"/>
    <mergeCell ref="L94:M94"/>
    <mergeCell ref="N94:Q94"/>
    <mergeCell ref="O13:P13"/>
    <mergeCell ref="O14:P14"/>
    <mergeCell ref="O16:P16"/>
    <mergeCell ref="M19:P19"/>
    <mergeCell ref="M20:P20"/>
    <mergeCell ref="M22:P22"/>
    <mergeCell ref="H25:J25"/>
    <mergeCell ref="M25:P25"/>
    <mergeCell ref="C56:G56"/>
    <mergeCell ref="N56:Q56"/>
    <mergeCell ref="N58:Q58"/>
    <mergeCell ref="L27:P27"/>
    <mergeCell ref="C46:Q4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fitToHeight="3" orientation="landscape" r:id="rId1"/>
  <rowBreaks count="3" manualBreakCount="3">
    <brk id="42" max="18" man="1"/>
    <brk id="64" max="18" man="1"/>
    <brk id="9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130" zoomScaleNormal="130" zoomScaleSheetLayoutView="130" workbookViewId="0">
      <selection activeCell="S16" sqref="S16"/>
    </sheetView>
  </sheetViews>
  <sheetFormatPr defaultRowHeight="15" x14ac:dyDescent="0.25"/>
  <sheetData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62"/>
  <sheetViews>
    <sheetView workbookViewId="0">
      <selection activeCell="K15" sqref="K15"/>
    </sheetView>
  </sheetViews>
  <sheetFormatPr defaultRowHeight="15" x14ac:dyDescent="0.25"/>
  <cols>
    <col min="7" max="7" width="28.7109375" customWidth="1"/>
  </cols>
  <sheetData>
    <row r="30" ht="66.75" customHeight="1" x14ac:dyDescent="0.25"/>
    <row r="31" ht="3.75" customHeight="1" x14ac:dyDescent="0.25"/>
    <row r="62" ht="37.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</vt:lpstr>
      <vt:lpstr>mapa</vt:lpstr>
      <vt:lpstr>obrázková příloha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2022-01-17T13:45:21Z</cp:lastPrinted>
  <dcterms:created xsi:type="dcterms:W3CDTF">2015-04-07T12:53:15Z</dcterms:created>
  <dcterms:modified xsi:type="dcterms:W3CDTF">2022-04-07T12:03:00Z</dcterms:modified>
</cp:coreProperties>
</file>