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35" activeTab="4"/>
  </bookViews>
  <sheets>
    <sheet name="Krycí list" sheetId="1" r:id="rId1"/>
    <sheet name="Rekapitulace" sheetId="2" r:id="rId2"/>
    <sheet name="Položky PLYN" sheetId="3" r:id="rId3"/>
    <sheet name="Položky ÚT" sheetId="4" r:id="rId4"/>
    <sheet name="Položky ELEKTRO" sheetId="5" r:id="rId5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'Rekapitulace'!$G$18</definedName>
    <definedName name="Dodavka0">#REF!</definedName>
    <definedName name="HSV">'Rekapitulace'!$E$18</definedName>
    <definedName name="HSV0">#REF!</definedName>
    <definedName name="HZS">'Rekapitulace'!$I$18</definedName>
    <definedName name="HZS0">#REF!</definedName>
    <definedName name="JKSO">'Krycí list'!$F$4</definedName>
    <definedName name="MJ">'Krycí list'!$G$4</definedName>
    <definedName name="Mont">'Rekapitulace'!$H$18</definedName>
    <definedName name="Montaz0">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list'!$A$1:$G$42</definedName>
    <definedName name="_xlnm.Print_Area" localSheetId="2">'Položky PLYN'!$A$1:$G$48</definedName>
    <definedName name="_xlnm.Print_Area" localSheetId="1">'Rekapitulace'!$A$1:$I$24</definedName>
    <definedName name="PocetMJ">'Krycí list'!$G$7</definedName>
    <definedName name="Poznamka">'Krycí list'!$B$34</definedName>
    <definedName name="Projektant">'Krycí list'!$C$7</definedName>
    <definedName name="PSV">'Rekapitulace'!$F$18</definedName>
    <definedName name="PSV0">#REF!</definedName>
    <definedName name="SloupecCC">'Položky PLYN'!$G$6</definedName>
    <definedName name="SloupecCisloPol">'Položky PLYN'!$B$6</definedName>
    <definedName name="SloupecJC">'Položky PLYN'!$F$6</definedName>
    <definedName name="SloupecMJ">'Položky PLYN'!$D$6</definedName>
    <definedName name="SloupecMnozstvi">'Položky PLYN'!$E$6</definedName>
    <definedName name="SloupecNazPol">'Položky PLYN'!$C$6</definedName>
    <definedName name="SloupecPC">'Položky PLYN'!$A$6</definedName>
    <definedName name="solver_lin" localSheetId="2" hidden="1">0</definedName>
    <definedName name="solver_num" localSheetId="2" hidden="1">0</definedName>
    <definedName name="solver_opt" localSheetId="2" hidden="1">#REF!</definedName>
    <definedName name="solver_typ" localSheetId="2" hidden="1">1</definedName>
    <definedName name="solver_val" localSheetId="2" hidden="1">0</definedName>
    <definedName name="Typ">#REF!</definedName>
    <definedName name="VRN">'Rekapitulace'!$H$24</definedName>
    <definedName name="VRNKc">'Rekapitulace'!$E$23</definedName>
    <definedName name="VRNnazev">'Rekapitulace'!$A$23</definedName>
    <definedName name="VRNproc">'Rekapitulace'!$F$23</definedName>
    <definedName name="VRNzakl">'Rekapitulace'!$G$23</definedName>
    <definedName name="Zakazka">'Krycí list'!$G$9</definedName>
    <definedName name="Zaklad22">'Krycí list'!$F$29</definedName>
    <definedName name="Zaklad5">#REF!</definedName>
    <definedName name="Zhotovitel">'Krycí list'!$B$11</definedName>
    <definedName name="_xlnm.Print_Titles" localSheetId="1">'Rekapitulace'!$1:$6</definedName>
    <definedName name="_xlnm.Print_Titles" localSheetId="2">'Položky PLYN'!$1:$6</definedName>
  </definedNames>
  <calcPr calcId="152511"/>
</workbook>
</file>

<file path=xl/sharedStrings.xml><?xml version="1.0" encoding="utf-8"?>
<sst xmlns="http://schemas.openxmlformats.org/spreadsheetml/2006/main" count="954" uniqueCount="626">
  <si>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</si>
  <si>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</si>
  <si>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</si>
  <si>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</si>
  <si>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</si>
  <si>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</si>
  <si>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</si>
  <si>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</si>
  <si>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</si>
  <si>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</si>
  <si>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</si>
  <si>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</si>
  <si>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</si>
  <si>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</si>
  <si>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</si>
  <si>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</si>
  <si>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</si>
  <si>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</si>
  <si>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</si>
  <si>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</si>
  <si>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</si>
  <si>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</si>
  <si>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</si>
  <si>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</si>
  <si>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</si>
  <si>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</si>
  <si>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</si>
  <si>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</si>
  <si>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</si>
  <si>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</si>
  <si>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</si>
  <si>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</si>
  <si>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</si>
  <si>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</si>
  <si>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</si>
  <si>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</si>
  <si>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</si>
  <si>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</si>
  <si>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</si>
  <si>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</si>
  <si>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</si>
  <si>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</si>
  <si>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</si>
  <si>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</si>
  <si>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</si>
  <si>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</si>
  <si>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</si>
  <si>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</si>
  <si>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</si>
  <si>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</si>
  <si>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</si>
  <si>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</si>
  <si>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</si>
  <si>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</si>
  <si>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</si>
  <si>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</si>
  <si>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</si>
  <si>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</si>
  <si>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</si>
  <si>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</si>
  <si>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</si>
  <si>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</si>
  <si>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</si>
  <si>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</si>
  <si>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</si>
  <si>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</si>
  <si>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</si>
  <si>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723</t>
  </si>
  <si>
    <t>Vnitřní plynovod</t>
  </si>
  <si>
    <t>723 12-0203.R00</t>
  </si>
  <si>
    <t xml:space="preserve">Potrubí ocelové závitové černé svařované DN 20 </t>
  </si>
  <si>
    <t>m</t>
  </si>
  <si>
    <t>723 12-0204.R00</t>
  </si>
  <si>
    <t xml:space="preserve">Potrubí ocelové závitové černé svařované DN 25 </t>
  </si>
  <si>
    <t>723 15-0313.R00</t>
  </si>
  <si>
    <t xml:space="preserve">Potrubí ocelové hladké černé svařované D 76/3,2 </t>
  </si>
  <si>
    <t>723 15-0314.R00</t>
  </si>
  <si>
    <t>Potrubí ocelové hladké černé svařované D 89/3,6 - chráničky</t>
  </si>
  <si>
    <t>723 19-0907.R00</t>
  </si>
  <si>
    <t xml:space="preserve">Odvzdušnění a napuštění plynového potrubí </t>
  </si>
  <si>
    <t>723 19-0909.R00</t>
  </si>
  <si>
    <t xml:space="preserve">Zkouška tlaková  plynového potrubí </t>
  </si>
  <si>
    <t>kus</t>
  </si>
  <si>
    <t>002-0111</t>
  </si>
  <si>
    <t>002-0112</t>
  </si>
  <si>
    <t>723 23-9102.R00</t>
  </si>
  <si>
    <t xml:space="preserve">Montáž plynovodních armatur, 2 závity, G 3/4 </t>
  </si>
  <si>
    <t>723 23-9103.R00</t>
  </si>
  <si>
    <t xml:space="preserve">Montáž plynovodních armatur, 2 závity, G 1 </t>
  </si>
  <si>
    <t>002-0138</t>
  </si>
  <si>
    <t xml:space="preserve">kulový kohout mezipřírubový plynový DN 65, PN 40 </t>
  </si>
  <si>
    <t>2</t>
  </si>
  <si>
    <t>723 16-0204.R00</t>
  </si>
  <si>
    <t xml:space="preserve">Přípojka k plynoměru, závitová bez ochozu G 1 </t>
  </si>
  <si>
    <t>soubor</t>
  </si>
  <si>
    <t>723 16-0334.R00</t>
  </si>
  <si>
    <t xml:space="preserve">Rozpěrka přípojky plynoměru G 1 </t>
  </si>
  <si>
    <t>723 16-0207.R00</t>
  </si>
  <si>
    <t xml:space="preserve">Přípojka k plynoměru, přírubová bez ochozu DN 50 </t>
  </si>
  <si>
    <t>734 17-3417.R00</t>
  </si>
  <si>
    <t xml:space="preserve">Přírubové spoje PN 1,6/I MPa, DN 80 </t>
  </si>
  <si>
    <t>734 17-3416.R00</t>
  </si>
  <si>
    <t xml:space="preserve">Přírubové spoje PN 1,6/I MPa, DN 65 </t>
  </si>
  <si>
    <t>734 17-3616.R00</t>
  </si>
  <si>
    <t xml:space="preserve">Přírubové spoje PN 4,0/I MPa, DN 65 </t>
  </si>
  <si>
    <t>734 41-1112.R00</t>
  </si>
  <si>
    <t xml:space="preserve">Teploměr přímý s pouzdrem typ 240 </t>
  </si>
  <si>
    <t>734 42-1130.R00</t>
  </si>
  <si>
    <t xml:space="preserve">Tlakoměr deformační 0 - 4 kPa </t>
  </si>
  <si>
    <t>002-0513</t>
  </si>
  <si>
    <t xml:space="preserve">tlakoměrový ventil </t>
  </si>
  <si>
    <t>002-0514</t>
  </si>
  <si>
    <t xml:space="preserve">tlakoměrová smyčka </t>
  </si>
  <si>
    <t>021-05</t>
  </si>
  <si>
    <t xml:space="preserve">Revize plynového zařízení </t>
  </si>
  <si>
    <t>998 72-3101.R00</t>
  </si>
  <si>
    <t xml:space="preserve">Přesun hmot pro vnitřní plynovod, výšky do 6 m </t>
  </si>
  <si>
    <t>t</t>
  </si>
  <si>
    <t>783 42-4240.R00</t>
  </si>
  <si>
    <t xml:space="preserve">Nátěr syntet. potrubí do DN 50 mm  Z+1x +1x email </t>
  </si>
  <si>
    <t>723 12-0804.R00</t>
  </si>
  <si>
    <t xml:space="preserve">Demontáž potrubí svařovaného závitového do DN 25 </t>
  </si>
  <si>
    <t>723 12-0805.R00</t>
  </si>
  <si>
    <t xml:space="preserve">Demontáž potrubí svařovaného závitového DN 25-50 </t>
  </si>
  <si>
    <t>723 12-0809.R00</t>
  </si>
  <si>
    <t xml:space="preserve">Demontáž potrubí svařovaného závitového DN 50-80 </t>
  </si>
  <si>
    <t>723 16-0804.R00</t>
  </si>
  <si>
    <t xml:space="preserve">Demontáž přípojek k plynoměru,závitových G 1 </t>
  </si>
  <si>
    <t>pár</t>
  </si>
  <si>
    <t>723 16-0807.R00</t>
  </si>
  <si>
    <t xml:space="preserve">Demontáž přípojek k plynoměru,závitových G 2 </t>
  </si>
  <si>
    <t>723 26-0801.R00</t>
  </si>
  <si>
    <t xml:space="preserve">Demontáž plynoměrů PS 2, PS 6, PS 10 </t>
  </si>
  <si>
    <t>723 26-0802.R00</t>
  </si>
  <si>
    <t xml:space="preserve">Demontáž plynoměrů PS 20, PS 30, PL 4 </t>
  </si>
  <si>
    <t>734 20-0822.R00</t>
  </si>
  <si>
    <t xml:space="preserve">Demontáž armatur se 2závity do G 1 </t>
  </si>
  <si>
    <t>734 20-0823.R00</t>
  </si>
  <si>
    <t xml:space="preserve">Demontáž armatur se 2závity do G 6/4 </t>
  </si>
  <si>
    <t>734 20-0824.R00</t>
  </si>
  <si>
    <t xml:space="preserve">Demontáž armatur se 2závity do G 2 </t>
  </si>
  <si>
    <t>734 41-0811.R00</t>
  </si>
  <si>
    <t xml:space="preserve">Demontáž teploměrů přímých a rohových </t>
  </si>
  <si>
    <t>734 42-0811.R00</t>
  </si>
  <si>
    <t xml:space="preserve">Demontáž tlakoměrů se spodním přípojením </t>
  </si>
  <si>
    <t>723 29-0821.R00</t>
  </si>
  <si>
    <t xml:space="preserve">Přesun vybouraných hmot - plynovody, H do 6 m </t>
  </si>
  <si>
    <t>Roman Jílek, Vaňkova 476, 339 01 Klatovy</t>
  </si>
  <si>
    <t>Klatovy, SPŠ - rekonstrukce plynové kotelny a změna topného zdroje tělocvičny</t>
  </si>
  <si>
    <t>Roman Jílek</t>
  </si>
  <si>
    <t xml:space="preserve">plyn. kul. kohout 3/4" </t>
  </si>
  <si>
    <t>plyn. kul. kohout 3/4" s hadicovým nástavcem</t>
  </si>
  <si>
    <t xml:space="preserve">plyn. kul. kohout 1" </t>
  </si>
  <si>
    <t>Bezpečnostní elektromagnetický ventil DN 65, 230 V,   bez proudu uzavřen</t>
  </si>
  <si>
    <t xml:space="preserve">Filtr DN 80, PN 16 </t>
  </si>
  <si>
    <t>713</t>
  </si>
  <si>
    <t>Izolace tepelné</t>
  </si>
  <si>
    <t>017-03031</t>
  </si>
  <si>
    <t xml:space="preserve">izol. trubice z minerální vlny s AL fólií 28 / 20 mm </t>
  </si>
  <si>
    <t>017-03032</t>
  </si>
  <si>
    <t xml:space="preserve">izol. trubice z minerální vlny s AL fólií 35 / 30 mm </t>
  </si>
  <si>
    <t>017-0305</t>
  </si>
  <si>
    <t xml:space="preserve">izol. trubice z minerální vlny s AL fólií 42 / 30 mm </t>
  </si>
  <si>
    <t>017-0306</t>
  </si>
  <si>
    <t xml:space="preserve">izol. trubice z minerální vlny s AL fólií48 / 40 mm </t>
  </si>
  <si>
    <t>017-0308</t>
  </si>
  <si>
    <t xml:space="preserve">izol. trubice z minerální vlny s AL fólií 60 / 40 mm </t>
  </si>
  <si>
    <t>017-0313</t>
  </si>
  <si>
    <t xml:space="preserve">izol. trubice z minerální vlny s AL fólií 108 / 60 mm </t>
  </si>
  <si>
    <t>017-0201</t>
  </si>
  <si>
    <t xml:space="preserve">lamel. pás z minerální vlny s AL fólií tl. 100 mm </t>
  </si>
  <si>
    <t>m2</t>
  </si>
  <si>
    <t>017-0104</t>
  </si>
  <si>
    <t xml:space="preserve">tepelně - izolační trubice z pěn. polyetylenu 22 / 13 mm </t>
  </si>
  <si>
    <t>017-0105</t>
  </si>
  <si>
    <t xml:space="preserve">tepelně - izolační trubice z pěn. polyetylenu 28 / 13 mm </t>
  </si>
  <si>
    <t>713 46-1121.R00</t>
  </si>
  <si>
    <t xml:space="preserve">Izolace potrubí-skružemi na tmel za stud., 1vrstvá </t>
  </si>
  <si>
    <t>713 32-1121.R00</t>
  </si>
  <si>
    <t xml:space="preserve">Izolace těles tvar. Izoma, pásy,Fe pletivo 1vrstvá </t>
  </si>
  <si>
    <t>713 30-0822.R00</t>
  </si>
  <si>
    <t xml:space="preserve">Odstranění tepelné izolace z pásů ploch tvarových </t>
  </si>
  <si>
    <t>713 40-0821.R00</t>
  </si>
  <si>
    <t xml:space="preserve">Odstranění izolačních pásů  potrubí </t>
  </si>
  <si>
    <t>721</t>
  </si>
  <si>
    <t>Vnitřní kanalizace</t>
  </si>
  <si>
    <t>721 17-6101.R00</t>
  </si>
  <si>
    <t xml:space="preserve">Potrubí HT připojovací DN 32 x 1,8 mm </t>
  </si>
  <si>
    <t>998 72-1101.R00</t>
  </si>
  <si>
    <t xml:space="preserve">Přesun hmot pro vnitřní kanalizaci, výšky do 6 m </t>
  </si>
  <si>
    <t>722</t>
  </si>
  <si>
    <t>Vnitřní vodovod</t>
  </si>
  <si>
    <t>722 17-2311.R00</t>
  </si>
  <si>
    <t xml:space="preserve">Potrubí z PPR Instaplast, studená, D 20/2,8 mm </t>
  </si>
  <si>
    <t>722 17-2332.R00</t>
  </si>
  <si>
    <t xml:space="preserve">Potrubí z PPR Instaplast, teplá, D 25/4,2 mm </t>
  </si>
  <si>
    <t>998 72-2101.R00</t>
  </si>
  <si>
    <t xml:space="preserve">Přesun hmot pro vnitřní vodovod, výšky do 6 m </t>
  </si>
  <si>
    <t>731</t>
  </si>
  <si>
    <t>Kotelny</t>
  </si>
  <si>
    <t>01</t>
  </si>
  <si>
    <t>Plynový nástěnný kondenzační kotel, výkon 29 - 136 kW</t>
  </si>
  <si>
    <t>731 24-9211.R00</t>
  </si>
  <si>
    <t xml:space="preserve">Montáž rychlovyhřívacích agregátů bez TUV </t>
  </si>
  <si>
    <t>Spalinová kaskáda pro 3 kotle v řadě 120/150 kW</t>
  </si>
  <si>
    <t>7</t>
  </si>
  <si>
    <t xml:space="preserve">Montáž spalinové kaskády </t>
  </si>
  <si>
    <t>3</t>
  </si>
  <si>
    <t xml:space="preserve">Neutralizační zařízení </t>
  </si>
  <si>
    <t>8</t>
  </si>
  <si>
    <t xml:space="preserve">Montáž neutralizačního zařízení </t>
  </si>
  <si>
    <t>4</t>
  </si>
  <si>
    <t xml:space="preserve">Rozšíření regulace </t>
  </si>
  <si>
    <t>6</t>
  </si>
  <si>
    <t xml:space="preserve">Připojovací sada kotle 125-150 kW </t>
  </si>
  <si>
    <t>9</t>
  </si>
  <si>
    <t xml:space="preserve">Montáž připojovací sady </t>
  </si>
  <si>
    <t>10</t>
  </si>
  <si>
    <t>Úprava stáv. komínových vložek DN 250 (patní koleno, napojení)</t>
  </si>
  <si>
    <t>12</t>
  </si>
  <si>
    <t>Úprava VZT potrubí pro přívod vzduchu (plynová kotelna)</t>
  </si>
  <si>
    <t>14</t>
  </si>
  <si>
    <t xml:space="preserve">Mřížka 500 x 400 mm </t>
  </si>
  <si>
    <t>15</t>
  </si>
  <si>
    <t xml:space="preserve">Montáž mřížky 500 x 400 mm </t>
  </si>
  <si>
    <t>16</t>
  </si>
  <si>
    <t>Úprava VZT potrubí pro přívod vzduchu (předávací stanice)</t>
  </si>
  <si>
    <t>17</t>
  </si>
  <si>
    <t xml:space="preserve">Mřížka 400 x 280 mm </t>
  </si>
  <si>
    <t>18</t>
  </si>
  <si>
    <t xml:space="preserve">Montáž mřížky 400 x 280 mm </t>
  </si>
  <si>
    <t>998 73-1101.R00</t>
  </si>
  <si>
    <t xml:space="preserve">Přesun hmot pro kotelny, výšky do 6 m </t>
  </si>
  <si>
    <t>731 10-0805.R00</t>
  </si>
  <si>
    <t xml:space="preserve">Demontáž kotle litinového Viadrus G 100 ECO 160 kW </t>
  </si>
  <si>
    <t>731 20-0825.R00</t>
  </si>
  <si>
    <t xml:space="preserve">Demontáž kotle litinového VIADRUS 49 kW </t>
  </si>
  <si>
    <t>731 31-0811.R00</t>
  </si>
  <si>
    <t xml:space="preserve">Demontáž spalinového ventilátoru </t>
  </si>
  <si>
    <t>5</t>
  </si>
  <si>
    <t xml:space="preserve">Demontáž kouřovodu DN 250 </t>
  </si>
  <si>
    <t>11</t>
  </si>
  <si>
    <t xml:space="preserve">Demontáž kouřovodu 80 mm </t>
  </si>
  <si>
    <t>731 89-0801.R00</t>
  </si>
  <si>
    <t xml:space="preserve">Přemístění vybouraných hmot - kotelny, H do 6 m </t>
  </si>
  <si>
    <t>732</t>
  </si>
  <si>
    <t>Strojovny</t>
  </si>
  <si>
    <t>Ohřívák vody, objem 400 l, výhř. Pů. 2 m2,                        s el. topným tělesem 6 kW</t>
  </si>
  <si>
    <t>732 21-9315.R00</t>
  </si>
  <si>
    <t xml:space="preserve">Montáž ohříváků vody stojat.PN 0,6-0,6,do 1000 l </t>
  </si>
  <si>
    <t>011-011122</t>
  </si>
  <si>
    <t xml:space="preserve">exp. nádoba s membránou, objem 300 l </t>
  </si>
  <si>
    <t>732 33-9109.R00</t>
  </si>
  <si>
    <t xml:space="preserve">Montáž nádoby expanzní tlakové 300 l </t>
  </si>
  <si>
    <t>011-01022</t>
  </si>
  <si>
    <t xml:space="preserve">exp. nádoba s membránou na pitnou vodu, objem 25 l </t>
  </si>
  <si>
    <t>011-0108</t>
  </si>
  <si>
    <t xml:space="preserve">držák na zeď pro exp. nádobu </t>
  </si>
  <si>
    <t>011-0109</t>
  </si>
  <si>
    <t>průtočná armatura pro exp. nádobu na pitnou vodu</t>
  </si>
  <si>
    <t>732 33-9102.R00</t>
  </si>
  <si>
    <t xml:space="preserve">Montáž nádoby expanzní tlakové 25 l. </t>
  </si>
  <si>
    <t>012-03011</t>
  </si>
  <si>
    <t xml:space="preserve">rozdělovač - profil 120 x 120 mm </t>
  </si>
  <si>
    <t>012-0302</t>
  </si>
  <si>
    <t xml:space="preserve">montáž rozdělovače 120 x 120 mm </t>
  </si>
  <si>
    <t>012-03012</t>
  </si>
  <si>
    <t xml:space="preserve">rozdělovač - profil 200 x 200 mm </t>
  </si>
  <si>
    <t xml:space="preserve">montáž rozdělovače 200 x 200 mm </t>
  </si>
  <si>
    <t>012-0403</t>
  </si>
  <si>
    <t xml:space="preserve">výškově stavitelný stojan k rozdělovači  </t>
  </si>
  <si>
    <t xml:space="preserve">montáž rozdělovače </t>
  </si>
  <si>
    <t>022-0204</t>
  </si>
  <si>
    <t xml:space="preserve">hydraulická výhybka - vel. 2 </t>
  </si>
  <si>
    <t>0220201</t>
  </si>
  <si>
    <t xml:space="preserve">montáž hydraulické výhybky vel. 2 </t>
  </si>
  <si>
    <t>022-02041</t>
  </si>
  <si>
    <t xml:space="preserve">hydraulická výhybka  - vel. 5 </t>
  </si>
  <si>
    <t xml:space="preserve">montáž hydraulické výhybky vel. 5 </t>
  </si>
  <si>
    <t>002-0421</t>
  </si>
  <si>
    <t xml:space="preserve">Odlučovač kalů D 100 </t>
  </si>
  <si>
    <t>002-0422</t>
  </si>
  <si>
    <t>Magnetická vložka D80 / 114,3 k odlučovači kalů</t>
  </si>
  <si>
    <t>001-010201</t>
  </si>
  <si>
    <t xml:space="preserve">teplovodní oběhové čerpadlo závitové, DN 25, H = 4 m </t>
  </si>
  <si>
    <t>001-01020101</t>
  </si>
  <si>
    <t>teplovodní oběhové čerpadlo závitové, DN 25, H = 6 m</t>
  </si>
  <si>
    <t>001-010201021</t>
  </si>
  <si>
    <t xml:space="preserve">teplovodní oběhové čerpadlo závitové, DN 32, H = 6 m </t>
  </si>
  <si>
    <t>001-01022</t>
  </si>
  <si>
    <t>teplovodní oběhové čerpadlo závitové, DN 32, H = 6 m</t>
  </si>
  <si>
    <t>001-01022001</t>
  </si>
  <si>
    <t>teplovodní oběhové čerpadlo přírubové, DN 32, H = 6 m</t>
  </si>
  <si>
    <t>001-01022201</t>
  </si>
  <si>
    <t>teplovodní oběhové čerpadlo přírubové, DN 40, H = 8 m</t>
  </si>
  <si>
    <t>001-010222011</t>
  </si>
  <si>
    <t xml:space="preserve">teplovodní oběhové čerpadlo přírubové, DN 40, H = 10 m </t>
  </si>
  <si>
    <t>001-0103</t>
  </si>
  <si>
    <t>cirkulační čerpadlo TV závitové, DN 15, H = 4 m</t>
  </si>
  <si>
    <t>001-01081</t>
  </si>
  <si>
    <t xml:space="preserve">Ponorné drenážní čerpadlo </t>
  </si>
  <si>
    <t>732 42-9111.R00</t>
  </si>
  <si>
    <t xml:space="preserve">Montáž čerpadel oběhových spirálních, DN 25 </t>
  </si>
  <si>
    <t xml:space="preserve">Montáž čerpadel oběhových spirálních, DN 32 </t>
  </si>
  <si>
    <t>732 42-9112.R00</t>
  </si>
  <si>
    <t xml:space="preserve">Montáž čerpadel oběhových spirálních, DN 40 </t>
  </si>
  <si>
    <t>998 73-2101.R00</t>
  </si>
  <si>
    <t xml:space="preserve">Přesun hmot pro strojovny, výšky do 6 m </t>
  </si>
  <si>
    <t>732 21-1813.R00</t>
  </si>
  <si>
    <t xml:space="preserve">Demontáž ohříváku TV </t>
  </si>
  <si>
    <t>732 42-0811.R00</t>
  </si>
  <si>
    <t xml:space="preserve">Demontáž čerpadel oběhových spirálních DN 25 </t>
  </si>
  <si>
    <t>732 42-0812.R00</t>
  </si>
  <si>
    <t xml:space="preserve">Demontáž čerpadel oběhových spirálních DN 40 </t>
  </si>
  <si>
    <t>732 32-0812.R00</t>
  </si>
  <si>
    <t xml:space="preserve">Demontáž tlakové exp. nádoby obj. 110 l </t>
  </si>
  <si>
    <t>732 32-0813.R00</t>
  </si>
  <si>
    <t xml:space="preserve">Demontáž tlakové exp. nádoby obj. 320 l </t>
  </si>
  <si>
    <t>732 11-0811.R00</t>
  </si>
  <si>
    <t xml:space="preserve">Demontáž těles rozdělovačů a sběračů, DN 100 mm </t>
  </si>
  <si>
    <t>732 11-0812.R00</t>
  </si>
  <si>
    <t xml:space="preserve">Demontáž těles rozdělovačů a sběračů, DN 200 mm </t>
  </si>
  <si>
    <t>732 89-0801.R00</t>
  </si>
  <si>
    <t xml:space="preserve">Přemístění vybouraných hmot - strojovny, H do 6 m </t>
  </si>
  <si>
    <t>733</t>
  </si>
  <si>
    <t>Rozvod potrubí</t>
  </si>
  <si>
    <t>733 11-1114.R00</t>
  </si>
  <si>
    <t xml:space="preserve">Potrubí závit. bezešvé běžné v kotelnách DN 20 </t>
  </si>
  <si>
    <t>733 11-1115.R00</t>
  </si>
  <si>
    <t xml:space="preserve">Potrubí závit. bezešvé běžné v kotelnách DN 25 </t>
  </si>
  <si>
    <t>733 11-1116.R00</t>
  </si>
  <si>
    <t xml:space="preserve">Potrubí závit. bezešvé běžné v kotelnách DN 32 </t>
  </si>
  <si>
    <t>733 11-1117.R00</t>
  </si>
  <si>
    <t xml:space="preserve">Potrubí závit. bezešvé běžné v kotelnách DN 40 </t>
  </si>
  <si>
    <t>733 11-1118.R00</t>
  </si>
  <si>
    <t xml:space="preserve">Potrubí závit. bezešvé běžné v kotelnách DN 50 </t>
  </si>
  <si>
    <t>733 12-1228.R00</t>
  </si>
  <si>
    <t xml:space="preserve">Potrubí hladké bezešvé v kotelnách D 108/4,0 </t>
  </si>
  <si>
    <t>733 19-0106.R00</t>
  </si>
  <si>
    <t xml:space="preserve">Tlaková zkouška potrubí  DN 32 </t>
  </si>
  <si>
    <t>733 19-0108.R00</t>
  </si>
  <si>
    <t xml:space="preserve">Tlaková zkouška potrubí  DN 50 </t>
  </si>
  <si>
    <t>733 19-0232.R00</t>
  </si>
  <si>
    <t xml:space="preserve">Tlaková zkouška ocelového hladkého potrubí DN 133 </t>
  </si>
  <si>
    <t>998 73-3101.R00</t>
  </si>
  <si>
    <t xml:space="preserve">Přesun hmot pro rozvody potrubí, výšky do 6 m </t>
  </si>
  <si>
    <t>733 11-0806.R00</t>
  </si>
  <si>
    <t xml:space="preserve">Demontáž potrubí ocelového závitového do DN 15-32 </t>
  </si>
  <si>
    <t>733 11-0808.R00</t>
  </si>
  <si>
    <t xml:space="preserve">Demontáž potrubí ocelového závitového do DN 32-50 </t>
  </si>
  <si>
    <t>733 11-0810.R00</t>
  </si>
  <si>
    <t xml:space="preserve">Demontáž potrubí ocelového závitového do DN 50-80 </t>
  </si>
  <si>
    <t>733 89-0801.R00</t>
  </si>
  <si>
    <t xml:space="preserve">Přemístění vybouraných hmot - potrubí, H do 6 m </t>
  </si>
  <si>
    <t>734</t>
  </si>
  <si>
    <t>Armatury</t>
  </si>
  <si>
    <t>734 20-9102.R00</t>
  </si>
  <si>
    <t xml:space="preserve">Montáž armatur závitových,s 1závitem, G 3/8 </t>
  </si>
  <si>
    <t>734 20-9113.R00</t>
  </si>
  <si>
    <t xml:space="preserve">Montáž armatur závitových,se 2závity, G 1/2 </t>
  </si>
  <si>
    <t>734 20-9114.R00</t>
  </si>
  <si>
    <t xml:space="preserve">Montáž armatur závitových,se 2závity, G 3/4 </t>
  </si>
  <si>
    <t>734 20-9115.R00</t>
  </si>
  <si>
    <t xml:space="preserve">Montáž armatur závitových,se 2závity, G 1 </t>
  </si>
  <si>
    <t>734 20-9116.R00</t>
  </si>
  <si>
    <t xml:space="preserve">Montáž armatur závitových,se 2závity, G 5/4 </t>
  </si>
  <si>
    <t>734 20-9117.R00</t>
  </si>
  <si>
    <t xml:space="preserve">Montáž armatur závitových,se 2závity, G 6/4 </t>
  </si>
  <si>
    <t>734 20-9118.R00</t>
  </si>
  <si>
    <t xml:space="preserve">Montáž armatur závitových,se 2závity, G 2 </t>
  </si>
  <si>
    <t>734 20-9123.R00</t>
  </si>
  <si>
    <t xml:space="preserve">Montáž armatur závitových,se 3závity, G 1/2 </t>
  </si>
  <si>
    <t>734 20-9124.R00</t>
  </si>
  <si>
    <t xml:space="preserve">Montáž armatur závitových,se 3závity, G 3/4 </t>
  </si>
  <si>
    <t>734 20-9125.R00</t>
  </si>
  <si>
    <t xml:space="preserve">Montáž armatur závitových,se 3závity, G 1 </t>
  </si>
  <si>
    <t>734 20-9127.R00</t>
  </si>
  <si>
    <t xml:space="preserve">Montáž armatur závitových,se 3závity, G 6/4 </t>
  </si>
  <si>
    <t>734 20-9128.R00</t>
  </si>
  <si>
    <t xml:space="preserve">Montáž armatur závitových,se 3závity, G 2 </t>
  </si>
  <si>
    <t>734 29-1113.R00</t>
  </si>
  <si>
    <t xml:space="preserve">Kohouty plnící a vypouštěcí G 1/2 </t>
  </si>
  <si>
    <t>002-0102</t>
  </si>
  <si>
    <t xml:space="preserve">kul. kohout závitový 1/2" </t>
  </si>
  <si>
    <t>002-0103</t>
  </si>
  <si>
    <t xml:space="preserve">kul. kohout závitový 3/4" </t>
  </si>
  <si>
    <t>002-0104</t>
  </si>
  <si>
    <t xml:space="preserve">kul. kohout závitový 1" </t>
  </si>
  <si>
    <t>002-0105</t>
  </si>
  <si>
    <t xml:space="preserve">kul. kohout závitový 5/4" </t>
  </si>
  <si>
    <t>002-0106</t>
  </si>
  <si>
    <t xml:space="preserve">kul. kohout závitový 6/4" </t>
  </si>
  <si>
    <t>002-0107</t>
  </si>
  <si>
    <t xml:space="preserve">kul. kohout závitový 2" </t>
  </si>
  <si>
    <t>002-0403</t>
  </si>
  <si>
    <t xml:space="preserve">filtr 3/4" </t>
  </si>
  <si>
    <t>002-0404</t>
  </si>
  <si>
    <t xml:space="preserve">filtr 1" </t>
  </si>
  <si>
    <t>002-0405</t>
  </si>
  <si>
    <t xml:space="preserve">filtr 5/4" </t>
  </si>
  <si>
    <t>002-0406</t>
  </si>
  <si>
    <t xml:space="preserve">filtr 6/4" </t>
  </si>
  <si>
    <t>002-0407</t>
  </si>
  <si>
    <t xml:space="preserve">filtr 2" </t>
  </si>
  <si>
    <t>002-0303</t>
  </si>
  <si>
    <t xml:space="preserve">zpětná klapka 3/4" </t>
  </si>
  <si>
    <t>002-0304</t>
  </si>
  <si>
    <t xml:space="preserve">zpětná klapka 1" </t>
  </si>
  <si>
    <t>002-0305</t>
  </si>
  <si>
    <t xml:space="preserve">zpětná klapka 5/4" </t>
  </si>
  <si>
    <t>002-0306</t>
  </si>
  <si>
    <t xml:space="preserve">zpětná klapka 6/4" </t>
  </si>
  <si>
    <t>002-0307</t>
  </si>
  <si>
    <t xml:space="preserve">zpětná klapka 2" </t>
  </si>
  <si>
    <t>002-05051</t>
  </si>
  <si>
    <t xml:space="preserve">Manometr 0 - 600 kPa </t>
  </si>
  <si>
    <t>002-0505</t>
  </si>
  <si>
    <t xml:space="preserve">Manometr 0 - 1,0 MPa </t>
  </si>
  <si>
    <t>002-0510</t>
  </si>
  <si>
    <t xml:space="preserve">ventil tlakoměrový </t>
  </si>
  <si>
    <t>734 41-1111.R00</t>
  </si>
  <si>
    <t xml:space="preserve">Teploměr přímý s pouzdrem  typ 160 </t>
  </si>
  <si>
    <t>002-0501</t>
  </si>
  <si>
    <t xml:space="preserve">automatický odvzdušňovací ventil </t>
  </si>
  <si>
    <t>002-0907</t>
  </si>
  <si>
    <t>pojistný ventil 1/2" x 3/4", ot. př. 1,0 MPa</t>
  </si>
  <si>
    <t>002-0902</t>
  </si>
  <si>
    <t xml:space="preserve">pojistný ventil 3/4" x 1", ot. Př. 350 kPa </t>
  </si>
  <si>
    <t>002-05073</t>
  </si>
  <si>
    <t>elektromagnetický ventil DN 15, (bez proudu uzavřen)</t>
  </si>
  <si>
    <t>016-0103</t>
  </si>
  <si>
    <t xml:space="preserve">sifón pro odvod kondenzátu </t>
  </si>
  <si>
    <t>734 17-3218.R00</t>
  </si>
  <si>
    <t xml:space="preserve">Přírubové spoje PN 0,6/I MPa, DN 100 </t>
  </si>
  <si>
    <t>002-01008</t>
  </si>
  <si>
    <t xml:space="preserve">mezipřírubová klapka s pákou DN 100 </t>
  </si>
  <si>
    <t>734 10-9117.R00</t>
  </si>
  <si>
    <t xml:space="preserve">Montáž přírub. armatur, 2 příruby, PN 0,6, DN 100 </t>
  </si>
  <si>
    <t>002-1031</t>
  </si>
  <si>
    <t xml:space="preserve">vyvažovací a regul. ventil DN 15 </t>
  </si>
  <si>
    <t xml:space="preserve">vyvažovací a regul. ventil DN 15 (nízký průtok) </t>
  </si>
  <si>
    <t>002-1034</t>
  </si>
  <si>
    <t xml:space="preserve">vyvažovací a regul. ventil DN 32 </t>
  </si>
  <si>
    <t>002-1111</t>
  </si>
  <si>
    <t>servopohon 24 V, řízení 0 - 10 V, kabel 1,5 m</t>
  </si>
  <si>
    <t>002-1114</t>
  </si>
  <si>
    <t>servopohon 24 V (bez proudu zavřeno)</t>
  </si>
  <si>
    <t>022-230</t>
  </si>
  <si>
    <t>3cestný kul. kohout DN 15, kvs = 2,5</t>
  </si>
  <si>
    <t>022-231</t>
  </si>
  <si>
    <t>3cestný kul. kohout DN 20, kvs = 4,0</t>
  </si>
  <si>
    <t>022-232</t>
  </si>
  <si>
    <t>3cestný kul. kohout DN 25, kvs = 6,3</t>
  </si>
  <si>
    <t>022-233</t>
  </si>
  <si>
    <t>3cestný kul. kohout DN 40, kvs = 25</t>
  </si>
  <si>
    <t>022-234</t>
  </si>
  <si>
    <t>3cestný kul. kohout DN 50, kvs = 25</t>
  </si>
  <si>
    <t>022-2391</t>
  </si>
  <si>
    <t>servopohon 24V, 0-10 V, 5 Nm, 90 s</t>
  </si>
  <si>
    <t>022-2392</t>
  </si>
  <si>
    <t>sevopohon 24V, 0-10 V, 20 Nm, 90 s</t>
  </si>
  <si>
    <t>022-2393</t>
  </si>
  <si>
    <t>servopohon 24V, 3bod, 5 Nm, 90 s</t>
  </si>
  <si>
    <t>Ultrazvukový měřič tepla DN 40                                        vč. čidel teploty prům. 5 mm, dl. 45 mm, kabel 1,5 m</t>
  </si>
  <si>
    <t>ponorná jímka s návarkem dl. 80 mm</t>
  </si>
  <si>
    <t>montáž měřiče tepla</t>
  </si>
  <si>
    <t>998 73-4101.R00</t>
  </si>
  <si>
    <t xml:space="preserve">Přesun hmot pro armatury, výšky do 6 m </t>
  </si>
  <si>
    <t>734 20-0821.R00</t>
  </si>
  <si>
    <t xml:space="preserve">Demontáž armatur se 2závity do G 1/2 </t>
  </si>
  <si>
    <t>734 10-0812.R00</t>
  </si>
  <si>
    <t xml:space="preserve">Demontáž armatur se dvěma přírubami do DN 100 </t>
  </si>
  <si>
    <t>734 89-0801.R00</t>
  </si>
  <si>
    <t xml:space="preserve">Přemístění demontovaných hmot - armatur, H do 6 m </t>
  </si>
  <si>
    <t>783</t>
  </si>
  <si>
    <t>Nátěry</t>
  </si>
  <si>
    <t>783 42-4740.R00</t>
  </si>
  <si>
    <t xml:space="preserve">Nátěr syntetický potrubí do DN 50 mm základní </t>
  </si>
  <si>
    <t>783 42-5750.R00</t>
  </si>
  <si>
    <t xml:space="preserve">Nátěr syntetický potrubí do DN 100 mm základní </t>
  </si>
  <si>
    <t>Hodinová zúčtovací sazba</t>
  </si>
  <si>
    <t>2101</t>
  </si>
  <si>
    <t xml:space="preserve">Topná zkouška </t>
  </si>
  <si>
    <t>hodina</t>
  </si>
  <si>
    <t>099-13</t>
  </si>
  <si>
    <t xml:space="preserve">proplach otopné soustavy s odmašťovacím přípravkem </t>
  </si>
  <si>
    <t>099-14</t>
  </si>
  <si>
    <t xml:space="preserve">napuštění a odvzdušnění otopné soustavy </t>
  </si>
  <si>
    <t>024</t>
  </si>
  <si>
    <t xml:space="preserve">doprava materiálu a zařízení na stavbu </t>
  </si>
  <si>
    <t>022</t>
  </si>
  <si>
    <t>Zednické výpomoce, prostupy stav. konstrukcemi, začištění, výmalba kotelny atp.</t>
  </si>
  <si>
    <t>13</t>
  </si>
  <si>
    <t>Demontáž a zpětná montáž zakrytování potrubí v chodbě</t>
  </si>
  <si>
    <t>Zařízení pro vytápění staveb</t>
  </si>
  <si>
    <t>Plynová zařízení</t>
  </si>
  <si>
    <t>Rozváděč kotelny RK - komplet dle výkresu s přepěťovými ochranami</t>
  </si>
  <si>
    <t>Rozváděč kotelny RPS - komplet dle výkresu s přepěťovými ochranami</t>
  </si>
  <si>
    <t>Elekroinstalace a MaR</t>
  </si>
  <si>
    <t>PLC - mp regulátor vytápění kotelny dle specifikace níže 7″ barevný dotykový displej, 8 regulačních kanálů, AI 8, BI 25, AO 8, BO 27, 4x komunikační linky, LAN, přípojení pomocí 2,5mm svorek, oceloplechová skříň IP54, 600x800x130mm</t>
  </si>
  <si>
    <t>PLC - mp regulátor vytápění předávací stanice dle specifikace níže 7″ barevný dotykový displej, 5 regulačních kanálů, AI 5, BI 15, AO 5, BO 18, 4x komunikační linky, LAN, přípojení pomocí 2,5mm svorek, oceloplechová skříň IP54, 450x600x130mm</t>
  </si>
  <si>
    <t>Jistič 20A/3/B</t>
  </si>
  <si>
    <t>programy, vizualizace dozor a nastovavní systému pomocí WEBu,oživení, zaškolení obsluhy</t>
  </si>
  <si>
    <t>relé paticové 230V/3P/10A (reservní vložit do rozvodnice)</t>
  </si>
  <si>
    <t>prostorový termostat průmyslový IP54, 40°C</t>
  </si>
  <si>
    <t>omezovací termostat příložný 85°C</t>
  </si>
  <si>
    <t>omezovací termostat příložný 78°C</t>
  </si>
  <si>
    <t>omezovací termostat příložný 55°C</t>
  </si>
  <si>
    <t>čidlo teploty jímkové vč.jímky (Pt1000), dl. 150mm</t>
  </si>
  <si>
    <t>čidlo teploty příložné (Pt1000</t>
  </si>
  <si>
    <t>čidlo teploty venkovní (Pt1000)</t>
  </si>
  <si>
    <t>čidlo tlaku spojité 4-20mA, 0,6MPa</t>
  </si>
  <si>
    <t>manostat průmyslový 0-630kPA</t>
  </si>
  <si>
    <t>čidlo úniku ZP dvoustupňové</t>
  </si>
  <si>
    <t>čidlo úniku CO dvoustupňové</t>
  </si>
  <si>
    <t>relé - ústředna detekce úniku ZP - dvoustupňové</t>
  </si>
  <si>
    <t>relé - ústředna detekce úniku CO - dvoustupňové</t>
  </si>
  <si>
    <t>relé hladinové + 2 elektrody</t>
  </si>
  <si>
    <t>GSM brána, 2 x input + externí anténa</t>
  </si>
  <si>
    <t>hřibový ovladač s aretací 1xNC v jednotlačítové skříni IP54</t>
  </si>
  <si>
    <t>trubka ohebná 25mm střední mechanická odolnost</t>
  </si>
  <si>
    <t>trubka PVC hrdlovaná tuhá 1525_KA 320 N 25 mm vč.příchytek na povrch</t>
  </si>
  <si>
    <t>pojistka trubičková + pouzdro/řadová svorka</t>
  </si>
  <si>
    <t>kabel CYKY- 3x1,5 pevně</t>
  </si>
  <si>
    <t>kabel CYKY-J 5x4 pevně</t>
  </si>
  <si>
    <t>kabel CYKY-J 12x1,5 pevně</t>
  </si>
  <si>
    <t>kabel CYKY-J 19x1,5 pevně</t>
  </si>
  <si>
    <t>kabel H05VV-F 3x1G</t>
  </si>
  <si>
    <t>kabel H05VV-F 5x1G</t>
  </si>
  <si>
    <t>kabel H05VV-F 5x2,5G</t>
  </si>
  <si>
    <t>sdělovací vodič SYKFY 15x2x0,5</t>
  </si>
  <si>
    <t>LAN vodič FTP lev 6 4x2x0.54mm</t>
  </si>
  <si>
    <t>vodič JYTY 2x1</t>
  </si>
  <si>
    <t>vodič JYTY 4x1</t>
  </si>
  <si>
    <t>vodič CY 25</t>
  </si>
  <si>
    <t>vodič CY 6</t>
  </si>
  <si>
    <t>svorka pro pospoj. + Cu páska</t>
  </si>
  <si>
    <t>drátěný kabelový kanál 50/150 + montážní prvky</t>
  </si>
  <si>
    <t>drátěný kabelový kanál 50/50 + montážní prvky</t>
  </si>
  <si>
    <t>kabelový plastový kanál (lišta) 25 x 25mm</t>
  </si>
  <si>
    <t>kabelový plastový kanál (lišta) 40 x 40mm</t>
  </si>
  <si>
    <t>spínač průmyslový 10A/400V IP66 (ke kotlům)</t>
  </si>
  <si>
    <t>spínač průmyslový 16A/400V IP66 (k elektroohřevu)</t>
  </si>
  <si>
    <t>rozvodka plastová, 117x117x58mm IP54</t>
  </si>
  <si>
    <t>bezšroubá svorka 2x2,5 do rozvodek</t>
  </si>
  <si>
    <t>bezšroubá svorka 3x2,5 do rozvodek</t>
  </si>
  <si>
    <t>bezšroubá svorka 5x2 ,5 do rozvodek</t>
  </si>
  <si>
    <t>spínač osvětlení řaz. 01 kompletní sestava IP44</t>
  </si>
  <si>
    <t>krabice 294x152x70 povrch</t>
  </si>
  <si>
    <t>Svítidlo průmyslové LED 45W/IP66 + řetízkový závěs, kompletní sestava</t>
  </si>
  <si>
    <t>Svítidlo nástěnné, IP44, 60W (kompletní sestava)</t>
  </si>
  <si>
    <t>houkačka 230V, IP43</t>
  </si>
  <si>
    <t>zednické výpomoci, sekání, průrazy, začištění po průrazech</t>
  </si>
  <si>
    <t>hod</t>
  </si>
  <si>
    <t>pomocný materiál, kab.trubičky, spoj.materiál, popisky</t>
  </si>
  <si>
    <t xml:space="preserve">celek </t>
  </si>
  <si>
    <t>protipožární zajištění rozvodů</t>
  </si>
  <si>
    <t>demontáže</t>
  </si>
  <si>
    <t>elektromontáže</t>
  </si>
  <si>
    <t>revize</t>
  </si>
  <si>
    <t>dokumentace skut.provedení</t>
  </si>
  <si>
    <t>Pol_0001</t>
  </si>
  <si>
    <t>Pol_0002</t>
  </si>
  <si>
    <t>Pol_0003</t>
  </si>
  <si>
    <t>Pol_0004</t>
  </si>
  <si>
    <t>Pol_0005</t>
  </si>
  <si>
    <t>Pol_0006</t>
  </si>
  <si>
    <t>Pol_0008</t>
  </si>
  <si>
    <t>Pol_0009</t>
  </si>
  <si>
    <t>Pol_0010</t>
  </si>
  <si>
    <t>Pol_0011</t>
  </si>
  <si>
    <t>Pol_0012</t>
  </si>
  <si>
    <t>Pol_0013</t>
  </si>
  <si>
    <t>Pol_0014</t>
  </si>
  <si>
    <t>Pol_0015</t>
  </si>
  <si>
    <t>Pol_0016</t>
  </si>
  <si>
    <t>Pol_0017</t>
  </si>
  <si>
    <t>Pol_0018</t>
  </si>
  <si>
    <t>Pol_0019</t>
  </si>
  <si>
    <t>Pol_0020</t>
  </si>
  <si>
    <t>Pol_0021</t>
  </si>
  <si>
    <t>Pol_0022</t>
  </si>
  <si>
    <t>Pol_0023</t>
  </si>
  <si>
    <t>Pol_0024</t>
  </si>
  <si>
    <t>Pol_0025</t>
  </si>
  <si>
    <t>Pol_0026</t>
  </si>
  <si>
    <t>Pol_0027</t>
  </si>
  <si>
    <t>Pol_0028</t>
  </si>
  <si>
    <t>Pol_0029</t>
  </si>
  <si>
    <t>Pol_0030</t>
  </si>
  <si>
    <t>Pol_0031</t>
  </si>
  <si>
    <t>Pol_0032</t>
  </si>
  <si>
    <t>Pol_0033</t>
  </si>
  <si>
    <t>Pol_0034</t>
  </si>
  <si>
    <t>Pol_0035</t>
  </si>
  <si>
    <t>Pol_0036</t>
  </si>
  <si>
    <t>Pol_0037</t>
  </si>
  <si>
    <t>Pol_0038</t>
  </si>
  <si>
    <t>Pol_0039</t>
  </si>
  <si>
    <t>Pol_0040</t>
  </si>
  <si>
    <t>Pol_0041</t>
  </si>
  <si>
    <t>Pol_0042</t>
  </si>
  <si>
    <t>Pol_0043</t>
  </si>
  <si>
    <t>Pol_0044</t>
  </si>
  <si>
    <t>Pol_0045</t>
  </si>
  <si>
    <t>Pol_0046</t>
  </si>
  <si>
    <t>Pol_0047</t>
  </si>
  <si>
    <t>Pol_0048</t>
  </si>
  <si>
    <t>Pol_0049</t>
  </si>
  <si>
    <t>Pol_0050</t>
  </si>
  <si>
    <t>Pol_0051</t>
  </si>
  <si>
    <t>Pol_0052</t>
  </si>
  <si>
    <t>Pol_0053</t>
  </si>
  <si>
    <t>Pol_0054</t>
  </si>
  <si>
    <t>Pol_0055</t>
  </si>
  <si>
    <t>Pol_0056</t>
  </si>
  <si>
    <t>Pol_0057</t>
  </si>
  <si>
    <t>Pol_0058</t>
  </si>
  <si>
    <t>Pol_0059</t>
  </si>
  <si>
    <t>Pol_0060</t>
  </si>
  <si>
    <t>Pol_0061</t>
  </si>
  <si>
    <t>Pol_0062</t>
  </si>
  <si>
    <t>Pol_0063</t>
  </si>
  <si>
    <t>M_21</t>
  </si>
  <si>
    <t>Elekromontáže</t>
  </si>
  <si>
    <t>Střední průmyslová škola, Klatovy, nábř. kpt. Nálepky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</si>
</sst>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0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color rgb="FFFF0000"/>
      <name val="Arial CE"/>
      <family val="2"/>
    </font>
    <font>
      <sz val="8"/>
      <color rgb="FFFF0000"/>
      <name val="Arial CE"/>
      <family val="2"/>
    </font>
    <font>
      <i/>
      <sz val="8"/>
      <color rgb="FFFF0000"/>
      <name val="Arial CE"/>
      <family val="2"/>
    </font>
    <font>
      <i/>
      <sz val="9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double"/>
      <top/>
      <bottom/>
    </border>
    <border>
      <left style="double"/>
      <right style="double"/>
      <top/>
      <bottom/>
    </border>
    <border>
      <left style="double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medium"/>
    </border>
    <border>
      <left style="thin"/>
      <right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4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Border="1"/>
    <xf numFmtId="3" fontId="0" fillId="0" borderId="0" xfId="0" applyNumberFormat="1"/>
    <xf numFmtId="0" fontId="4" fillId="0" borderId="1" xfId="20" applyFont="1" applyBorder="1">
      <alignment/>
      <protection/>
    </xf>
    <xf numFmtId="0" fontId="0" fillId="0" borderId="1" xfId="20" applyBorder="1">
      <alignment/>
      <protection/>
    </xf>
    <xf numFmtId="0" fontId="0" fillId="0" borderId="1" xfId="20" applyBorder="1" applyAlignment="1">
      <alignment horizontal="right"/>
      <protection/>
    </xf>
    <xf numFmtId="0" fontId="0" fillId="0" borderId="1" xfId="20" applyFont="1" applyBorder="1">
      <alignment/>
      <protection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/>
    <xf numFmtId="0" fontId="4" fillId="0" borderId="3" xfId="20" applyFont="1" applyBorder="1">
      <alignment/>
      <protection/>
    </xf>
    <xf numFmtId="0" fontId="0" fillId="0" borderId="3" xfId="20" applyBorder="1">
      <alignment/>
      <protection/>
    </xf>
    <xf numFmtId="0" fontId="0" fillId="0" borderId="3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4" xfId="0" applyNumberFormat="1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0" fillId="0" borderId="0" xfId="0" applyFill="1" applyBorder="1"/>
    <xf numFmtId="3" fontId="0" fillId="0" borderId="10" xfId="0" applyNumberFormat="1" applyFont="1" applyFill="1" applyBorder="1"/>
    <xf numFmtId="0" fontId="6" fillId="0" borderId="4" xfId="0" applyFont="1" applyFill="1" applyBorder="1"/>
    <xf numFmtId="3" fontId="6" fillId="0" borderId="6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11" xfId="0" applyFont="1" applyFill="1" applyBorder="1"/>
    <xf numFmtId="0" fontId="6" fillId="0" borderId="12" xfId="0" applyFont="1" applyFill="1" applyBorder="1"/>
    <xf numFmtId="0" fontId="0" fillId="0" borderId="13" xfId="0" applyFill="1" applyBorder="1"/>
    <xf numFmtId="0" fontId="6" fillId="0" borderId="14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3" fontId="0" fillId="0" borderId="19" xfId="0" applyNumberFormat="1" applyFont="1" applyFill="1" applyBorder="1" applyAlignment="1">
      <alignment horizontal="right"/>
    </xf>
    <xf numFmtId="166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0" fontId="0" fillId="0" borderId="22" xfId="0" applyFill="1" applyBorder="1"/>
    <xf numFmtId="0" fontId="6" fillId="0" borderId="23" xfId="0" applyFont="1" applyFill="1" applyBorder="1"/>
    <xf numFmtId="0" fontId="0" fillId="0" borderId="23" xfId="0" applyFill="1" applyBorder="1"/>
    <xf numFmtId="4" fontId="0" fillId="0" borderId="24" xfId="0" applyNumberFormat="1" applyFill="1" applyBorder="1"/>
    <xf numFmtId="4" fontId="0" fillId="0" borderId="22" xfId="0" applyNumberFormat="1" applyFill="1" applyBorder="1"/>
    <xf numFmtId="4" fontId="0" fillId="0" borderId="23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3" xfId="20" applyFont="1" applyFill="1" applyBorder="1">
      <alignment/>
      <protection/>
    </xf>
    <xf numFmtId="0" fontId="0" fillId="0" borderId="3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20" xfId="20" applyNumberFormat="1" applyFont="1" applyFill="1" applyBorder="1">
      <alignment/>
      <protection/>
    </xf>
    <xf numFmtId="0" fontId="5" fillId="0" borderId="25" xfId="20" applyFont="1" applyFill="1" applyBorder="1" applyAlignment="1">
      <alignment horizontal="center"/>
      <protection/>
    </xf>
    <xf numFmtId="0" fontId="5" fillId="0" borderId="25" xfId="20" applyNumberFormat="1" applyFont="1" applyFill="1" applyBorder="1" applyAlignment="1">
      <alignment horizontal="center"/>
      <protection/>
    </xf>
    <xf numFmtId="0" fontId="5" fillId="0" borderId="20" xfId="20" applyFont="1" applyFill="1" applyBorder="1" applyAlignment="1">
      <alignment horizontal="center"/>
      <protection/>
    </xf>
    <xf numFmtId="0" fontId="6" fillId="0" borderId="26" xfId="20" applyFont="1" applyFill="1" applyBorder="1" applyAlignment="1">
      <alignment horizontal="center"/>
      <protection/>
    </xf>
    <xf numFmtId="49" fontId="6" fillId="0" borderId="26" xfId="20" applyNumberFormat="1" applyFont="1" applyFill="1" applyBorder="1" applyAlignment="1">
      <alignment horizontal="left"/>
      <protection/>
    </xf>
    <xf numFmtId="0" fontId="6" fillId="0" borderId="26" xfId="20" applyFont="1" applyFill="1" applyBorder="1">
      <alignment/>
      <protection/>
    </xf>
    <xf numFmtId="0" fontId="0" fillId="0" borderId="26" xfId="20" applyFill="1" applyBorder="1" applyAlignment="1">
      <alignment horizontal="center"/>
      <protection/>
    </xf>
    <xf numFmtId="0" fontId="0" fillId="0" borderId="26" xfId="20" applyNumberFormat="1" applyFill="1" applyBorder="1" applyAlignment="1">
      <alignment horizontal="right"/>
      <protection/>
    </xf>
    <xf numFmtId="0" fontId="0" fillId="0" borderId="26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26" xfId="20" applyFont="1" applyFill="1" applyBorder="1" applyAlignment="1">
      <alignment horizontal="center"/>
      <protection/>
    </xf>
    <xf numFmtId="49" fontId="8" fillId="0" borderId="26" xfId="20" applyNumberFormat="1" applyFont="1" applyFill="1" applyBorder="1" applyAlignment="1">
      <alignment horizontal="left"/>
      <protection/>
    </xf>
    <xf numFmtId="0" fontId="8" fillId="0" borderId="26" xfId="20" applyFont="1" applyFill="1" applyBorder="1" applyAlignment="1">
      <alignment wrapText="1"/>
      <protection/>
    </xf>
    <xf numFmtId="49" fontId="8" fillId="0" borderId="26" xfId="20" applyNumberFormat="1" applyFont="1" applyFill="1" applyBorder="1" applyAlignment="1">
      <alignment horizontal="center" shrinkToFit="1"/>
      <protection/>
    </xf>
    <xf numFmtId="4" fontId="8" fillId="0" borderId="26" xfId="20" applyNumberFormat="1" applyFont="1" applyFill="1" applyBorder="1" applyAlignment="1">
      <alignment horizontal="right"/>
      <protection/>
    </xf>
    <xf numFmtId="4" fontId="8" fillId="0" borderId="26" xfId="20" applyNumberFormat="1" applyFont="1" applyFill="1" applyBorder="1">
      <alignment/>
      <protection/>
    </xf>
    <xf numFmtId="0" fontId="0" fillId="0" borderId="27" xfId="20" applyFill="1" applyBorder="1" applyAlignment="1">
      <alignment horizontal="center"/>
      <protection/>
    </xf>
    <xf numFmtId="49" fontId="4" fillId="0" borderId="27" xfId="20" applyNumberFormat="1" applyFont="1" applyFill="1" applyBorder="1" applyAlignment="1">
      <alignment horizontal="left"/>
      <protection/>
    </xf>
    <xf numFmtId="0" fontId="4" fillId="0" borderId="27" xfId="20" applyFont="1" applyFill="1" applyBorder="1">
      <alignment/>
      <protection/>
    </xf>
    <xf numFmtId="4" fontId="0" fillId="0" borderId="27" xfId="20" applyNumberFormat="1" applyFill="1" applyBorder="1" applyAlignment="1">
      <alignment horizontal="right"/>
      <protection/>
    </xf>
    <xf numFmtId="4" fontId="6" fillId="0" borderId="27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49" fontId="5" fillId="0" borderId="20" xfId="20" applyNumberFormat="1" applyFont="1" applyBorder="1">
      <alignment/>
      <protection/>
    </xf>
    <xf numFmtId="0" fontId="5" fillId="0" borderId="25" xfId="20" applyFont="1" applyBorder="1" applyAlignment="1">
      <alignment horizontal="center"/>
      <protection/>
    </xf>
    <xf numFmtId="0" fontId="5" fillId="0" borderId="20" xfId="20" applyFont="1" applyBorder="1" applyAlignment="1">
      <alignment horizontal="center"/>
      <protection/>
    </xf>
    <xf numFmtId="0" fontId="6" fillId="0" borderId="26" xfId="20" applyFont="1" applyBorder="1" applyAlignment="1">
      <alignment horizontal="center"/>
      <protection/>
    </xf>
    <xf numFmtId="49" fontId="6" fillId="0" borderId="26" xfId="20" applyNumberFormat="1" applyFont="1" applyBorder="1" applyAlignment="1">
      <alignment horizontal="left"/>
      <protection/>
    </xf>
    <xf numFmtId="0" fontId="6" fillId="0" borderId="26" xfId="20" applyFont="1" applyBorder="1">
      <alignment/>
      <protection/>
    </xf>
    <xf numFmtId="0" fontId="0" fillId="0" borderId="26" xfId="20" applyBorder="1" applyAlignment="1">
      <alignment horizontal="center"/>
      <protection/>
    </xf>
    <xf numFmtId="0" fontId="0" fillId="0" borderId="26" xfId="20" applyBorder="1" applyAlignment="1">
      <alignment horizontal="right"/>
      <protection/>
    </xf>
    <xf numFmtId="0" fontId="0" fillId="0" borderId="26" xfId="20" applyBorder="1">
      <alignment/>
      <protection/>
    </xf>
    <xf numFmtId="0" fontId="0" fillId="0" borderId="26" xfId="20" applyFont="1" applyBorder="1" applyAlignment="1">
      <alignment horizontal="center"/>
      <protection/>
    </xf>
    <xf numFmtId="49" fontId="8" fillId="0" borderId="26" xfId="20" applyNumberFormat="1" applyFont="1" applyBorder="1" applyAlignment="1">
      <alignment horizontal="left"/>
      <protection/>
    </xf>
    <xf numFmtId="0" fontId="8" fillId="0" borderId="26" xfId="20" applyFont="1" applyBorder="1" applyAlignment="1">
      <alignment wrapText="1"/>
      <protection/>
    </xf>
    <xf numFmtId="49" fontId="8" fillId="0" borderId="26" xfId="20" applyNumberFormat="1" applyFont="1" applyBorder="1" applyAlignment="1">
      <alignment horizontal="center" shrinkToFit="1"/>
      <protection/>
    </xf>
    <xf numFmtId="4" fontId="8" fillId="0" borderId="26" xfId="20" applyNumberFormat="1" applyFont="1" applyBorder="1" applyAlignment="1">
      <alignment horizontal="right"/>
      <protection/>
    </xf>
    <xf numFmtId="4" fontId="8" fillId="0" borderId="26" xfId="20" applyNumberFormat="1" applyFont="1" applyBorder="1">
      <alignment/>
      <protection/>
    </xf>
    <xf numFmtId="0" fontId="0" fillId="0" borderId="27" xfId="20" applyBorder="1" applyAlignment="1">
      <alignment horizontal="center"/>
      <protection/>
    </xf>
    <xf numFmtId="49" fontId="4" fillId="0" borderId="27" xfId="20" applyNumberFormat="1" applyFont="1" applyBorder="1" applyAlignment="1">
      <alignment horizontal="left"/>
      <protection/>
    </xf>
    <xf numFmtId="0" fontId="4" fillId="0" borderId="27" xfId="20" applyFont="1" applyBorder="1">
      <alignment/>
      <protection/>
    </xf>
    <xf numFmtId="4" fontId="0" fillId="0" borderId="27" xfId="20" applyNumberFormat="1" applyBorder="1" applyAlignment="1">
      <alignment horizontal="right"/>
      <protection/>
    </xf>
    <xf numFmtId="4" fontId="6" fillId="0" borderId="27" xfId="20" applyNumberFormat="1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3" fontId="15" fillId="0" borderId="0" xfId="20" applyNumberFormat="1" applyFont="1" applyAlignment="1">
      <alignment horizontal="right"/>
      <protection/>
    </xf>
    <xf numFmtId="4" fontId="15" fillId="0" borderId="0" xfId="20" applyNumberFormat="1" applyFont="1">
      <alignment/>
      <protection/>
    </xf>
    <xf numFmtId="2" fontId="9" fillId="0" borderId="0" xfId="0" applyNumberFormat="1" applyFont="1" applyFill="1" applyBorder="1"/>
    <xf numFmtId="2" fontId="9" fillId="0" borderId="28" xfId="0" applyNumberFormat="1" applyFont="1" applyFill="1" applyBorder="1"/>
    <xf numFmtId="2" fontId="0" fillId="0" borderId="29" xfId="0" applyNumberFormat="1" applyFont="1" applyFill="1" applyBorder="1"/>
    <xf numFmtId="2" fontId="0" fillId="0" borderId="26" xfId="0" applyNumberFormat="1" applyFont="1" applyFill="1" applyBorder="1"/>
    <xf numFmtId="2" fontId="0" fillId="0" borderId="30" xfId="0" applyNumberFormat="1" applyFont="1" applyFill="1" applyBorder="1"/>
    <xf numFmtId="2" fontId="6" fillId="0" borderId="7" xfId="0" applyNumberFormat="1" applyFont="1" applyFill="1" applyBorder="1"/>
    <xf numFmtId="0" fontId="6" fillId="0" borderId="31" xfId="20" applyFont="1" applyBorder="1">
      <alignment/>
      <protection/>
    </xf>
    <xf numFmtId="49" fontId="4" fillId="0" borderId="8" xfId="20" applyNumberFormat="1" applyFont="1" applyBorder="1" applyAlignment="1">
      <alignment horizontal="left"/>
      <protection/>
    </xf>
    <xf numFmtId="0" fontId="6" fillId="0" borderId="8" xfId="20" applyFont="1" applyBorder="1">
      <alignment/>
      <protection/>
    </xf>
    <xf numFmtId="0" fontId="6" fillId="0" borderId="0" xfId="20" applyFont="1">
      <alignment/>
      <protection/>
    </xf>
    <xf numFmtId="2" fontId="6" fillId="0" borderId="0" xfId="0" applyNumberFormat="1" applyFont="1"/>
    <xf numFmtId="0" fontId="16" fillId="0" borderId="0" xfId="20" applyFont="1">
      <alignment/>
      <protection/>
    </xf>
    <xf numFmtId="0" fontId="16" fillId="0" borderId="0" xfId="20" applyFont="1" applyAlignment="1">
      <alignment horizontal="right"/>
      <protection/>
    </xf>
    <xf numFmtId="0" fontId="16" fillId="0" borderId="26" xfId="20" applyFont="1" applyBorder="1" applyAlignment="1">
      <alignment horizontal="center"/>
      <protection/>
    </xf>
    <xf numFmtId="0" fontId="16" fillId="0" borderId="26" xfId="20" applyFont="1" applyBorder="1" applyAlignment="1">
      <alignment horizontal="right"/>
      <protection/>
    </xf>
    <xf numFmtId="0" fontId="16" fillId="0" borderId="26" xfId="20" applyFont="1" applyBorder="1">
      <alignment/>
      <protection/>
    </xf>
    <xf numFmtId="49" fontId="17" fillId="0" borderId="26" xfId="20" applyNumberFormat="1" applyFont="1" applyBorder="1" applyAlignment="1">
      <alignment horizontal="left"/>
      <protection/>
    </xf>
    <xf numFmtId="49" fontId="17" fillId="0" borderId="26" xfId="20" applyNumberFormat="1" applyFont="1" applyBorder="1" applyAlignment="1">
      <alignment horizontal="center" shrinkToFit="1"/>
      <protection/>
    </xf>
    <xf numFmtId="4" fontId="17" fillId="0" borderId="26" xfId="20" applyNumberFormat="1" applyFont="1" applyBorder="1" applyAlignment="1">
      <alignment horizontal="right"/>
      <protection/>
    </xf>
    <xf numFmtId="4" fontId="17" fillId="0" borderId="26" xfId="20" applyNumberFormat="1" applyFont="1" applyBorder="1">
      <alignment/>
      <protection/>
    </xf>
    <xf numFmtId="0" fontId="18" fillId="0" borderId="0" xfId="20" applyFont="1">
      <alignment/>
      <protection/>
    </xf>
    <xf numFmtId="0" fontId="19" fillId="0" borderId="0" xfId="20" applyFont="1">
      <alignment/>
      <protection/>
    </xf>
    <xf numFmtId="3" fontId="19" fillId="0" borderId="0" xfId="20" applyNumberFormat="1" applyFont="1" applyAlignment="1">
      <alignment horizontal="right"/>
      <protection/>
    </xf>
    <xf numFmtId="4" fontId="19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4" fillId="0" borderId="3" xfId="20" applyFont="1" applyBorder="1">
      <alignment/>
      <protection/>
    </xf>
    <xf numFmtId="0" fontId="0" fillId="0" borderId="3" xfId="20" applyFont="1" applyBorder="1">
      <alignment/>
      <protection/>
    </xf>
    <xf numFmtId="0" fontId="9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49" fontId="5" fillId="0" borderId="20" xfId="20" applyNumberFormat="1" applyFont="1" applyBorder="1">
      <alignment/>
      <protection/>
    </xf>
    <xf numFmtId="0" fontId="5" fillId="0" borderId="25" xfId="20" applyFont="1" applyBorder="1" applyAlignment="1">
      <alignment horizontal="center"/>
      <protection/>
    </xf>
    <xf numFmtId="0" fontId="5" fillId="0" borderId="20" xfId="20" applyFont="1" applyBorder="1" applyAlignment="1">
      <alignment horizontal="center"/>
      <protection/>
    </xf>
    <xf numFmtId="0" fontId="8" fillId="0" borderId="26" xfId="20" applyFont="1" applyBorder="1" applyAlignment="1">
      <alignment wrapText="1"/>
      <protection/>
    </xf>
    <xf numFmtId="0" fontId="8" fillId="0" borderId="0" xfId="20" applyFont="1" applyBorder="1" applyAlignment="1">
      <alignment wrapText="1"/>
      <protection/>
    </xf>
    <xf numFmtId="0" fontId="6" fillId="0" borderId="31" xfId="20" applyFont="1" applyBorder="1">
      <alignment/>
      <protection/>
    </xf>
    <xf numFmtId="49" fontId="4" fillId="0" borderId="8" xfId="20" applyNumberFormat="1" applyFont="1" applyBorder="1" applyAlignment="1">
      <alignment horizontal="left"/>
      <protection/>
    </xf>
    <xf numFmtId="0" fontId="6" fillId="0" borderId="8" xfId="20" applyFont="1" applyBorder="1">
      <alignment/>
      <protection/>
    </xf>
    <xf numFmtId="0" fontId="6" fillId="0" borderId="0" xfId="20" applyFont="1">
      <alignment/>
      <protection/>
    </xf>
    <xf numFmtId="0" fontId="6" fillId="0" borderId="26" xfId="20" applyFont="1" applyBorder="1">
      <alignment/>
      <protection/>
    </xf>
    <xf numFmtId="49" fontId="8" fillId="0" borderId="26" xfId="20" applyNumberFormat="1" applyFont="1" applyBorder="1" applyAlignment="1">
      <alignment horizontal="left"/>
      <protection/>
    </xf>
    <xf numFmtId="0" fontId="6" fillId="0" borderId="26" xfId="20" applyFont="1" applyBorder="1" applyAlignment="1">
      <alignment horizontal="center"/>
      <protection/>
    </xf>
    <xf numFmtId="0" fontId="0" fillId="0" borderId="26" xfId="20" applyFont="1" applyBorder="1" applyAlignment="1">
      <alignment horizontal="center"/>
      <protection/>
    </xf>
    <xf numFmtId="0" fontId="0" fillId="0" borderId="27" xfId="20" applyFont="1" applyBorder="1" applyAlignment="1">
      <alignment horizontal="center"/>
      <protection/>
    </xf>
    <xf numFmtId="0" fontId="14" fillId="0" borderId="0" xfId="20" applyFont="1">
      <alignment/>
      <protection/>
    </xf>
    <xf numFmtId="49" fontId="6" fillId="0" borderId="26" xfId="20" applyNumberFormat="1" applyFont="1" applyBorder="1" applyAlignment="1">
      <alignment horizontal="left"/>
      <protection/>
    </xf>
    <xf numFmtId="49" fontId="4" fillId="0" borderId="27" xfId="20" applyNumberFormat="1" applyFont="1" applyBorder="1" applyAlignment="1">
      <alignment horizontal="left"/>
      <protection/>
    </xf>
    <xf numFmtId="0" fontId="4" fillId="0" borderId="27" xfId="20" applyFont="1" applyBorder="1">
      <alignment/>
      <protection/>
    </xf>
    <xf numFmtId="4" fontId="0" fillId="0" borderId="27" xfId="20" applyNumberFormat="1" applyFont="1" applyBorder="1" applyAlignment="1">
      <alignment horizontal="right"/>
      <protection/>
    </xf>
    <xf numFmtId="4" fontId="6" fillId="0" borderId="27" xfId="20" applyNumberFormat="1" applyFont="1" applyBorder="1">
      <alignment/>
      <protection/>
    </xf>
    <xf numFmtId="3" fontId="0" fillId="0" borderId="0" xfId="20" applyNumberFormat="1" applyFont="1">
      <alignment/>
      <protection/>
    </xf>
    <xf numFmtId="2" fontId="9" fillId="0" borderId="32" xfId="0" applyNumberFormat="1" applyFont="1" applyFill="1" applyBorder="1"/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Protection="1">
      <protection/>
    </xf>
    <xf numFmtId="0" fontId="0" fillId="0" borderId="33" xfId="0" applyBorder="1" applyProtection="1">
      <protection/>
    </xf>
    <xf numFmtId="0" fontId="0" fillId="0" borderId="34" xfId="0" applyBorder="1" applyProtection="1">
      <protection/>
    </xf>
    <xf numFmtId="0" fontId="0" fillId="0" borderId="35" xfId="0" applyBorder="1" applyProtection="1">
      <protection/>
    </xf>
    <xf numFmtId="0" fontId="0" fillId="0" borderId="36" xfId="0" applyBorder="1" applyProtection="1">
      <protection/>
    </xf>
    <xf numFmtId="49" fontId="3" fillId="2" borderId="32" xfId="0" applyNumberFormat="1" applyFont="1" applyFill="1" applyBorder="1" applyProtection="1">
      <protection/>
    </xf>
    <xf numFmtId="49" fontId="0" fillId="2" borderId="29" xfId="0" applyNumberFormat="1" applyFill="1" applyBorder="1" applyProtection="1">
      <protection/>
    </xf>
    <xf numFmtId="0" fontId="4" fillId="2" borderId="0" xfId="0" applyFont="1" applyFill="1" applyProtection="1">
      <protection/>
    </xf>
    <xf numFmtId="0" fontId="0" fillId="2" borderId="0" xfId="0" applyFill="1" applyBorder="1" applyProtection="1">
      <protection/>
    </xf>
    <xf numFmtId="0" fontId="0" fillId="0" borderId="0" xfId="0" applyBorder="1" applyProtection="1">
      <protection/>
    </xf>
    <xf numFmtId="0" fontId="0" fillId="0" borderId="10" xfId="0" applyBorder="1" applyProtection="1">
      <protection/>
    </xf>
    <xf numFmtId="0" fontId="0" fillId="0" borderId="37" xfId="0" applyBorder="1" applyProtection="1">
      <protection/>
    </xf>
    <xf numFmtId="0" fontId="0" fillId="0" borderId="38" xfId="0" applyBorder="1" applyProtection="1">
      <protection/>
    </xf>
    <xf numFmtId="0" fontId="0" fillId="0" borderId="39" xfId="0" applyBorder="1" applyProtection="1">
      <protection/>
    </xf>
    <xf numFmtId="0" fontId="0" fillId="0" borderId="40" xfId="0" applyBorder="1" applyProtection="1">
      <protection/>
    </xf>
    <xf numFmtId="0" fontId="0" fillId="0" borderId="41" xfId="0" applyBorder="1" applyProtection="1">
      <protection/>
    </xf>
    <xf numFmtId="0" fontId="0" fillId="0" borderId="40" xfId="0" applyNumberFormat="1" applyBorder="1" applyProtection="1">
      <protection/>
    </xf>
    <xf numFmtId="0" fontId="0" fillId="0" borderId="39" xfId="0" applyNumberFormat="1" applyBorder="1" applyProtection="1">
      <protection/>
    </xf>
    <xf numFmtId="0" fontId="0" fillId="0" borderId="41" xfId="0" applyNumberFormat="1" applyBorder="1" applyProtection="1">
      <protection/>
    </xf>
    <xf numFmtId="0" fontId="0" fillId="0" borderId="0" xfId="0" applyNumberFormat="1" applyProtection="1">
      <protection/>
    </xf>
    <xf numFmtId="0" fontId="5" fillId="0" borderId="42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3" fontId="0" fillId="0" borderId="41" xfId="0" applyNumberFormat="1" applyBorder="1" applyProtection="1">
      <protection/>
    </xf>
    <xf numFmtId="3" fontId="0" fillId="0" borderId="0" xfId="0" applyNumberFormat="1" applyProtection="1">
      <protection/>
    </xf>
    <xf numFmtId="0" fontId="0" fillId="0" borderId="43" xfId="0" applyBorder="1" applyProtection="1">
      <protection/>
    </xf>
    <xf numFmtId="0" fontId="2" fillId="0" borderId="44" xfId="0" applyFont="1" applyBorder="1" applyAlignment="1" applyProtection="1">
      <alignment horizontal="centerContinuous" vertical="center"/>
      <protection/>
    </xf>
    <xf numFmtId="0" fontId="7" fillId="0" borderId="45" xfId="0" applyFont="1" applyBorder="1" applyAlignment="1" applyProtection="1">
      <alignment horizontal="centerContinuous" vertical="center"/>
      <protection/>
    </xf>
    <xf numFmtId="0" fontId="0" fillId="0" borderId="45" xfId="0" applyBorder="1" applyAlignment="1" applyProtection="1">
      <alignment horizontal="centerContinuous" vertical="center"/>
      <protection/>
    </xf>
    <xf numFmtId="0" fontId="0" fillId="0" borderId="46" xfId="0" applyBorder="1" applyAlignment="1" applyProtection="1">
      <alignment horizontal="centerContinuous" vertical="center"/>
      <protection/>
    </xf>
    <xf numFmtId="0" fontId="6" fillId="0" borderId="4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Continuous"/>
      <protection/>
    </xf>
    <xf numFmtId="0" fontId="6" fillId="0" borderId="5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47" xfId="0" applyBorder="1" applyProtection="1">
      <protection/>
    </xf>
    <xf numFmtId="0" fontId="0" fillId="0" borderId="17" xfId="0" applyBorder="1" applyProtection="1">
      <protection/>
    </xf>
    <xf numFmtId="2" fontId="0" fillId="0" borderId="48" xfId="0" applyNumberFormat="1" applyBorder="1" applyProtection="1">
      <protection/>
    </xf>
    <xf numFmtId="0" fontId="0" fillId="0" borderId="11" xfId="0" applyBorder="1" applyProtection="1">
      <protection/>
    </xf>
    <xf numFmtId="3" fontId="0" fillId="0" borderId="12" xfId="0" applyNumberFormat="1" applyBorder="1" applyProtection="1">
      <protection/>
    </xf>
    <xf numFmtId="0" fontId="0" fillId="0" borderId="15" xfId="0" applyBorder="1" applyProtection="1">
      <protection/>
    </xf>
    <xf numFmtId="3" fontId="0" fillId="0" borderId="48" xfId="0" applyNumberFormat="1" applyBorder="1" applyProtection="1">
      <protection/>
    </xf>
    <xf numFmtId="0" fontId="0" fillId="0" borderId="49" xfId="0" applyBorder="1" applyProtection="1">
      <protection/>
    </xf>
    <xf numFmtId="3" fontId="0" fillId="0" borderId="42" xfId="0" applyNumberFormat="1" applyBorder="1" applyProtection="1">
      <protection/>
    </xf>
    <xf numFmtId="0" fontId="0" fillId="0" borderId="25" xfId="0" applyBorder="1" applyProtection="1">
      <protection/>
    </xf>
    <xf numFmtId="0" fontId="0" fillId="0" borderId="19" xfId="0" applyBorder="1" applyProtection="1">
      <protection/>
    </xf>
    <xf numFmtId="0" fontId="0" fillId="0" borderId="16" xfId="0" applyBorder="1" applyProtection="1">
      <protection/>
    </xf>
    <xf numFmtId="0" fontId="0" fillId="0" borderId="49" xfId="0" applyFont="1" applyBorder="1" applyProtection="1">
      <protection/>
    </xf>
    <xf numFmtId="0" fontId="0" fillId="0" borderId="32" xfId="0" applyBorder="1" applyProtection="1">
      <protection/>
    </xf>
    <xf numFmtId="0" fontId="0" fillId="0" borderId="42" xfId="0" applyBorder="1" applyProtection="1">
      <protection/>
    </xf>
    <xf numFmtId="2" fontId="0" fillId="0" borderId="50" xfId="0" applyNumberFormat="1" applyBorder="1" applyProtection="1">
      <protection/>
    </xf>
    <xf numFmtId="0" fontId="0" fillId="0" borderId="22" xfId="0" applyBorder="1" applyProtection="1">
      <protection/>
    </xf>
    <xf numFmtId="3" fontId="0" fillId="0" borderId="23" xfId="0" applyNumberFormat="1" applyBorder="1" applyProtection="1">
      <protection/>
    </xf>
    <xf numFmtId="0" fontId="0" fillId="0" borderId="51" xfId="0" applyBorder="1" applyProtection="1">
      <protection/>
    </xf>
    <xf numFmtId="0" fontId="0" fillId="0" borderId="52" xfId="0" applyBorder="1" applyProtection="1">
      <protection/>
    </xf>
    <xf numFmtId="0" fontId="0" fillId="0" borderId="35" xfId="0" applyFill="1" applyBorder="1" applyProtection="1">
      <protection/>
    </xf>
    <xf numFmtId="0" fontId="0" fillId="0" borderId="0" xfId="0" applyBorder="1" applyAlignment="1" applyProtection="1">
      <alignment horizontal="right"/>
      <protection/>
    </xf>
    <xf numFmtId="0" fontId="0" fillId="0" borderId="53" xfId="0" applyBorder="1" applyProtection="1">
      <protection/>
    </xf>
    <xf numFmtId="14" fontId="0" fillId="0" borderId="0" xfId="0" applyNumberFormat="1" applyBorder="1" applyProtection="1">
      <protection/>
    </xf>
    <xf numFmtId="0" fontId="0" fillId="0" borderId="40" xfId="0" applyNumberFormat="1" applyBorder="1" applyAlignment="1" applyProtection="1">
      <alignment horizontal="right"/>
      <protection/>
    </xf>
    <xf numFmtId="165" fontId="0" fillId="0" borderId="42" xfId="0" applyNumberFormat="1" applyBorder="1" applyProtection="1">
      <protection/>
    </xf>
    <xf numFmtId="165" fontId="0" fillId="0" borderId="0" xfId="0" applyNumberFormat="1" applyBorder="1" applyProtection="1">
      <protection/>
    </xf>
    <xf numFmtId="0" fontId="0" fillId="0" borderId="54" xfId="0" applyBorder="1" applyProtection="1">
      <protection/>
    </xf>
    <xf numFmtId="0" fontId="7" fillId="0" borderId="22" xfId="0" applyFont="1" applyFill="1" applyBorder="1" applyProtection="1">
      <protection/>
    </xf>
    <xf numFmtId="0" fontId="7" fillId="0" borderId="23" xfId="0" applyFont="1" applyFill="1" applyBorder="1" applyProtection="1">
      <protection/>
    </xf>
    <xf numFmtId="0" fontId="7" fillId="0" borderId="55" xfId="0" applyFont="1" applyFill="1" applyBorder="1" applyProtection="1">
      <protection/>
    </xf>
    <xf numFmtId="165" fontId="7" fillId="0" borderId="23" xfId="0" applyNumberFormat="1" applyFont="1" applyFill="1" applyBorder="1" applyProtection="1">
      <protection/>
    </xf>
    <xf numFmtId="0" fontId="7" fillId="0" borderId="56" xfId="0" applyFont="1" applyFill="1" applyBorder="1" applyProtection="1">
      <protection/>
    </xf>
    <xf numFmtId="0" fontId="7" fillId="0" borderId="0" xfId="0" applyFont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0" fillId="3" borderId="39" xfId="0" applyFill="1" applyBorder="1" applyProtection="1">
      <protection locked="0"/>
    </xf>
    <xf numFmtId="1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" fontId="8" fillId="3" borderId="26" xfId="20" applyNumberFormat="1" applyFont="1" applyFill="1" applyBorder="1" applyAlignment="1" applyProtection="1">
      <alignment horizontal="right"/>
      <protection locked="0"/>
    </xf>
    <xf numFmtId="4" fontId="0" fillId="0" borderId="27" xfId="20" applyNumberFormat="1" applyBorder="1" applyAlignment="1" applyProtection="1">
      <alignment horizontal="right"/>
      <protection locked="0"/>
    </xf>
    <xf numFmtId="0" fontId="0" fillId="0" borderId="26" xfId="20" applyBorder="1" applyAlignment="1" applyProtection="1">
      <alignment horizontal="right"/>
      <protection locked="0"/>
    </xf>
    <xf numFmtId="0" fontId="0" fillId="3" borderId="0" xfId="20" applyFill="1" applyProtection="1">
      <alignment/>
      <protection locked="0"/>
    </xf>
    <xf numFmtId="0" fontId="0" fillId="0" borderId="0" xfId="0" applyAlignment="1" applyProtection="1">
      <alignment horizontal="left" wrapText="1"/>
      <protection/>
    </xf>
    <xf numFmtId="0" fontId="4" fillId="2" borderId="57" xfId="0" applyFont="1" applyFill="1" applyBorder="1" applyAlignment="1" applyProtection="1">
      <alignment horizontal="left"/>
      <protection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/>
      <protection/>
    </xf>
    <xf numFmtId="0" fontId="5" fillId="0" borderId="42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6" fillId="0" borderId="58" xfId="0" applyFont="1" applyBorder="1" applyAlignment="1" applyProtection="1">
      <alignment horizontal="left"/>
      <protection/>
    </xf>
    <xf numFmtId="0" fontId="6" fillId="0" borderId="59" xfId="0" applyFont="1" applyBorder="1" applyAlignment="1" applyProtection="1">
      <alignment horizontal="left"/>
      <protection/>
    </xf>
    <xf numFmtId="0" fontId="6" fillId="0" borderId="56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0" fillId="3" borderId="43" xfId="0" applyFill="1" applyBorder="1" applyAlignment="1" applyProtection="1">
      <alignment horizontal="left"/>
      <protection/>
    </xf>
    <xf numFmtId="0" fontId="0" fillId="3" borderId="59" xfId="0" applyFill="1" applyBorder="1" applyAlignment="1" applyProtection="1">
      <alignment horizontal="left"/>
      <protection/>
    </xf>
    <xf numFmtId="0" fontId="0" fillId="3" borderId="56" xfId="0" applyFill="1" applyBorder="1" applyAlignment="1" applyProtection="1">
      <alignment horizontal="left"/>
      <protection/>
    </xf>
    <xf numFmtId="0" fontId="0" fillId="0" borderId="60" xfId="20" applyFont="1" applyBorder="1" applyAlignment="1">
      <alignment horizontal="center"/>
      <protection/>
    </xf>
    <xf numFmtId="0" fontId="0" fillId="0" borderId="61" xfId="20" applyFont="1" applyBorder="1" applyAlignment="1">
      <alignment horizontal="center"/>
      <protection/>
    </xf>
    <xf numFmtId="0" fontId="0" fillId="0" borderId="62" xfId="20" applyFont="1" applyBorder="1" applyAlignment="1">
      <alignment horizontal="center"/>
      <protection/>
    </xf>
    <xf numFmtId="0" fontId="0" fillId="0" borderId="63" xfId="20" applyFont="1" applyBorder="1" applyAlignment="1">
      <alignment horizontal="center"/>
      <protection/>
    </xf>
    <xf numFmtId="0" fontId="0" fillId="0" borderId="3" xfId="20" applyFont="1" applyBorder="1" applyAlignment="1">
      <alignment horizontal="left"/>
      <protection/>
    </xf>
    <xf numFmtId="0" fontId="0" fillId="0" borderId="64" xfId="20" applyFont="1" applyBorder="1" applyAlignment="1">
      <alignment horizontal="left"/>
      <protection/>
    </xf>
    <xf numFmtId="3" fontId="6" fillId="0" borderId="23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  <xf numFmtId="0" fontId="0" fillId="0" borderId="61" xfId="20" applyFont="1" applyFill="1" applyBorder="1" applyAlignment="1">
      <alignment horizontal="center"/>
      <protection/>
    </xf>
    <xf numFmtId="49" fontId="0" fillId="0" borderId="62" xfId="20" applyNumberFormat="1" applyFont="1" applyFill="1" applyBorder="1" applyAlignment="1">
      <alignment horizontal="center"/>
      <protection/>
    </xf>
    <xf numFmtId="0" fontId="0" fillId="0" borderId="63" xfId="20" applyFont="1" applyFill="1" applyBorder="1" applyAlignment="1">
      <alignment horizontal="center"/>
      <protection/>
    </xf>
    <xf numFmtId="0" fontId="0" fillId="0" borderId="3" xfId="20" applyFill="1" applyBorder="1" applyAlignment="1">
      <alignment horizontal="center" shrinkToFit="1"/>
      <protection/>
    </xf>
    <xf numFmtId="0" fontId="0" fillId="0" borderId="64" xfId="20" applyFill="1" applyBorder="1" applyAlignment="1">
      <alignment horizontal="center" shrinkToFit="1"/>
      <protection/>
    </xf>
    <xf numFmtId="4" fontId="6" fillId="0" borderId="65" xfId="20" applyNumberFormat="1" applyFont="1" applyBorder="1" applyAlignment="1">
      <alignment horizontal="right"/>
      <protection/>
    </xf>
    <xf numFmtId="4" fontId="6" fillId="0" borderId="5" xfId="20" applyNumberFormat="1" applyFont="1" applyBorder="1" applyAlignment="1">
      <alignment horizontal="right"/>
      <protection/>
    </xf>
    <xf numFmtId="4" fontId="6" fillId="0" borderId="6" xfId="20" applyNumberFormat="1" applyFont="1" applyBorder="1" applyAlignment="1">
      <alignment horizontal="right"/>
      <protection/>
    </xf>
    <xf numFmtId="0" fontId="4" fillId="0" borderId="66" xfId="20" applyFont="1" applyFill="1" applyBorder="1" applyAlignment="1">
      <alignment horizontal="left"/>
      <protection/>
    </xf>
    <xf numFmtId="0" fontId="4" fillId="0" borderId="1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left"/>
      <protection/>
    </xf>
    <xf numFmtId="0" fontId="6" fillId="0" borderId="5" xfId="20" applyFont="1" applyBorder="1" applyAlignment="1">
      <alignment horizontal="right"/>
      <protection/>
    </xf>
    <xf numFmtId="0" fontId="6" fillId="0" borderId="6" xfId="20" applyFont="1" applyBorder="1" applyAlignment="1">
      <alignment horizontal="right"/>
      <protection/>
    </xf>
    <xf numFmtId="0" fontId="0" fillId="0" borderId="60" xfId="20" applyBorder="1" applyAlignment="1">
      <alignment horizontal="center"/>
      <protection/>
    </xf>
    <xf numFmtId="0" fontId="0" fillId="0" borderId="61" xfId="20" applyBorder="1" applyAlignment="1">
      <alignment horizontal="center"/>
      <protection/>
    </xf>
    <xf numFmtId="0" fontId="4" fillId="0" borderId="66" xfId="20" applyFont="1" applyBorder="1" applyAlignment="1">
      <alignment horizontal="left"/>
      <protection/>
    </xf>
    <xf numFmtId="0" fontId="4" fillId="0" borderId="1" xfId="20" applyFont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49" fontId="0" fillId="0" borderId="62" xfId="20" applyNumberFormat="1" applyBorder="1" applyAlignment="1">
      <alignment horizontal="center"/>
      <protection/>
    </xf>
    <xf numFmtId="0" fontId="0" fillId="0" borderId="63" xfId="20" applyBorder="1" applyAlignment="1">
      <alignment horizontal="center"/>
      <protection/>
    </xf>
    <xf numFmtId="0" fontId="0" fillId="0" borderId="3" xfId="20" applyBorder="1" applyAlignment="1">
      <alignment horizontal="center" shrinkToFit="1"/>
      <protection/>
    </xf>
    <xf numFmtId="0" fontId="0" fillId="0" borderId="64" xfId="20" applyBorder="1" applyAlignment="1">
      <alignment horizontal="center" shrinkToFit="1"/>
      <protection/>
    </xf>
    <xf numFmtId="49" fontId="0" fillId="0" borderId="62" xfId="20" applyNumberFormat="1" applyFont="1" applyBorder="1" applyAlignment="1">
      <alignment horizontal="center"/>
      <protection/>
    </xf>
    <xf numFmtId="0" fontId="0" fillId="0" borderId="3" xfId="20" applyFont="1" applyBorder="1" applyAlignment="1">
      <alignment horizontal="center" shrinkToFit="1"/>
      <protection/>
    </xf>
    <xf numFmtId="0" fontId="0" fillId="0" borderId="64" xfId="20" applyFont="1" applyBorder="1" applyAlignment="1">
      <alignment horizontal="center" shrinkToFit="1"/>
      <protection/>
    </xf>
    <xf numFmtId="4" fontId="6" fillId="0" borderId="65" xfId="20" applyNumberFormat="1" applyFont="1" applyBorder="1" applyAlignment="1">
      <alignment horizontal="right"/>
      <protection/>
    </xf>
    <xf numFmtId="0" fontId="6" fillId="0" borderId="5" xfId="20" applyFont="1" applyBorder="1" applyAlignment="1">
      <alignment horizontal="right"/>
      <protection/>
    </xf>
    <xf numFmtId="0" fontId="6" fillId="0" borderId="6" xfId="20" applyFont="1" applyBorder="1" applyAlignment="1">
      <alignment horizontal="right"/>
      <protection/>
    </xf>
    <xf numFmtId="0" fontId="10" fillId="0" borderId="0" xfId="20" applyFont="1" applyAlignment="1">
      <alignment horizontal="center"/>
      <protection/>
    </xf>
    <xf numFmtId="0" fontId="4" fillId="0" borderId="66" xfId="20" applyFont="1" applyBorder="1" applyAlignment="1">
      <alignment horizontal="left"/>
      <protection/>
    </xf>
    <xf numFmtId="0" fontId="4" fillId="0" borderId="1" xfId="20" applyFont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"/>
  <sheetViews>
    <sheetView zoomScale="130" zoomScaleNormal="130" workbookViewId="0" topLeftCell="A1">
      <selection activeCell="F31" sqref="F31"/>
    </sheetView>
  </sheetViews>
  <sheetFormatPr defaultColWidth="9.00390625" defaultRowHeight="12.75"/>
  <cols>
    <col min="1" max="1" width="2.00390625" style="181" customWidth="1"/>
    <col min="2" max="2" width="15.00390625" style="181" customWidth="1"/>
    <col min="3" max="3" width="15.875" style="181" customWidth="1"/>
    <col min="4" max="4" width="14.625" style="181" customWidth="1"/>
    <col min="5" max="5" width="13.625" style="181" customWidth="1"/>
    <col min="6" max="6" width="18.75390625" style="181" bestFit="1" customWidth="1"/>
    <col min="7" max="7" width="15.25390625" style="181" customWidth="1"/>
    <col min="8" max="8" width="9.125" style="181" customWidth="1"/>
    <col min="9" max="9" width="10.25390625" style="181" bestFit="1" customWidth="1"/>
    <col min="10" max="16384" width="9.125" style="181" customWidth="1"/>
  </cols>
  <sheetData>
    <row r="1" spans="1:7" ht="21.75" customHeight="1">
      <c r="A1" s="179" t="s">
        <v>0</v>
      </c>
      <c r="B1" s="180"/>
      <c r="C1" s="180"/>
      <c r="D1" s="180"/>
      <c r="E1" s="180"/>
      <c r="F1" s="180"/>
      <c r="G1" s="180"/>
    </row>
    <row r="2" ht="15" customHeight="1" thickBot="1"/>
    <row r="3" spans="1:7" ht="12.95" customHeight="1">
      <c r="A3" s="182" t="s">
        <v>1</v>
      </c>
      <c r="B3" s="183"/>
      <c r="C3" s="184" t="s">
        <v>2</v>
      </c>
      <c r="D3" s="184"/>
      <c r="E3" s="184"/>
      <c r="F3" s="184" t="s">
        <v>3</v>
      </c>
      <c r="G3" s="185"/>
    </row>
    <row r="4" spans="1:7" ht="12.95" customHeight="1">
      <c r="A4" s="186"/>
      <c r="B4" s="187"/>
      <c r="C4" s="188"/>
      <c r="D4" s="189"/>
      <c r="E4" s="189"/>
      <c r="F4" s="190"/>
      <c r="G4" s="191"/>
    </row>
    <row r="5" spans="1:7" ht="12.95" customHeight="1">
      <c r="A5" s="192" t="s">
        <v>4</v>
      </c>
      <c r="B5" s="193"/>
      <c r="C5" s="194" t="s">
        <v>5</v>
      </c>
      <c r="D5" s="194"/>
      <c r="E5" s="194"/>
      <c r="F5" s="195" t="s">
        <v>6</v>
      </c>
      <c r="G5" s="196"/>
    </row>
    <row r="6" spans="1:7" ht="12.95" customHeight="1">
      <c r="A6" s="186"/>
      <c r="B6" s="187"/>
      <c r="C6" s="260" t="s">
        <v>148</v>
      </c>
      <c r="D6" s="261"/>
      <c r="E6" s="261"/>
      <c r="F6" s="261"/>
      <c r="G6" s="262"/>
    </row>
    <row r="7" spans="1:9" ht="12.75">
      <c r="A7" s="192" t="s">
        <v>7</v>
      </c>
      <c r="B7" s="194"/>
      <c r="C7" s="263"/>
      <c r="D7" s="264"/>
      <c r="E7" s="197" t="s">
        <v>8</v>
      </c>
      <c r="F7" s="198"/>
      <c r="G7" s="199">
        <v>0</v>
      </c>
      <c r="H7" s="200"/>
      <c r="I7" s="200"/>
    </row>
    <row r="8" spans="1:7" ht="12.75">
      <c r="A8" s="192" t="s">
        <v>9</v>
      </c>
      <c r="B8" s="194"/>
      <c r="C8" s="201" t="s">
        <v>625</v>
      </c>
      <c r="D8" s="202"/>
      <c r="E8" s="195"/>
      <c r="F8" s="194"/>
      <c r="G8" s="203">
        <f>IF(PocetMJ=0,,ROUND((#REF!+F29)/PocetMJ,1))</f>
        <v>0</v>
      </c>
    </row>
    <row r="9" spans="1:7" ht="13.5" thickBot="1">
      <c r="A9" s="192" t="s">
        <v>10</v>
      </c>
      <c r="B9" s="194"/>
      <c r="C9" s="194"/>
      <c r="D9" s="194"/>
      <c r="E9" s="195" t="s">
        <v>11</v>
      </c>
      <c r="F9" s="194"/>
      <c r="G9" s="196"/>
    </row>
    <row r="10" spans="1:57" ht="12.75">
      <c r="A10" s="182" t="s">
        <v>12</v>
      </c>
      <c r="B10" s="184"/>
      <c r="C10" s="184"/>
      <c r="D10" s="185"/>
      <c r="E10" s="182" t="s">
        <v>13</v>
      </c>
      <c r="F10" s="184"/>
      <c r="G10" s="185"/>
      <c r="BA10" s="204"/>
      <c r="BB10" s="204"/>
      <c r="BC10" s="204"/>
      <c r="BD10" s="204"/>
      <c r="BE10" s="204"/>
    </row>
    <row r="11" spans="1:7" ht="13.5" thickBot="1">
      <c r="A11" s="205"/>
      <c r="B11" s="265" t="s">
        <v>147</v>
      </c>
      <c r="C11" s="266"/>
      <c r="D11" s="267"/>
      <c r="E11" s="269"/>
      <c r="F11" s="270"/>
      <c r="G11" s="271"/>
    </row>
    <row r="12" spans="1:7" ht="28.5" customHeight="1" thickBot="1">
      <c r="A12" s="206" t="s">
        <v>14</v>
      </c>
      <c r="B12" s="207"/>
      <c r="C12" s="207"/>
      <c r="D12" s="207"/>
      <c r="E12" s="208"/>
      <c r="F12" s="208"/>
      <c r="G12" s="209"/>
    </row>
    <row r="13" spans="1:7" ht="17.25" customHeight="1" thickBot="1">
      <c r="A13" s="210" t="s">
        <v>15</v>
      </c>
      <c r="B13" s="211"/>
      <c r="C13" s="212"/>
      <c r="D13" s="213" t="s">
        <v>16</v>
      </c>
      <c r="E13" s="214"/>
      <c r="F13" s="214"/>
      <c r="G13" s="212"/>
    </row>
    <row r="14" spans="1:7" ht="15.95" customHeight="1">
      <c r="A14" s="215"/>
      <c r="B14" s="216" t="s">
        <v>17</v>
      </c>
      <c r="C14" s="217">
        <f>Dodavka</f>
        <v>0</v>
      </c>
      <c r="D14" s="218"/>
      <c r="E14" s="219"/>
      <c r="F14" s="220"/>
      <c r="G14" s="221"/>
    </row>
    <row r="15" spans="1:7" ht="15.95" customHeight="1">
      <c r="A15" s="215" t="s">
        <v>18</v>
      </c>
      <c r="B15" s="216" t="s">
        <v>19</v>
      </c>
      <c r="C15" s="217">
        <f>Mont</f>
        <v>0</v>
      </c>
      <c r="D15" s="222"/>
      <c r="E15" s="223"/>
      <c r="F15" s="224"/>
      <c r="G15" s="221"/>
    </row>
    <row r="16" spans="1:7" ht="15.95" customHeight="1">
      <c r="A16" s="215" t="s">
        <v>20</v>
      </c>
      <c r="B16" s="216" t="s">
        <v>21</v>
      </c>
      <c r="C16" s="217">
        <f>HSV</f>
        <v>0</v>
      </c>
      <c r="D16" s="222"/>
      <c r="E16" s="223"/>
      <c r="F16" s="224"/>
      <c r="G16" s="221"/>
    </row>
    <row r="17" spans="1:7" ht="15.95" customHeight="1">
      <c r="A17" s="225" t="s">
        <v>22</v>
      </c>
      <c r="B17" s="216" t="s">
        <v>23</v>
      </c>
      <c r="C17" s="217">
        <f>PSV</f>
        <v>0</v>
      </c>
      <c r="D17" s="222"/>
      <c r="E17" s="223"/>
      <c r="F17" s="224"/>
      <c r="G17" s="221"/>
    </row>
    <row r="18" spans="1:7" ht="15.95" customHeight="1">
      <c r="A18" s="226" t="s">
        <v>24</v>
      </c>
      <c r="B18" s="216"/>
      <c r="C18" s="217">
        <f>SUM(C14:C17)</f>
        <v>0</v>
      </c>
      <c r="D18" s="227"/>
      <c r="E18" s="223"/>
      <c r="F18" s="224"/>
      <c r="G18" s="221"/>
    </row>
    <row r="19" spans="1:7" ht="15.95" customHeight="1">
      <c r="A19" s="226"/>
      <c r="B19" s="216"/>
      <c r="C19" s="217"/>
      <c r="D19" s="222"/>
      <c r="E19" s="223"/>
      <c r="F19" s="224"/>
      <c r="G19" s="221"/>
    </row>
    <row r="20" spans="1:7" ht="15.95" customHeight="1">
      <c r="A20" s="226" t="s">
        <v>25</v>
      </c>
      <c r="B20" s="216"/>
      <c r="C20" s="217">
        <f>HZS</f>
        <v>0</v>
      </c>
      <c r="D20" s="222"/>
      <c r="E20" s="223"/>
      <c r="F20" s="224"/>
      <c r="G20" s="221"/>
    </row>
    <row r="21" spans="1:7" ht="15.95" customHeight="1">
      <c r="A21" s="228" t="s">
        <v>26</v>
      </c>
      <c r="B21" s="190"/>
      <c r="C21" s="217">
        <f>C18+C20</f>
        <v>0</v>
      </c>
      <c r="D21" s="222" t="s">
        <v>27</v>
      </c>
      <c r="E21" s="223"/>
      <c r="F21" s="224"/>
      <c r="G21" s="217">
        <f>G22-SUM(G14:G20)</f>
        <v>0</v>
      </c>
    </row>
    <row r="22" spans="1:7" ht="15.95" customHeight="1" thickBot="1">
      <c r="A22" s="222" t="s">
        <v>28</v>
      </c>
      <c r="B22" s="229"/>
      <c r="C22" s="230">
        <f>C21+G22</f>
        <v>0</v>
      </c>
      <c r="D22" s="231" t="s">
        <v>29</v>
      </c>
      <c r="E22" s="232"/>
      <c r="F22" s="233"/>
      <c r="G22" s="217">
        <f>VRN</f>
        <v>0</v>
      </c>
    </row>
    <row r="23" spans="1:7" ht="12.75">
      <c r="A23" s="182" t="s">
        <v>30</v>
      </c>
      <c r="B23" s="184"/>
      <c r="C23" s="234" t="s">
        <v>31</v>
      </c>
      <c r="D23" s="235"/>
      <c r="E23" s="234" t="s">
        <v>32</v>
      </c>
      <c r="F23" s="184"/>
      <c r="G23" s="185"/>
    </row>
    <row r="24" spans="1:7" ht="12.75">
      <c r="A24" s="192"/>
      <c r="B24" s="194"/>
      <c r="C24" s="195" t="s">
        <v>33</v>
      </c>
      <c r="D24" s="251"/>
      <c r="E24" s="195" t="s">
        <v>33</v>
      </c>
      <c r="F24" s="194" t="s">
        <v>149</v>
      </c>
      <c r="G24" s="196"/>
    </row>
    <row r="25" spans="1:7" ht="12.75">
      <c r="A25" s="228" t="s">
        <v>34</v>
      </c>
      <c r="B25" s="236"/>
      <c r="C25" s="237" t="s">
        <v>34</v>
      </c>
      <c r="D25" s="252"/>
      <c r="E25" s="237" t="s">
        <v>34</v>
      </c>
      <c r="F25" s="238">
        <v>44396</v>
      </c>
      <c r="G25" s="191"/>
    </row>
    <row r="26" spans="1:7" ht="12.75">
      <c r="A26" s="228"/>
      <c r="B26" s="254"/>
      <c r="C26" s="237" t="s">
        <v>35</v>
      </c>
      <c r="D26" s="253"/>
      <c r="E26" s="237" t="s">
        <v>36</v>
      </c>
      <c r="F26" s="190"/>
      <c r="G26" s="191"/>
    </row>
    <row r="27" spans="1:7" ht="12.75">
      <c r="A27" s="228"/>
      <c r="B27" s="190"/>
      <c r="C27" s="237"/>
      <c r="D27" s="253"/>
      <c r="E27" s="237"/>
      <c r="F27" s="190"/>
      <c r="G27" s="191"/>
    </row>
    <row r="28" spans="1:7" ht="97.5" customHeight="1">
      <c r="A28" s="228"/>
      <c r="B28" s="190"/>
      <c r="C28" s="237"/>
      <c r="D28" s="253"/>
      <c r="E28" s="237"/>
      <c r="F28" s="190"/>
      <c r="G28" s="191"/>
    </row>
    <row r="29" spans="1:7" ht="12.75">
      <c r="A29" s="192" t="s">
        <v>37</v>
      </c>
      <c r="B29" s="194"/>
      <c r="C29" s="239">
        <v>21</v>
      </c>
      <c r="D29" s="194" t="s">
        <v>38</v>
      </c>
      <c r="E29" s="195"/>
      <c r="F29" s="240">
        <f>C22</f>
        <v>0</v>
      </c>
      <c r="G29" s="196"/>
    </row>
    <row r="30" spans="1:7" ht="12.75">
      <c r="A30" s="192" t="s">
        <v>39</v>
      </c>
      <c r="B30" s="194"/>
      <c r="C30" s="239">
        <v>21</v>
      </c>
      <c r="D30" s="194" t="s">
        <v>38</v>
      </c>
      <c r="E30" s="195"/>
      <c r="F30" s="241">
        <f>ROUND(PRODUCT(F29,C30/100),2)</f>
        <v>0</v>
      </c>
      <c r="G30" s="242"/>
    </row>
    <row r="31" spans="1:7" s="248" customFormat="1" ht="19.5" customHeight="1" thickBot="1">
      <c r="A31" s="243" t="s">
        <v>40</v>
      </c>
      <c r="B31" s="244"/>
      <c r="C31" s="244"/>
      <c r="D31" s="244"/>
      <c r="E31" s="245"/>
      <c r="F31" s="246">
        <f>ROUND(SUM(F29:F30),2)</f>
        <v>0</v>
      </c>
      <c r="G31" s="247"/>
    </row>
    <row r="33" spans="1:7" ht="12.75">
      <c r="A33" s="249" t="s">
        <v>41</v>
      </c>
      <c r="B33" s="249"/>
      <c r="C33" s="249"/>
      <c r="D33" s="249"/>
      <c r="E33" s="249"/>
      <c r="F33" s="249"/>
      <c r="G33" s="249"/>
    </row>
    <row r="34" spans="1:7" ht="14.25" customHeight="1">
      <c r="A34" s="249"/>
      <c r="B34" s="268"/>
      <c r="C34" s="268"/>
      <c r="D34" s="268"/>
      <c r="E34" s="268"/>
      <c r="F34" s="268"/>
      <c r="G34" s="268"/>
    </row>
    <row r="35" spans="1:7" ht="12.75" customHeight="1">
      <c r="A35" s="250"/>
      <c r="B35" s="268"/>
      <c r="C35" s="268"/>
      <c r="D35" s="268"/>
      <c r="E35" s="268"/>
      <c r="F35" s="268"/>
      <c r="G35" s="268"/>
    </row>
    <row r="36" spans="1:7" ht="12.75">
      <c r="A36" s="250"/>
      <c r="B36" s="268"/>
      <c r="C36" s="268"/>
      <c r="D36" s="268"/>
      <c r="E36" s="268"/>
      <c r="F36" s="268"/>
      <c r="G36" s="268"/>
    </row>
    <row r="37" spans="1:7" ht="12.75">
      <c r="A37" s="250"/>
      <c r="B37" s="268"/>
      <c r="C37" s="268"/>
      <c r="D37" s="268"/>
      <c r="E37" s="268"/>
      <c r="F37" s="268"/>
      <c r="G37" s="268"/>
    </row>
    <row r="38" spans="1:7" ht="12.75">
      <c r="A38" s="250"/>
      <c r="B38" s="268"/>
      <c r="C38" s="268"/>
      <c r="D38" s="268"/>
      <c r="E38" s="268"/>
      <c r="F38" s="268"/>
      <c r="G38" s="268"/>
    </row>
    <row r="39" spans="1:7" ht="12.75">
      <c r="A39" s="250"/>
      <c r="B39" s="268"/>
      <c r="C39" s="268"/>
      <c r="D39" s="268"/>
      <c r="E39" s="268"/>
      <c r="F39" s="268"/>
      <c r="G39" s="268"/>
    </row>
    <row r="40" spans="1:7" ht="12.75">
      <c r="A40" s="250"/>
      <c r="B40" s="268"/>
      <c r="C40" s="268"/>
      <c r="D40" s="268"/>
      <c r="E40" s="268"/>
      <c r="F40" s="268"/>
      <c r="G40" s="268"/>
    </row>
    <row r="41" spans="1:7" ht="12.75">
      <c r="A41" s="250"/>
      <c r="B41" s="268"/>
      <c r="C41" s="268"/>
      <c r="D41" s="268"/>
      <c r="E41" s="268"/>
      <c r="F41" s="268"/>
      <c r="G41" s="268"/>
    </row>
    <row r="42" spans="1:7" ht="3" customHeight="1">
      <c r="A42" s="250"/>
      <c r="B42" s="268"/>
      <c r="C42" s="268"/>
      <c r="D42" s="268"/>
      <c r="E42" s="268"/>
      <c r="F42" s="268"/>
      <c r="G42" s="268"/>
    </row>
    <row r="43" spans="2:7" ht="12.75">
      <c r="B43" s="259"/>
      <c r="C43" s="259"/>
      <c r="D43" s="259"/>
      <c r="E43" s="259"/>
      <c r="F43" s="259"/>
      <c r="G43" s="259"/>
    </row>
    <row r="44" spans="2:7" ht="12.75">
      <c r="B44" s="259"/>
      <c r="C44" s="259"/>
      <c r="D44" s="259"/>
      <c r="E44" s="259"/>
      <c r="F44" s="259"/>
      <c r="G44" s="259"/>
    </row>
    <row r="45" spans="2:7" ht="12.75">
      <c r="B45" s="259"/>
      <c r="C45" s="259"/>
      <c r="D45" s="259"/>
      <c r="E45" s="259"/>
      <c r="F45" s="259"/>
      <c r="G45" s="259"/>
    </row>
    <row r="46" spans="2:7" ht="12.75">
      <c r="B46" s="259"/>
      <c r="C46" s="259"/>
      <c r="D46" s="259"/>
      <c r="E46" s="259"/>
      <c r="F46" s="259"/>
      <c r="G46" s="259"/>
    </row>
    <row r="47" spans="2:7" ht="12.75">
      <c r="B47" s="259"/>
      <c r="C47" s="259"/>
      <c r="D47" s="259"/>
      <c r="E47" s="259"/>
      <c r="F47" s="259"/>
      <c r="G47" s="259"/>
    </row>
    <row r="48" spans="2:7" ht="12.75">
      <c r="B48" s="259"/>
      <c r="C48" s="259"/>
      <c r="D48" s="259"/>
      <c r="E48" s="259"/>
      <c r="F48" s="259"/>
      <c r="G48" s="259"/>
    </row>
    <row r="49" spans="2:7" ht="12.75">
      <c r="B49" s="259"/>
      <c r="C49" s="259"/>
      <c r="D49" s="259"/>
      <c r="E49" s="259"/>
      <c r="F49" s="259"/>
      <c r="G49" s="259"/>
    </row>
    <row r="50" spans="2:7" ht="12.75">
      <c r="B50" s="259"/>
      <c r="C50" s="259"/>
      <c r="D50" s="259"/>
      <c r="E50" s="259"/>
      <c r="F50" s="259"/>
      <c r="G50" s="259"/>
    </row>
    <row r="51" spans="2:7" ht="12.75">
      <c r="B51" s="259"/>
      <c r="C51" s="259"/>
      <c r="D51" s="259"/>
      <c r="E51" s="259"/>
      <c r="F51" s="259"/>
      <c r="G51" s="259"/>
    </row>
    <row r="52" spans="2:7" ht="12.75">
      <c r="B52" s="259"/>
      <c r="C52" s="259"/>
      <c r="D52" s="259"/>
      <c r="E52" s="259"/>
      <c r="F52" s="259"/>
      <c r="G52" s="259"/>
    </row>
  </sheetData>
  <sheetProtection algorithmName="SHA-512" hashValue="V8sALA66zWJXjK7XcgfHkgyq9+w6O4Oo66TyCyGO9RPe9MeOgbdbERpyj/KVqQ9Z9gd9/auhf+11HhC0PPt8JA==" saltValue="LettBuBQ+2lr9VrHf8WGWQ==" spinCount="100000" sheet="1" objects="1" scenarios="1"/>
  <mergeCells count="15">
    <mergeCell ref="B51:G51"/>
    <mergeCell ref="B52:G52"/>
    <mergeCell ref="C6:G6"/>
    <mergeCell ref="B45:G45"/>
    <mergeCell ref="B46:G46"/>
    <mergeCell ref="B47:G47"/>
    <mergeCell ref="B48:G48"/>
    <mergeCell ref="B49:G49"/>
    <mergeCell ref="B50:G50"/>
    <mergeCell ref="C7:D7"/>
    <mergeCell ref="B11:D11"/>
    <mergeCell ref="B34:G42"/>
    <mergeCell ref="B43:G43"/>
    <mergeCell ref="B44:G44"/>
    <mergeCell ref="E11:G1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workbookViewId="0" topLeftCell="A1">
      <selection activeCell="F9" sqref="F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72" t="s">
        <v>4</v>
      </c>
      <c r="B1" s="273"/>
      <c r="C1" s="4" t="str">
        <f>CONCATENATE(cislostavby," ",nazevstavby)</f>
        <v xml:space="preserve"> Klatovy, SPŠ - rekonstrukce plynové kotelny a změna topného zdroje tělocvičny</v>
      </c>
      <c r="D1" s="5"/>
      <c r="E1" s="6"/>
      <c r="F1" s="5"/>
      <c r="G1" s="7"/>
      <c r="H1" s="8"/>
      <c r="I1" s="9"/>
    </row>
    <row r="2" spans="1:9" ht="13.5" thickBot="1">
      <c r="A2" s="274" t="s">
        <v>1</v>
      </c>
      <c r="B2" s="275"/>
      <c r="C2" s="10"/>
      <c r="D2" s="11"/>
      <c r="E2" s="12"/>
      <c r="F2" s="11"/>
      <c r="G2" s="276"/>
      <c r="H2" s="276"/>
      <c r="I2" s="277"/>
    </row>
    <row r="3" ht="13.5" thickTop="1">
      <c r="F3" s="2"/>
    </row>
    <row r="4" spans="1:9" ht="19.5" customHeight="1">
      <c r="A4" s="13" t="s">
        <v>42</v>
      </c>
      <c r="B4" s="1"/>
      <c r="C4" s="1"/>
      <c r="D4" s="1"/>
      <c r="E4" s="14"/>
      <c r="F4" s="1"/>
      <c r="G4" s="1"/>
      <c r="H4" s="1"/>
      <c r="I4" s="1"/>
    </row>
    <row r="5" ht="13.5" thickBot="1"/>
    <row r="6" spans="1:9" s="2" customFormat="1" ht="13.5" thickBot="1">
      <c r="A6" s="15"/>
      <c r="B6" s="16" t="s">
        <v>43</v>
      </c>
      <c r="C6" s="16"/>
      <c r="D6" s="17"/>
      <c r="E6" s="18" t="s">
        <v>44</v>
      </c>
      <c r="F6" s="19" t="s">
        <v>45</v>
      </c>
      <c r="G6" s="19" t="s">
        <v>46</v>
      </c>
      <c r="H6" s="19" t="s">
        <v>47</v>
      </c>
      <c r="I6" s="20" t="s">
        <v>25</v>
      </c>
    </row>
    <row r="7" spans="1:9" s="2" customFormat="1" ht="12.75">
      <c r="A7" s="126" t="str">
        <f>'Položky ÚT'!B7</f>
        <v>713</v>
      </c>
      <c r="B7" s="125" t="str">
        <f>'Položky ÚT'!C7</f>
        <v>Izolace tepelné</v>
      </c>
      <c r="C7" s="21"/>
      <c r="D7" s="22"/>
      <c r="E7" s="127">
        <v>0</v>
      </c>
      <c r="F7" s="128">
        <f>'Položky ÚT'!G21</f>
        <v>0</v>
      </c>
      <c r="G7" s="128">
        <v>0</v>
      </c>
      <c r="H7" s="128">
        <v>0</v>
      </c>
      <c r="I7" s="129">
        <v>0</v>
      </c>
    </row>
    <row r="8" spans="1:9" s="2" customFormat="1" ht="12.75">
      <c r="A8" s="126" t="str">
        <f>'Položky ÚT'!B22</f>
        <v>721</v>
      </c>
      <c r="B8" s="126" t="str">
        <f>'Položky ÚT'!C22</f>
        <v>Vnitřní kanalizace</v>
      </c>
      <c r="C8" s="21"/>
      <c r="D8" s="22"/>
      <c r="E8" s="127">
        <v>0</v>
      </c>
      <c r="F8" s="128">
        <f>'Položky ÚT'!G25</f>
        <v>0</v>
      </c>
      <c r="G8" s="128">
        <v>0</v>
      </c>
      <c r="H8" s="128">
        <v>0</v>
      </c>
      <c r="I8" s="129">
        <v>0</v>
      </c>
    </row>
    <row r="9" spans="1:9" s="2" customFormat="1" ht="12.75">
      <c r="A9" s="126" t="str">
        <f>'Položky ÚT'!B26</f>
        <v>722</v>
      </c>
      <c r="B9" s="126" t="str">
        <f>'Položky ÚT'!C26</f>
        <v>Vnitřní vodovod</v>
      </c>
      <c r="C9" s="21"/>
      <c r="D9" s="22"/>
      <c r="E9" s="127">
        <v>0</v>
      </c>
      <c r="F9" s="128">
        <f>'Položky ÚT'!G30</f>
        <v>0</v>
      </c>
      <c r="G9" s="128">
        <v>0</v>
      </c>
      <c r="H9" s="128">
        <v>0</v>
      </c>
      <c r="I9" s="129">
        <v>0</v>
      </c>
    </row>
    <row r="10" spans="1:9" s="2" customFormat="1" ht="12.75">
      <c r="A10" s="126" t="str">
        <f>'Položky PLYN'!B7</f>
        <v>723</v>
      </c>
      <c r="B10" s="126" t="str">
        <f>'Položky PLYN'!C7</f>
        <v>Vnitřní plynovod</v>
      </c>
      <c r="C10" s="21"/>
      <c r="D10" s="22"/>
      <c r="E10" s="127">
        <v>0</v>
      </c>
      <c r="F10" s="128">
        <f>'Položky PLYN'!G48</f>
        <v>0</v>
      </c>
      <c r="G10" s="128">
        <v>0</v>
      </c>
      <c r="H10" s="128">
        <v>0</v>
      </c>
      <c r="I10" s="129">
        <v>0</v>
      </c>
    </row>
    <row r="11" spans="1:9" s="2" customFormat="1" ht="12.75">
      <c r="A11" s="126" t="str">
        <f>'Položky ÚT'!B31</f>
        <v>731</v>
      </c>
      <c r="B11" s="178" t="str">
        <f>'Položky ÚT'!C31</f>
        <v>Kotelny</v>
      </c>
      <c r="C11" s="21"/>
      <c r="D11" s="22"/>
      <c r="E11" s="127">
        <v>0</v>
      </c>
      <c r="F11" s="128">
        <f>'Položky ÚT'!G55</f>
        <v>0</v>
      </c>
      <c r="G11" s="128">
        <v>0</v>
      </c>
      <c r="H11" s="128">
        <v>0</v>
      </c>
      <c r="I11" s="129">
        <v>0</v>
      </c>
    </row>
    <row r="12" spans="1:9" s="2" customFormat="1" ht="12.75">
      <c r="A12" s="126" t="str">
        <f>'Položky ÚT'!B56</f>
        <v>732</v>
      </c>
      <c r="B12" s="178" t="str">
        <f>'Položky ÚT'!C56</f>
        <v>Strojovny</v>
      </c>
      <c r="C12" s="21"/>
      <c r="D12" s="22"/>
      <c r="E12" s="127">
        <v>0</v>
      </c>
      <c r="F12" s="128">
        <f>'Položky ÚT'!G98</f>
        <v>0</v>
      </c>
      <c r="G12" s="128">
        <v>0</v>
      </c>
      <c r="H12" s="128">
        <v>0</v>
      </c>
      <c r="I12" s="129">
        <v>0</v>
      </c>
    </row>
    <row r="13" spans="1:9" s="2" customFormat="1" ht="12.75">
      <c r="A13" s="126" t="str">
        <f>'Položky ÚT'!B99</f>
        <v>733</v>
      </c>
      <c r="B13" s="178" t="str">
        <f>'Položky ÚT'!C99</f>
        <v>Rozvod potrubí</v>
      </c>
      <c r="C13" s="21"/>
      <c r="D13" s="22"/>
      <c r="E13" s="127">
        <v>0</v>
      </c>
      <c r="F13" s="128">
        <f>'Položky ÚT'!G114</f>
        <v>0</v>
      </c>
      <c r="G13" s="128">
        <v>0</v>
      </c>
      <c r="H13" s="128">
        <v>0</v>
      </c>
      <c r="I13" s="129">
        <v>0</v>
      </c>
    </row>
    <row r="14" spans="1:9" s="2" customFormat="1" ht="12.75">
      <c r="A14" s="126" t="str">
        <f>'Položky ÚT'!B115</f>
        <v>734</v>
      </c>
      <c r="B14" s="178" t="str">
        <f>'Položky ÚT'!C115</f>
        <v>Armatury</v>
      </c>
      <c r="C14" s="21"/>
      <c r="D14" s="22"/>
      <c r="E14" s="127">
        <v>0</v>
      </c>
      <c r="F14" s="128">
        <f>'Položky ÚT'!G180</f>
        <v>0</v>
      </c>
      <c r="G14" s="128">
        <v>0</v>
      </c>
      <c r="H14" s="128">
        <v>0</v>
      </c>
      <c r="I14" s="129">
        <v>0</v>
      </c>
    </row>
    <row r="15" spans="1:9" s="2" customFormat="1" ht="12.75">
      <c r="A15" s="126" t="str">
        <f>'Položky ÚT'!B181</f>
        <v>783</v>
      </c>
      <c r="B15" s="178" t="str">
        <f>'Položky ÚT'!C181</f>
        <v>Nátěry</v>
      </c>
      <c r="C15" s="21"/>
      <c r="D15" s="22"/>
      <c r="E15" s="127">
        <v>0</v>
      </c>
      <c r="F15" s="128">
        <f>'Položky ÚT'!G184</f>
        <v>0</v>
      </c>
      <c r="G15" s="128">
        <v>0</v>
      </c>
      <c r="H15" s="128">
        <v>0</v>
      </c>
      <c r="I15" s="129">
        <v>0</v>
      </c>
    </row>
    <row r="16" spans="1:9" s="2" customFormat="1" ht="12.75">
      <c r="A16" s="126" t="str">
        <f>'Položky ÚT'!B185</f>
        <v>HZS</v>
      </c>
      <c r="B16" s="178" t="str">
        <f>'Položky ÚT'!C185</f>
        <v>Hodinová zúčtovací sazba</v>
      </c>
      <c r="C16" s="21"/>
      <c r="D16" s="22"/>
      <c r="E16" s="127">
        <v>0</v>
      </c>
      <c r="F16" s="128">
        <v>0</v>
      </c>
      <c r="G16" s="128">
        <f>'Položky ÚT'!G186+'Položky ÚT'!G187+'Položky ÚT'!G188+'Položky ÚT'!G189+'Položky ÚT'!G190</f>
        <v>0</v>
      </c>
      <c r="H16" s="128">
        <f>'Položky ÚT'!G191</f>
        <v>0</v>
      </c>
      <c r="I16" s="129">
        <v>0</v>
      </c>
    </row>
    <row r="17" spans="1:9" s="2" customFormat="1" ht="13.5" thickBot="1">
      <c r="A17" s="126" t="str">
        <f>'Položky ELEKTRO'!B7</f>
        <v>M_21</v>
      </c>
      <c r="B17" s="126" t="str">
        <f>'Položky ELEKTRO'!C7</f>
        <v>Elekromontáže</v>
      </c>
      <c r="C17" s="21"/>
      <c r="D17" s="22"/>
      <c r="E17" s="127">
        <v>0</v>
      </c>
      <c r="F17" s="128">
        <v>0</v>
      </c>
      <c r="G17" s="128">
        <v>0</v>
      </c>
      <c r="H17" s="128">
        <f>'Položky ELEKTRO'!G71</f>
        <v>0</v>
      </c>
      <c r="I17" s="129">
        <v>0</v>
      </c>
    </row>
    <row r="18" spans="1:10" s="25" customFormat="1" ht="13.5" thickBot="1">
      <c r="A18" s="23"/>
      <c r="B18" s="16" t="s">
        <v>48</v>
      </c>
      <c r="C18" s="16"/>
      <c r="D18" s="24"/>
      <c r="E18" s="130">
        <f>SUM(E7:E17)</f>
        <v>0</v>
      </c>
      <c r="F18" s="130">
        <f aca="true" t="shared" si="0" ref="F18:I18">SUM(F7:F17)</f>
        <v>0</v>
      </c>
      <c r="G18" s="130">
        <f t="shared" si="0"/>
        <v>0</v>
      </c>
      <c r="H18" s="130">
        <f t="shared" si="0"/>
        <v>0</v>
      </c>
      <c r="I18" s="130">
        <f t="shared" si="0"/>
        <v>0</v>
      </c>
      <c r="J18" s="135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57" ht="19.5" customHeight="1">
      <c r="A20" s="26" t="s">
        <v>49</v>
      </c>
      <c r="B20" s="26"/>
      <c r="C20" s="26"/>
      <c r="D20" s="26"/>
      <c r="E20" s="26"/>
      <c r="F20" s="26"/>
      <c r="G20" s="27"/>
      <c r="H20" s="26"/>
      <c r="I20" s="26"/>
      <c r="BA20" s="3"/>
      <c r="BB20" s="3"/>
      <c r="BC20" s="3"/>
      <c r="BD20" s="3"/>
      <c r="BE20" s="3"/>
    </row>
    <row r="21" spans="1:9" ht="13.5" thickBo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2.75">
      <c r="A22" s="29" t="s">
        <v>50</v>
      </c>
      <c r="B22" s="30"/>
      <c r="C22" s="30"/>
      <c r="D22" s="31"/>
      <c r="E22" s="32" t="s">
        <v>51</v>
      </c>
      <c r="F22" s="33" t="s">
        <v>52</v>
      </c>
      <c r="G22" s="34" t="s">
        <v>53</v>
      </c>
      <c r="H22" s="35"/>
      <c r="I22" s="36" t="s">
        <v>51</v>
      </c>
    </row>
    <row r="23" spans="1:53" ht="12.75">
      <c r="A23" s="37"/>
      <c r="B23" s="38"/>
      <c r="C23" s="38"/>
      <c r="D23" s="39"/>
      <c r="E23" s="40"/>
      <c r="F23" s="41"/>
      <c r="G23" s="42">
        <f>CHOOSE(BA23+1,HSV+PSV,HSV+PSV+Mont,HSV+PSV+Dodavka+Mont,HSV,PSV,Mont,Dodavka,Mont+Dodavka,0)</f>
        <v>0</v>
      </c>
      <c r="H23" s="43"/>
      <c r="I23" s="44">
        <f>E23+F23*G23/100</f>
        <v>0</v>
      </c>
      <c r="BA23">
        <v>8</v>
      </c>
    </row>
    <row r="24" spans="1:9" ht="13.5" thickBot="1">
      <c r="A24" s="45"/>
      <c r="B24" s="46" t="s">
        <v>54</v>
      </c>
      <c r="C24" s="47"/>
      <c r="D24" s="48"/>
      <c r="E24" s="49"/>
      <c r="F24" s="50"/>
      <c r="G24" s="50"/>
      <c r="H24" s="278">
        <f>SUM(H23:H23)</f>
        <v>0</v>
      </c>
      <c r="I24" s="279"/>
    </row>
    <row r="25" spans="1:9" ht="12.75">
      <c r="A25" s="28"/>
      <c r="B25" s="28"/>
      <c r="C25" s="28"/>
      <c r="D25" s="28"/>
      <c r="E25" s="28"/>
      <c r="F25" s="28"/>
      <c r="G25" s="28"/>
      <c r="H25" s="28"/>
      <c r="I25" s="28"/>
    </row>
    <row r="26" spans="2:9" ht="12.75">
      <c r="B26" s="25"/>
      <c r="F26" s="51"/>
      <c r="G26" s="52"/>
      <c r="H26" s="52"/>
      <c r="I26" s="53"/>
    </row>
    <row r="27" spans="3:9" ht="12.75">
      <c r="C27" s="21"/>
      <c r="F27" s="51"/>
      <c r="G27" s="52"/>
      <c r="H27" s="52"/>
      <c r="I27" s="53"/>
    </row>
    <row r="28" spans="6:9" ht="12.75">
      <c r="F28" s="51"/>
      <c r="G28" s="52"/>
      <c r="H28" s="52"/>
      <c r="I28" s="53"/>
    </row>
    <row r="29" spans="6:9" ht="12.75">
      <c r="F29" s="51"/>
      <c r="G29" s="52"/>
      <c r="H29" s="52"/>
      <c r="I29" s="53"/>
    </row>
    <row r="30" spans="6:9" ht="12.75">
      <c r="F30" s="51"/>
      <c r="G30" s="52"/>
      <c r="H30" s="52"/>
      <c r="I30" s="53"/>
    </row>
    <row r="31" spans="6:9" ht="12.75">
      <c r="F31" s="51"/>
      <c r="G31" s="52"/>
      <c r="H31" s="52"/>
      <c r="I31" s="53"/>
    </row>
    <row r="32" spans="6:9" ht="12.75">
      <c r="F32" s="51"/>
      <c r="G32" s="52"/>
      <c r="H32" s="52"/>
      <c r="I32" s="53"/>
    </row>
    <row r="33" spans="6:9" ht="12.75">
      <c r="F33" s="51"/>
      <c r="G33" s="52"/>
      <c r="H33" s="52"/>
      <c r="I33" s="53"/>
    </row>
    <row r="34" spans="6:9" ht="12.75">
      <c r="F34" s="51"/>
      <c r="G34" s="52"/>
      <c r="H34" s="52"/>
      <c r="I34" s="53"/>
    </row>
    <row r="35" spans="6:9" ht="12.75">
      <c r="F35" s="51"/>
      <c r="G35" s="52"/>
      <c r="H35" s="52"/>
      <c r="I35" s="53"/>
    </row>
    <row r="36" spans="6:9" ht="12.75">
      <c r="F36" s="51"/>
      <c r="G36" s="52"/>
      <c r="H36" s="52"/>
      <c r="I36" s="53"/>
    </row>
    <row r="37" spans="6:9" ht="12.75">
      <c r="F37" s="51"/>
      <c r="G37" s="52"/>
      <c r="H37" s="52"/>
      <c r="I37" s="53"/>
    </row>
    <row r="38" spans="6:9" ht="12.75">
      <c r="F38" s="51"/>
      <c r="G38" s="52"/>
      <c r="H38" s="52"/>
      <c r="I38" s="53"/>
    </row>
    <row r="39" spans="6:9" ht="12.75">
      <c r="F39" s="51"/>
      <c r="G39" s="52"/>
      <c r="H39" s="52"/>
      <c r="I39" s="53"/>
    </row>
    <row r="40" spans="6:9" ht="12.75">
      <c r="F40" s="51"/>
      <c r="G40" s="52"/>
      <c r="H40" s="52"/>
      <c r="I40" s="53"/>
    </row>
    <row r="41" spans="6:9" ht="12.75">
      <c r="F41" s="51"/>
      <c r="G41" s="52"/>
      <c r="H41" s="52"/>
      <c r="I41" s="53"/>
    </row>
    <row r="42" spans="6:9" ht="12.75">
      <c r="F42" s="51"/>
      <c r="G42" s="52"/>
      <c r="H42" s="52"/>
      <c r="I42" s="53"/>
    </row>
    <row r="43" spans="6:9" ht="12.75">
      <c r="F43" s="51"/>
      <c r="G43" s="52"/>
      <c r="H43" s="52"/>
      <c r="I43" s="53"/>
    </row>
    <row r="44" spans="6:9" ht="12.75">
      <c r="F44" s="51"/>
      <c r="G44" s="52"/>
      <c r="H44" s="52"/>
      <c r="I44" s="53"/>
    </row>
    <row r="45" spans="6:9" ht="12.75">
      <c r="F45" s="51"/>
      <c r="G45" s="52"/>
      <c r="H45" s="52"/>
      <c r="I45" s="53"/>
    </row>
    <row r="46" spans="6:9" ht="12.75">
      <c r="F46" s="51"/>
      <c r="G46" s="52"/>
      <c r="H46" s="52"/>
      <c r="I46" s="53"/>
    </row>
    <row r="47" spans="6:9" ht="12.75">
      <c r="F47" s="51"/>
      <c r="G47" s="52"/>
      <c r="H47" s="52"/>
      <c r="I47" s="53"/>
    </row>
    <row r="48" spans="6:9" ht="12.75">
      <c r="F48" s="51"/>
      <c r="G48" s="52"/>
      <c r="H48" s="52"/>
      <c r="I48" s="53"/>
    </row>
    <row r="49" spans="6:9" ht="12.75">
      <c r="F49" s="51"/>
      <c r="G49" s="52"/>
      <c r="H49" s="52"/>
      <c r="I49" s="53"/>
    </row>
    <row r="50" spans="6:9" ht="12.75">
      <c r="F50" s="51"/>
      <c r="G50" s="52"/>
      <c r="H50" s="52"/>
      <c r="I50" s="53"/>
    </row>
    <row r="51" spans="6:9" ht="12.75">
      <c r="F51" s="51"/>
      <c r="G51" s="52"/>
      <c r="H51" s="52"/>
      <c r="I51" s="53"/>
    </row>
    <row r="52" spans="6:9" ht="12.75">
      <c r="F52" s="51"/>
      <c r="G52" s="52"/>
      <c r="H52" s="52"/>
      <c r="I52" s="53"/>
    </row>
    <row r="53" spans="6:9" ht="12.75">
      <c r="F53" s="51"/>
      <c r="G53" s="52"/>
      <c r="H53" s="52"/>
      <c r="I53" s="53"/>
    </row>
    <row r="54" spans="6:9" ht="12.75">
      <c r="F54" s="51"/>
      <c r="G54" s="52"/>
      <c r="H54" s="52"/>
      <c r="I54" s="53"/>
    </row>
    <row r="55" spans="6:9" ht="12.75">
      <c r="F55" s="51"/>
      <c r="G55" s="52"/>
      <c r="H55" s="52"/>
      <c r="I55" s="53"/>
    </row>
    <row r="56" spans="6:9" ht="12.75">
      <c r="F56" s="51"/>
      <c r="G56" s="52"/>
      <c r="H56" s="52"/>
      <c r="I56" s="53"/>
    </row>
    <row r="57" spans="6:9" ht="12.75">
      <c r="F57" s="51"/>
      <c r="G57" s="52"/>
      <c r="H57" s="52"/>
      <c r="I57" s="53"/>
    </row>
    <row r="58" spans="6:9" ht="12.75">
      <c r="F58" s="51"/>
      <c r="G58" s="52"/>
      <c r="H58" s="52"/>
      <c r="I58" s="53"/>
    </row>
    <row r="59" spans="6:9" ht="12.75">
      <c r="F59" s="51"/>
      <c r="G59" s="52"/>
      <c r="H59" s="52"/>
      <c r="I59" s="53"/>
    </row>
    <row r="60" spans="6:9" ht="12.75">
      <c r="F60" s="51"/>
      <c r="G60" s="52"/>
      <c r="H60" s="52"/>
      <c r="I60" s="53"/>
    </row>
    <row r="61" spans="6:9" ht="12.75">
      <c r="F61" s="51"/>
      <c r="G61" s="52"/>
      <c r="H61" s="52"/>
      <c r="I61" s="53"/>
    </row>
    <row r="62" spans="6:9" ht="12.75">
      <c r="F62" s="51"/>
      <c r="G62" s="52"/>
      <c r="H62" s="52"/>
      <c r="I62" s="53"/>
    </row>
    <row r="63" spans="6:9" ht="12.75">
      <c r="F63" s="51"/>
      <c r="G63" s="52"/>
      <c r="H63" s="52"/>
      <c r="I63" s="53"/>
    </row>
    <row r="64" spans="6:9" ht="12.75">
      <c r="F64" s="51"/>
      <c r="G64" s="52"/>
      <c r="H64" s="52"/>
      <c r="I64" s="53"/>
    </row>
    <row r="65" spans="6:9" ht="12.75">
      <c r="F65" s="51"/>
      <c r="G65" s="52"/>
      <c r="H65" s="52"/>
      <c r="I65" s="53"/>
    </row>
    <row r="66" spans="6:9" ht="12.75">
      <c r="F66" s="51"/>
      <c r="G66" s="52"/>
      <c r="H66" s="52"/>
      <c r="I66" s="53"/>
    </row>
    <row r="67" spans="6:9" ht="12.75">
      <c r="F67" s="51"/>
      <c r="G67" s="52"/>
      <c r="H67" s="52"/>
      <c r="I67" s="53"/>
    </row>
    <row r="68" spans="6:9" ht="12.75">
      <c r="F68" s="51"/>
      <c r="G68" s="52"/>
      <c r="H68" s="52"/>
      <c r="I68" s="53"/>
    </row>
    <row r="69" spans="6:9" ht="12.75">
      <c r="F69" s="51"/>
      <c r="G69" s="52"/>
      <c r="H69" s="52"/>
      <c r="I69" s="53"/>
    </row>
    <row r="70" spans="6:9" ht="12.75">
      <c r="F70" s="51"/>
      <c r="G70" s="52"/>
      <c r="H70" s="52"/>
      <c r="I70" s="53"/>
    </row>
    <row r="71" spans="6:9" ht="12.75">
      <c r="F71" s="51"/>
      <c r="G71" s="52"/>
      <c r="H71" s="52"/>
      <c r="I71" s="53"/>
    </row>
    <row r="72" spans="6:9" ht="12.75">
      <c r="F72" s="51"/>
      <c r="G72" s="52"/>
      <c r="H72" s="52"/>
      <c r="I72" s="53"/>
    </row>
    <row r="73" spans="6:9" ht="12.75">
      <c r="F73" s="51"/>
      <c r="G73" s="52"/>
      <c r="H73" s="52"/>
      <c r="I73" s="53"/>
    </row>
    <row r="74" spans="6:9" ht="12.75">
      <c r="F74" s="51"/>
      <c r="G74" s="52"/>
      <c r="H74" s="52"/>
      <c r="I74" s="53"/>
    </row>
    <row r="75" spans="6:9" ht="12.75">
      <c r="F75" s="51"/>
      <c r="G75" s="52"/>
      <c r="H75" s="52"/>
      <c r="I75" s="53"/>
    </row>
  </sheetData>
  <sheetProtection algorithmName="SHA-512" hashValue="dNHTHjmnpJeUIeMxLKsHriRAMXGLnhmrJ9fyLMQWHKkEZWzD8uV3VmVyXIepQO/Qz+ub1I322iZ5tx16L/PFdQ==" saltValue="5F9ET6Gb0pSVpylQsB5Y0Q==" spinCount="100000" sheet="1" objects="1" scenarios="1"/>
  <mergeCells count="4">
    <mergeCell ref="A1:B1"/>
    <mergeCell ref="A2:B2"/>
    <mergeCell ref="G2:I2"/>
    <mergeCell ref="H24:I2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1"/>
  <sheetViews>
    <sheetView showZeros="0" workbookViewId="0" topLeftCell="A1">
      <selection activeCell="F36" sqref="F36"/>
    </sheetView>
  </sheetViews>
  <sheetFormatPr defaultColWidth="9.00390625" defaultRowHeight="12.75"/>
  <cols>
    <col min="1" max="1" width="3.875" style="54" customWidth="1"/>
    <col min="2" max="2" width="12.00390625" style="54" customWidth="1"/>
    <col min="3" max="3" width="40.375" style="54" customWidth="1"/>
    <col min="4" max="4" width="5.625" style="54" customWidth="1"/>
    <col min="5" max="5" width="8.625" style="91" customWidth="1"/>
    <col min="6" max="6" width="9.875" style="54" customWidth="1"/>
    <col min="7" max="7" width="13.875" style="54" customWidth="1"/>
    <col min="8" max="16384" width="9.125" style="54" customWidth="1"/>
  </cols>
  <sheetData>
    <row r="1" spans="1:7" ht="15.75">
      <c r="A1" s="280" t="s">
        <v>55</v>
      </c>
      <c r="B1" s="280"/>
      <c r="C1" s="280"/>
      <c r="D1" s="280"/>
      <c r="E1" s="280"/>
      <c r="F1" s="280"/>
      <c r="G1" s="280"/>
    </row>
    <row r="2" spans="1:7" ht="13.5" thickBot="1">
      <c r="A2" s="55"/>
      <c r="B2" s="56"/>
      <c r="C2" s="57"/>
      <c r="D2" s="57"/>
      <c r="E2" s="58"/>
      <c r="F2" s="57"/>
      <c r="G2" s="57"/>
    </row>
    <row r="3" spans="1:7" ht="13.5" thickTop="1">
      <c r="A3" s="281" t="s">
        <v>4</v>
      </c>
      <c r="B3" s="282"/>
      <c r="C3" s="290" t="str">
        <f>CONCATENATE(cislostavby," ",nazevstavby)</f>
        <v xml:space="preserve"> Klatovy, SPŠ - rekonstrukce plynové kotelny a změna topného zdroje tělocvičny</v>
      </c>
      <c r="D3" s="291"/>
      <c r="E3" s="291"/>
      <c r="F3" s="291"/>
      <c r="G3" s="292"/>
    </row>
    <row r="4" spans="1:7" ht="13.5" thickBot="1">
      <c r="A4" s="283" t="s">
        <v>1</v>
      </c>
      <c r="B4" s="284"/>
      <c r="C4" s="59" t="s">
        <v>495</v>
      </c>
      <c r="D4" s="60"/>
      <c r="E4" s="285"/>
      <c r="F4" s="285"/>
      <c r="G4" s="286"/>
    </row>
    <row r="5" spans="1:7" ht="13.5" thickTop="1">
      <c r="A5" s="61"/>
      <c r="B5" s="62"/>
      <c r="C5" s="62"/>
      <c r="D5" s="55"/>
      <c r="E5" s="63"/>
      <c r="F5" s="55"/>
      <c r="G5" s="64"/>
    </row>
    <row r="6" spans="1:7" ht="12.75">
      <c r="A6" s="65" t="s">
        <v>56</v>
      </c>
      <c r="B6" s="66" t="s">
        <v>57</v>
      </c>
      <c r="C6" s="66" t="s">
        <v>58</v>
      </c>
      <c r="D6" s="66" t="s">
        <v>59</v>
      </c>
      <c r="E6" s="67" t="s">
        <v>60</v>
      </c>
      <c r="F6" s="66" t="s">
        <v>61</v>
      </c>
      <c r="G6" s="68" t="s">
        <v>62</v>
      </c>
    </row>
    <row r="7" spans="1:15" ht="12.75">
      <c r="A7" s="69" t="s">
        <v>63</v>
      </c>
      <c r="B7" s="70" t="s">
        <v>67</v>
      </c>
      <c r="C7" s="71" t="s">
        <v>68</v>
      </c>
      <c r="D7" s="72"/>
      <c r="E7" s="73"/>
      <c r="F7" s="73"/>
      <c r="G7" s="74"/>
      <c r="H7" s="75"/>
      <c r="I7" s="75"/>
      <c r="O7" s="76"/>
    </row>
    <row r="8" spans="1:104" ht="12.75">
      <c r="A8" s="77">
        <v>1</v>
      </c>
      <c r="B8" s="78" t="s">
        <v>69</v>
      </c>
      <c r="C8" s="79" t="s">
        <v>70</v>
      </c>
      <c r="D8" s="80" t="s">
        <v>71</v>
      </c>
      <c r="E8" s="81">
        <v>7</v>
      </c>
      <c r="F8" s="255"/>
      <c r="G8" s="82">
        <f>ROUND(E8*F8,2)</f>
        <v>0</v>
      </c>
      <c r="O8" s="76"/>
      <c r="CZ8" s="54">
        <v>0.01446</v>
      </c>
    </row>
    <row r="9" spans="1:104" ht="12.75">
      <c r="A9" s="77">
        <v>2</v>
      </c>
      <c r="B9" s="78" t="s">
        <v>72</v>
      </c>
      <c r="C9" s="79" t="s">
        <v>73</v>
      </c>
      <c r="D9" s="80" t="s">
        <v>71</v>
      </c>
      <c r="E9" s="81">
        <v>4</v>
      </c>
      <c r="F9" s="255"/>
      <c r="G9" s="82">
        <f aca="true" t="shared" si="0" ref="G9:G47">ROUND(E9*F9,2)</f>
        <v>0</v>
      </c>
      <c r="O9" s="76"/>
      <c r="CZ9" s="54">
        <v>0.01239</v>
      </c>
    </row>
    <row r="10" spans="1:104" ht="12.75">
      <c r="A10" s="77">
        <v>3</v>
      </c>
      <c r="B10" s="78" t="s">
        <v>74</v>
      </c>
      <c r="C10" s="79" t="s">
        <v>75</v>
      </c>
      <c r="D10" s="80" t="s">
        <v>71</v>
      </c>
      <c r="E10" s="81">
        <v>12</v>
      </c>
      <c r="F10" s="255"/>
      <c r="G10" s="82">
        <f t="shared" si="0"/>
        <v>0</v>
      </c>
      <c r="O10" s="76"/>
      <c r="CZ10" s="54">
        <v>0.01045</v>
      </c>
    </row>
    <row r="11" spans="1:104" ht="22.5">
      <c r="A11" s="77">
        <v>4</v>
      </c>
      <c r="B11" s="78" t="s">
        <v>76</v>
      </c>
      <c r="C11" s="79" t="s">
        <v>77</v>
      </c>
      <c r="D11" s="80" t="s">
        <v>71</v>
      </c>
      <c r="E11" s="81">
        <v>0.5</v>
      </c>
      <c r="F11" s="255"/>
      <c r="G11" s="82">
        <f t="shared" si="0"/>
        <v>0</v>
      </c>
      <c r="O11" s="76"/>
      <c r="CZ11" s="54">
        <v>0.0125</v>
      </c>
    </row>
    <row r="12" spans="1:104" ht="12.75">
      <c r="A12" s="77">
        <v>5</v>
      </c>
      <c r="B12" s="78" t="s">
        <v>78</v>
      </c>
      <c r="C12" s="79" t="s">
        <v>79</v>
      </c>
      <c r="D12" s="80" t="s">
        <v>71</v>
      </c>
      <c r="E12" s="81">
        <v>35</v>
      </c>
      <c r="F12" s="255"/>
      <c r="G12" s="82">
        <f t="shared" si="0"/>
        <v>0</v>
      </c>
      <c r="O12" s="76"/>
      <c r="CZ12" s="54">
        <v>0</v>
      </c>
    </row>
    <row r="13" spans="1:104" ht="12.75">
      <c r="A13" s="77">
        <v>6</v>
      </c>
      <c r="B13" s="78" t="s">
        <v>80</v>
      </c>
      <c r="C13" s="79" t="s">
        <v>81</v>
      </c>
      <c r="D13" s="80" t="s">
        <v>82</v>
      </c>
      <c r="E13" s="81">
        <v>2</v>
      </c>
      <c r="F13" s="255"/>
      <c r="G13" s="82">
        <f t="shared" si="0"/>
        <v>0</v>
      </c>
      <c r="O13" s="76"/>
      <c r="CZ13" s="54">
        <v>0</v>
      </c>
    </row>
    <row r="14" spans="1:104" ht="12.75">
      <c r="A14" s="77">
        <v>7</v>
      </c>
      <c r="B14" s="78" t="s">
        <v>83</v>
      </c>
      <c r="C14" s="79" t="s">
        <v>150</v>
      </c>
      <c r="D14" s="80" t="s">
        <v>65</v>
      </c>
      <c r="E14" s="81">
        <v>2</v>
      </c>
      <c r="F14" s="255"/>
      <c r="G14" s="82">
        <f t="shared" si="0"/>
        <v>0</v>
      </c>
      <c r="O14" s="76"/>
      <c r="CZ14" s="54">
        <v>0</v>
      </c>
    </row>
    <row r="15" spans="1:104" ht="12.75">
      <c r="A15" s="77">
        <v>8</v>
      </c>
      <c r="B15" s="78" t="s">
        <v>83</v>
      </c>
      <c r="C15" s="79" t="s">
        <v>151</v>
      </c>
      <c r="D15" s="80" t="s">
        <v>65</v>
      </c>
      <c r="E15" s="81">
        <v>1</v>
      </c>
      <c r="F15" s="255"/>
      <c r="G15" s="82">
        <f t="shared" si="0"/>
        <v>0</v>
      </c>
      <c r="O15" s="76"/>
      <c r="CZ15" s="54">
        <v>0</v>
      </c>
    </row>
    <row r="16" spans="1:104" ht="12.75">
      <c r="A16" s="77">
        <v>9</v>
      </c>
      <c r="B16" s="78" t="s">
        <v>84</v>
      </c>
      <c r="C16" s="79" t="s">
        <v>152</v>
      </c>
      <c r="D16" s="80" t="s">
        <v>65</v>
      </c>
      <c r="E16" s="81">
        <v>5</v>
      </c>
      <c r="F16" s="255"/>
      <c r="G16" s="82">
        <f t="shared" si="0"/>
        <v>0</v>
      </c>
      <c r="O16" s="76"/>
      <c r="CZ16" s="54">
        <v>0</v>
      </c>
    </row>
    <row r="17" spans="1:104" ht="12.75">
      <c r="A17" s="77">
        <v>10</v>
      </c>
      <c r="B17" s="78" t="s">
        <v>85</v>
      </c>
      <c r="C17" s="79" t="s">
        <v>86</v>
      </c>
      <c r="D17" s="80" t="s">
        <v>82</v>
      </c>
      <c r="E17" s="81">
        <v>3</v>
      </c>
      <c r="F17" s="255"/>
      <c r="G17" s="82">
        <f t="shared" si="0"/>
        <v>0</v>
      </c>
      <c r="O17" s="76"/>
      <c r="CZ17" s="54">
        <v>3E-05</v>
      </c>
    </row>
    <row r="18" spans="1:104" ht="12.75">
      <c r="A18" s="77">
        <v>11</v>
      </c>
      <c r="B18" s="78" t="s">
        <v>87</v>
      </c>
      <c r="C18" s="79" t="s">
        <v>88</v>
      </c>
      <c r="D18" s="80" t="s">
        <v>82</v>
      </c>
      <c r="E18" s="81">
        <v>5</v>
      </c>
      <c r="F18" s="255"/>
      <c r="G18" s="82">
        <f t="shared" si="0"/>
        <v>0</v>
      </c>
      <c r="O18" s="76"/>
      <c r="CZ18" s="54">
        <v>3E-05</v>
      </c>
    </row>
    <row r="19" spans="1:104" ht="12.75">
      <c r="A19" s="77">
        <v>12</v>
      </c>
      <c r="B19" s="78" t="s">
        <v>89</v>
      </c>
      <c r="C19" s="79" t="s">
        <v>90</v>
      </c>
      <c r="D19" s="80" t="s">
        <v>65</v>
      </c>
      <c r="E19" s="81">
        <v>3</v>
      </c>
      <c r="F19" s="255"/>
      <c r="G19" s="82">
        <f t="shared" si="0"/>
        <v>0</v>
      </c>
      <c r="O19" s="76"/>
      <c r="CZ19" s="54">
        <v>0</v>
      </c>
    </row>
    <row r="20" spans="1:104" ht="22.5">
      <c r="A20" s="77">
        <v>13</v>
      </c>
      <c r="B20" s="78" t="s">
        <v>64</v>
      </c>
      <c r="C20" s="79" t="s">
        <v>153</v>
      </c>
      <c r="D20" s="80" t="s">
        <v>65</v>
      </c>
      <c r="E20" s="81">
        <v>1</v>
      </c>
      <c r="F20" s="255"/>
      <c r="G20" s="82">
        <f t="shared" si="0"/>
        <v>0</v>
      </c>
      <c r="O20" s="76"/>
      <c r="CZ20" s="54">
        <v>0</v>
      </c>
    </row>
    <row r="21" spans="1:104" ht="12.75">
      <c r="A21" s="77">
        <v>14</v>
      </c>
      <c r="B21" s="78" t="s">
        <v>91</v>
      </c>
      <c r="C21" s="79" t="s">
        <v>154</v>
      </c>
      <c r="D21" s="80" t="s">
        <v>65</v>
      </c>
      <c r="E21" s="81">
        <v>1</v>
      </c>
      <c r="F21" s="255"/>
      <c r="G21" s="82">
        <f t="shared" si="0"/>
        <v>0</v>
      </c>
      <c r="O21" s="76"/>
      <c r="CZ21" s="54">
        <v>0</v>
      </c>
    </row>
    <row r="22" spans="1:104" ht="12.75">
      <c r="A22" s="77">
        <v>15</v>
      </c>
      <c r="B22" s="78" t="s">
        <v>92</v>
      </c>
      <c r="C22" s="79" t="s">
        <v>93</v>
      </c>
      <c r="D22" s="80" t="s">
        <v>94</v>
      </c>
      <c r="E22" s="81">
        <v>1</v>
      </c>
      <c r="F22" s="255"/>
      <c r="G22" s="82">
        <f t="shared" si="0"/>
        <v>0</v>
      </c>
      <c r="O22" s="76"/>
      <c r="CZ22" s="54">
        <v>0.00325</v>
      </c>
    </row>
    <row r="23" spans="1:104" ht="12.75">
      <c r="A23" s="77">
        <v>16</v>
      </c>
      <c r="B23" s="78" t="s">
        <v>95</v>
      </c>
      <c r="C23" s="79" t="s">
        <v>96</v>
      </c>
      <c r="D23" s="80" t="s">
        <v>94</v>
      </c>
      <c r="E23" s="81">
        <v>1</v>
      </c>
      <c r="F23" s="255"/>
      <c r="G23" s="82">
        <f t="shared" si="0"/>
        <v>0</v>
      </c>
      <c r="O23" s="76"/>
      <c r="CZ23" s="54">
        <v>0.00016</v>
      </c>
    </row>
    <row r="24" spans="1:104" ht="12.75">
      <c r="A24" s="77">
        <v>17</v>
      </c>
      <c r="B24" s="78" t="s">
        <v>97</v>
      </c>
      <c r="C24" s="79" t="s">
        <v>98</v>
      </c>
      <c r="D24" s="80" t="s">
        <v>94</v>
      </c>
      <c r="E24" s="81">
        <v>1</v>
      </c>
      <c r="F24" s="255"/>
      <c r="G24" s="82">
        <f t="shared" si="0"/>
        <v>0</v>
      </c>
      <c r="O24" s="76"/>
      <c r="CZ24" s="54">
        <v>0.00863</v>
      </c>
    </row>
    <row r="25" spans="1:104" ht="12.75">
      <c r="A25" s="77">
        <v>18</v>
      </c>
      <c r="B25" s="78" t="s">
        <v>99</v>
      </c>
      <c r="C25" s="79" t="s">
        <v>100</v>
      </c>
      <c r="D25" s="80" t="s">
        <v>94</v>
      </c>
      <c r="E25" s="81">
        <v>1</v>
      </c>
      <c r="F25" s="255"/>
      <c r="G25" s="82">
        <f t="shared" si="0"/>
        <v>0</v>
      </c>
      <c r="O25" s="76"/>
      <c r="CZ25" s="54">
        <v>0.00846</v>
      </c>
    </row>
    <row r="26" spans="1:104" ht="12.75">
      <c r="A26" s="77">
        <v>19</v>
      </c>
      <c r="B26" s="78" t="s">
        <v>101</v>
      </c>
      <c r="C26" s="79" t="s">
        <v>102</v>
      </c>
      <c r="D26" s="80" t="s">
        <v>94</v>
      </c>
      <c r="E26" s="81">
        <v>1</v>
      </c>
      <c r="F26" s="255"/>
      <c r="G26" s="82">
        <f t="shared" si="0"/>
        <v>0</v>
      </c>
      <c r="O26" s="76"/>
      <c r="CZ26" s="54">
        <v>0.00662</v>
      </c>
    </row>
    <row r="27" spans="1:104" ht="12.75">
      <c r="A27" s="77">
        <v>20</v>
      </c>
      <c r="B27" s="78" t="s">
        <v>103</v>
      </c>
      <c r="C27" s="79" t="s">
        <v>104</v>
      </c>
      <c r="D27" s="80" t="s">
        <v>94</v>
      </c>
      <c r="E27" s="81">
        <v>3</v>
      </c>
      <c r="F27" s="255"/>
      <c r="G27" s="82">
        <f t="shared" si="0"/>
        <v>0</v>
      </c>
      <c r="O27" s="76"/>
      <c r="CZ27" s="54">
        <v>0.00793</v>
      </c>
    </row>
    <row r="28" spans="1:104" ht="12.75">
      <c r="A28" s="77">
        <v>21</v>
      </c>
      <c r="B28" s="78" t="s">
        <v>105</v>
      </c>
      <c r="C28" s="79" t="s">
        <v>106</v>
      </c>
      <c r="D28" s="80" t="s">
        <v>82</v>
      </c>
      <c r="E28" s="81">
        <v>1</v>
      </c>
      <c r="F28" s="255"/>
      <c r="G28" s="82">
        <f t="shared" si="0"/>
        <v>0</v>
      </c>
      <c r="O28" s="76"/>
      <c r="CZ28" s="54">
        <v>0.00068</v>
      </c>
    </row>
    <row r="29" spans="1:104" ht="12.75">
      <c r="A29" s="77">
        <v>22</v>
      </c>
      <c r="B29" s="78" t="s">
        <v>107</v>
      </c>
      <c r="C29" s="79" t="s">
        <v>108</v>
      </c>
      <c r="D29" s="80" t="s">
        <v>82</v>
      </c>
      <c r="E29" s="81">
        <v>2</v>
      </c>
      <c r="F29" s="255"/>
      <c r="G29" s="82">
        <f t="shared" si="0"/>
        <v>0</v>
      </c>
      <c r="O29" s="76"/>
      <c r="CZ29" s="54">
        <v>0.00297</v>
      </c>
    </row>
    <row r="30" spans="1:104" ht="12.75">
      <c r="A30" s="77">
        <v>23</v>
      </c>
      <c r="B30" s="78" t="s">
        <v>109</v>
      </c>
      <c r="C30" s="79" t="s">
        <v>110</v>
      </c>
      <c r="D30" s="80" t="s">
        <v>65</v>
      </c>
      <c r="E30" s="81">
        <v>2</v>
      </c>
      <c r="F30" s="255"/>
      <c r="G30" s="82">
        <f t="shared" si="0"/>
        <v>0</v>
      </c>
      <c r="O30" s="76"/>
      <c r="CZ30" s="54">
        <v>0</v>
      </c>
    </row>
    <row r="31" spans="1:104" ht="12.75">
      <c r="A31" s="77">
        <v>24</v>
      </c>
      <c r="B31" s="78" t="s">
        <v>111</v>
      </c>
      <c r="C31" s="79" t="s">
        <v>112</v>
      </c>
      <c r="D31" s="80" t="s">
        <v>65</v>
      </c>
      <c r="E31" s="81">
        <v>2</v>
      </c>
      <c r="F31" s="255"/>
      <c r="G31" s="82">
        <f t="shared" si="0"/>
        <v>0</v>
      </c>
      <c r="O31" s="76"/>
      <c r="CZ31" s="54">
        <v>0</v>
      </c>
    </row>
    <row r="32" spans="1:104" ht="12.75">
      <c r="A32" s="77">
        <v>25</v>
      </c>
      <c r="B32" s="78" t="s">
        <v>113</v>
      </c>
      <c r="C32" s="79" t="s">
        <v>114</v>
      </c>
      <c r="D32" s="80" t="s">
        <v>65</v>
      </c>
      <c r="E32" s="81">
        <v>1</v>
      </c>
      <c r="F32" s="255"/>
      <c r="G32" s="82">
        <f t="shared" si="0"/>
        <v>0</v>
      </c>
      <c r="O32" s="76"/>
      <c r="CZ32" s="54">
        <v>0</v>
      </c>
    </row>
    <row r="33" spans="1:104" ht="12.75">
      <c r="A33" s="77">
        <v>26</v>
      </c>
      <c r="B33" s="78" t="s">
        <v>115</v>
      </c>
      <c r="C33" s="79" t="s">
        <v>116</v>
      </c>
      <c r="D33" s="80" t="s">
        <v>117</v>
      </c>
      <c r="E33" s="81">
        <v>2.1</v>
      </c>
      <c r="F33" s="255"/>
      <c r="G33" s="82">
        <f t="shared" si="0"/>
        <v>0</v>
      </c>
      <c r="O33" s="76"/>
      <c r="CZ33" s="54">
        <v>0</v>
      </c>
    </row>
    <row r="34" spans="1:104" ht="12.75">
      <c r="A34" s="77">
        <v>27</v>
      </c>
      <c r="B34" s="78" t="s">
        <v>118</v>
      </c>
      <c r="C34" s="79" t="s">
        <v>119</v>
      </c>
      <c r="D34" s="80" t="s">
        <v>71</v>
      </c>
      <c r="E34" s="81">
        <v>23</v>
      </c>
      <c r="F34" s="255"/>
      <c r="G34" s="82">
        <f t="shared" si="0"/>
        <v>0</v>
      </c>
      <c r="O34" s="76"/>
      <c r="CZ34" s="54">
        <v>7E-05</v>
      </c>
    </row>
    <row r="35" spans="1:104" ht="12.75">
      <c r="A35" s="77">
        <v>28</v>
      </c>
      <c r="B35" s="78" t="s">
        <v>120</v>
      </c>
      <c r="C35" s="79" t="s">
        <v>121</v>
      </c>
      <c r="D35" s="80" t="s">
        <v>71</v>
      </c>
      <c r="E35" s="81">
        <v>15</v>
      </c>
      <c r="F35" s="255"/>
      <c r="G35" s="82">
        <f t="shared" si="0"/>
        <v>0</v>
      </c>
      <c r="O35" s="76"/>
      <c r="CZ35" s="54">
        <v>0.00011</v>
      </c>
    </row>
    <row r="36" spans="1:104" ht="12.75">
      <c r="A36" s="77">
        <v>29</v>
      </c>
      <c r="B36" s="78" t="s">
        <v>122</v>
      </c>
      <c r="C36" s="79" t="s">
        <v>123</v>
      </c>
      <c r="D36" s="80" t="s">
        <v>71</v>
      </c>
      <c r="E36" s="81">
        <v>25</v>
      </c>
      <c r="F36" s="255"/>
      <c r="G36" s="82">
        <f t="shared" si="0"/>
        <v>0</v>
      </c>
      <c r="O36" s="76"/>
      <c r="CZ36" s="54">
        <v>0.00039</v>
      </c>
    </row>
    <row r="37" spans="1:104" ht="12.75">
      <c r="A37" s="77">
        <v>30</v>
      </c>
      <c r="B37" s="78" t="s">
        <v>124</v>
      </c>
      <c r="C37" s="79" t="s">
        <v>125</v>
      </c>
      <c r="D37" s="80" t="s">
        <v>71</v>
      </c>
      <c r="E37" s="81">
        <v>10</v>
      </c>
      <c r="F37" s="255"/>
      <c r="G37" s="82">
        <f t="shared" si="0"/>
        <v>0</v>
      </c>
      <c r="O37" s="76"/>
      <c r="CZ37" s="54">
        <v>0.00039</v>
      </c>
    </row>
    <row r="38" spans="1:104" ht="12.75">
      <c r="A38" s="77">
        <v>31</v>
      </c>
      <c r="B38" s="78" t="s">
        <v>126</v>
      </c>
      <c r="C38" s="79" t="s">
        <v>127</v>
      </c>
      <c r="D38" s="80" t="s">
        <v>128</v>
      </c>
      <c r="E38" s="81">
        <v>1</v>
      </c>
      <c r="F38" s="255"/>
      <c r="G38" s="82">
        <f t="shared" si="0"/>
        <v>0</v>
      </c>
      <c r="O38" s="76"/>
      <c r="CZ38" s="54">
        <v>0</v>
      </c>
    </row>
    <row r="39" spans="1:104" ht="12.75">
      <c r="A39" s="77">
        <v>32</v>
      </c>
      <c r="B39" s="78" t="s">
        <v>129</v>
      </c>
      <c r="C39" s="79" t="s">
        <v>130</v>
      </c>
      <c r="D39" s="80" t="s">
        <v>128</v>
      </c>
      <c r="E39" s="81">
        <v>1</v>
      </c>
      <c r="F39" s="255"/>
      <c r="G39" s="82">
        <f t="shared" si="0"/>
        <v>0</v>
      </c>
      <c r="O39" s="76"/>
      <c r="CZ39" s="54">
        <v>0</v>
      </c>
    </row>
    <row r="40" spans="1:104" ht="12.75">
      <c r="A40" s="77">
        <v>33</v>
      </c>
      <c r="B40" s="78" t="s">
        <v>131</v>
      </c>
      <c r="C40" s="79" t="s">
        <v>132</v>
      </c>
      <c r="D40" s="80" t="s">
        <v>82</v>
      </c>
      <c r="E40" s="81">
        <v>2</v>
      </c>
      <c r="F40" s="255"/>
      <c r="G40" s="82">
        <f t="shared" si="0"/>
        <v>0</v>
      </c>
      <c r="O40" s="76"/>
      <c r="CZ40" s="54">
        <v>0.00028</v>
      </c>
    </row>
    <row r="41" spans="1:104" ht="12.75">
      <c r="A41" s="77">
        <v>34</v>
      </c>
      <c r="B41" s="78" t="s">
        <v>133</v>
      </c>
      <c r="C41" s="79" t="s">
        <v>134</v>
      </c>
      <c r="D41" s="80" t="s">
        <v>82</v>
      </c>
      <c r="E41" s="81">
        <v>1</v>
      </c>
      <c r="F41" s="255"/>
      <c r="G41" s="82">
        <f t="shared" si="0"/>
        <v>0</v>
      </c>
      <c r="O41" s="76"/>
      <c r="CZ41" s="54">
        <v>0.00615</v>
      </c>
    </row>
    <row r="42" spans="1:104" ht="12.75">
      <c r="A42" s="77">
        <v>35</v>
      </c>
      <c r="B42" s="78" t="s">
        <v>135</v>
      </c>
      <c r="C42" s="79" t="s">
        <v>136</v>
      </c>
      <c r="D42" s="80" t="s">
        <v>82</v>
      </c>
      <c r="E42" s="81">
        <v>3</v>
      </c>
      <c r="F42" s="255"/>
      <c r="G42" s="82">
        <f t="shared" si="0"/>
        <v>0</v>
      </c>
      <c r="O42" s="76"/>
      <c r="CZ42" s="54">
        <v>0.00013</v>
      </c>
    </row>
    <row r="43" spans="1:104" ht="12.75">
      <c r="A43" s="77">
        <v>36</v>
      </c>
      <c r="B43" s="78" t="s">
        <v>137</v>
      </c>
      <c r="C43" s="79" t="s">
        <v>138</v>
      </c>
      <c r="D43" s="80" t="s">
        <v>82</v>
      </c>
      <c r="E43" s="81">
        <v>2</v>
      </c>
      <c r="F43" s="255"/>
      <c r="G43" s="82">
        <f t="shared" si="0"/>
        <v>0</v>
      </c>
      <c r="O43" s="76"/>
      <c r="CZ43" s="54">
        <v>0.00017</v>
      </c>
    </row>
    <row r="44" spans="1:104" ht="12.75">
      <c r="A44" s="77">
        <v>37</v>
      </c>
      <c r="B44" s="78" t="s">
        <v>139</v>
      </c>
      <c r="C44" s="79" t="s">
        <v>140</v>
      </c>
      <c r="D44" s="80" t="s">
        <v>82</v>
      </c>
      <c r="E44" s="81">
        <v>1</v>
      </c>
      <c r="F44" s="255"/>
      <c r="G44" s="82">
        <f t="shared" si="0"/>
        <v>0</v>
      </c>
      <c r="O44" s="76"/>
      <c r="CZ44" s="54">
        <v>0.00021</v>
      </c>
    </row>
    <row r="45" spans="1:104" ht="12.75">
      <c r="A45" s="77">
        <v>38</v>
      </c>
      <c r="B45" s="78" t="s">
        <v>141</v>
      </c>
      <c r="C45" s="79" t="s">
        <v>142</v>
      </c>
      <c r="D45" s="80" t="s">
        <v>82</v>
      </c>
      <c r="E45" s="81">
        <v>1</v>
      </c>
      <c r="F45" s="255"/>
      <c r="G45" s="82">
        <f t="shared" si="0"/>
        <v>0</v>
      </c>
      <c r="O45" s="76"/>
      <c r="CZ45" s="54">
        <v>1E-05</v>
      </c>
    </row>
    <row r="46" spans="1:104" ht="12.75">
      <c r="A46" s="77">
        <v>39</v>
      </c>
      <c r="B46" s="78" t="s">
        <v>143</v>
      </c>
      <c r="C46" s="79" t="s">
        <v>144</v>
      </c>
      <c r="D46" s="80" t="s">
        <v>82</v>
      </c>
      <c r="E46" s="81">
        <v>2</v>
      </c>
      <c r="F46" s="255"/>
      <c r="G46" s="82">
        <f t="shared" si="0"/>
        <v>0</v>
      </c>
      <c r="O46" s="76"/>
      <c r="CZ46" s="54">
        <v>0</v>
      </c>
    </row>
    <row r="47" spans="1:104" ht="12.75">
      <c r="A47" s="77">
        <v>40</v>
      </c>
      <c r="B47" s="78" t="s">
        <v>145</v>
      </c>
      <c r="C47" s="79" t="s">
        <v>146</v>
      </c>
      <c r="D47" s="80" t="s">
        <v>117</v>
      </c>
      <c r="E47" s="81">
        <v>0.5</v>
      </c>
      <c r="F47" s="255"/>
      <c r="G47" s="82">
        <f t="shared" si="0"/>
        <v>0</v>
      </c>
      <c r="O47" s="76"/>
      <c r="CZ47" s="54">
        <v>0</v>
      </c>
    </row>
    <row r="48" spans="1:57" ht="12.75">
      <c r="A48" s="83"/>
      <c r="B48" s="84" t="s">
        <v>66</v>
      </c>
      <c r="C48" s="85" t="str">
        <f>CONCATENATE(B7," ",C7)</f>
        <v>723 Vnitřní plynovod</v>
      </c>
      <c r="D48" s="83"/>
      <c r="E48" s="86"/>
      <c r="F48" s="86"/>
      <c r="G48" s="87">
        <f>SUM(G7:G47)</f>
        <v>0</v>
      </c>
      <c r="O48" s="76"/>
      <c r="BA48" s="88"/>
      <c r="BB48" s="88"/>
      <c r="BC48" s="88"/>
      <c r="BD48" s="88"/>
      <c r="BE48" s="88"/>
    </row>
    <row r="49" spans="1:7" ht="13.5" thickBot="1">
      <c r="A49" s="55"/>
      <c r="B49" s="55"/>
      <c r="C49" s="55"/>
      <c r="D49" s="55"/>
      <c r="E49" s="55"/>
      <c r="F49" s="55"/>
      <c r="G49" s="55"/>
    </row>
    <row r="50" spans="1:7" s="134" customFormat="1" ht="13.5" thickBot="1">
      <c r="A50" s="131"/>
      <c r="B50" s="132" t="s">
        <v>66</v>
      </c>
      <c r="C50" s="133" t="str">
        <f>C4</f>
        <v>Plynová zařízení</v>
      </c>
      <c r="D50" s="287">
        <f>G48</f>
        <v>0</v>
      </c>
      <c r="E50" s="288"/>
      <c r="F50" s="288"/>
      <c r="G50" s="289"/>
    </row>
    <row r="51" ht="12.75">
      <c r="E51" s="54"/>
    </row>
    <row r="52" ht="12.75">
      <c r="E52" s="54"/>
    </row>
    <row r="53" ht="12.75">
      <c r="E53" s="54"/>
    </row>
    <row r="54" ht="12.75">
      <c r="E54" s="54"/>
    </row>
    <row r="55" ht="12.75">
      <c r="E55" s="54"/>
    </row>
    <row r="56" ht="12.75">
      <c r="E56" s="54"/>
    </row>
    <row r="57" ht="12.75">
      <c r="E57" s="54"/>
    </row>
    <row r="58" ht="12.75">
      <c r="E58" s="54"/>
    </row>
    <row r="59" ht="12.75">
      <c r="E59" s="54"/>
    </row>
    <row r="60" ht="12.75">
      <c r="E60" s="54"/>
    </row>
    <row r="61" ht="12.75">
      <c r="E61" s="54"/>
    </row>
    <row r="62" ht="12.75">
      <c r="E62" s="54"/>
    </row>
    <row r="63" ht="12.75">
      <c r="E63" s="54"/>
    </row>
    <row r="64" ht="12.75">
      <c r="E64" s="54"/>
    </row>
    <row r="65" ht="12.75">
      <c r="E65" s="54"/>
    </row>
    <row r="66" ht="12.75">
      <c r="E66" s="54"/>
    </row>
    <row r="67" ht="12.75">
      <c r="E67" s="54"/>
    </row>
    <row r="68" ht="12.75">
      <c r="E68" s="54"/>
    </row>
    <row r="69" ht="12.75">
      <c r="E69" s="54"/>
    </row>
    <row r="70" ht="12.75">
      <c r="E70" s="54"/>
    </row>
    <row r="71" ht="12.75">
      <c r="E71" s="54"/>
    </row>
    <row r="72" spans="1:7" ht="12.75">
      <c r="A72" s="89"/>
      <c r="B72" s="89"/>
      <c r="C72" s="89"/>
      <c r="D72" s="89"/>
      <c r="E72" s="89"/>
      <c r="F72" s="89"/>
      <c r="G72" s="89"/>
    </row>
    <row r="73" spans="1:7" ht="12.75">
      <c r="A73" s="89"/>
      <c r="B73" s="89"/>
      <c r="C73" s="89"/>
      <c r="D73" s="89"/>
      <c r="E73" s="89"/>
      <c r="F73" s="89"/>
      <c r="G73" s="89"/>
    </row>
    <row r="74" spans="1:7" ht="12.75">
      <c r="A74" s="89"/>
      <c r="B74" s="89"/>
      <c r="C74" s="89"/>
      <c r="D74" s="89"/>
      <c r="E74" s="89"/>
      <c r="F74" s="89"/>
      <c r="G74" s="89"/>
    </row>
    <row r="75" spans="1:7" ht="12.75">
      <c r="A75" s="89"/>
      <c r="B75" s="89"/>
      <c r="C75" s="89"/>
      <c r="D75" s="89"/>
      <c r="E75" s="89"/>
      <c r="F75" s="89"/>
      <c r="G75" s="89"/>
    </row>
    <row r="76" ht="12.75">
      <c r="E76" s="54"/>
    </row>
    <row r="77" ht="12.75">
      <c r="E77" s="54"/>
    </row>
    <row r="78" ht="12.75">
      <c r="E78" s="54"/>
    </row>
    <row r="79" ht="12.75">
      <c r="E79" s="54"/>
    </row>
    <row r="80" ht="12.75">
      <c r="E80" s="54"/>
    </row>
    <row r="81" ht="12.75">
      <c r="E81" s="54"/>
    </row>
    <row r="82" ht="12.75">
      <c r="E82" s="54"/>
    </row>
    <row r="83" ht="12.75">
      <c r="E83" s="54"/>
    </row>
    <row r="84" ht="12.75">
      <c r="E84" s="54"/>
    </row>
    <row r="85" ht="12.75">
      <c r="E85" s="54"/>
    </row>
    <row r="86" ht="12.75">
      <c r="E86" s="54"/>
    </row>
    <row r="87" ht="12.75">
      <c r="E87" s="54"/>
    </row>
    <row r="88" ht="12.75">
      <c r="E88" s="54"/>
    </row>
    <row r="89" ht="12.75">
      <c r="E89" s="54"/>
    </row>
    <row r="90" ht="12.75">
      <c r="E90" s="54"/>
    </row>
    <row r="91" ht="12.75">
      <c r="E91" s="54"/>
    </row>
    <row r="92" ht="12.75">
      <c r="E92" s="54"/>
    </row>
    <row r="93" ht="12.75">
      <c r="E93" s="54"/>
    </row>
    <row r="94" ht="12.75">
      <c r="E94" s="54"/>
    </row>
    <row r="95" ht="12.75">
      <c r="E95" s="54"/>
    </row>
    <row r="96" ht="12.75">
      <c r="E96" s="54"/>
    </row>
    <row r="97" ht="12.75">
      <c r="E97" s="54"/>
    </row>
    <row r="98" ht="12.75">
      <c r="E98" s="54"/>
    </row>
    <row r="99" ht="12.75">
      <c r="E99" s="54"/>
    </row>
    <row r="100" ht="12.75">
      <c r="E100" s="54"/>
    </row>
    <row r="101" ht="12.75">
      <c r="E101" s="54"/>
    </row>
    <row r="102" ht="12.75">
      <c r="E102" s="54"/>
    </row>
    <row r="103" ht="12.75">
      <c r="E103" s="54"/>
    </row>
    <row r="104" ht="12.75">
      <c r="E104" s="54"/>
    </row>
    <row r="105" ht="12.75">
      <c r="E105" s="54"/>
    </row>
    <row r="106" ht="12.75">
      <c r="E106" s="54"/>
    </row>
    <row r="107" spans="1:2" ht="12.75">
      <c r="A107" s="90"/>
      <c r="B107" s="90"/>
    </row>
    <row r="108" spans="1:7" ht="12.75">
      <c r="A108" s="89"/>
      <c r="B108" s="89"/>
      <c r="C108" s="92"/>
      <c r="D108" s="92"/>
      <c r="E108" s="93"/>
      <c r="F108" s="92"/>
      <c r="G108" s="94"/>
    </row>
    <row r="109" spans="1:7" ht="12.75">
      <c r="A109" s="95"/>
      <c r="B109" s="95"/>
      <c r="C109" s="89"/>
      <c r="D109" s="89"/>
      <c r="E109" s="96"/>
      <c r="F109" s="89"/>
      <c r="G109" s="89"/>
    </row>
    <row r="110" spans="1:7" ht="12.75">
      <c r="A110" s="89"/>
      <c r="B110" s="89"/>
      <c r="C110" s="89"/>
      <c r="D110" s="89"/>
      <c r="E110" s="96"/>
      <c r="F110" s="89"/>
      <c r="G110" s="89"/>
    </row>
    <row r="111" spans="1:7" ht="12.75">
      <c r="A111" s="89"/>
      <c r="B111" s="89"/>
      <c r="C111" s="89"/>
      <c r="D111" s="89"/>
      <c r="E111" s="96"/>
      <c r="F111" s="89"/>
      <c r="G111" s="89"/>
    </row>
    <row r="112" spans="1:7" ht="12.75">
      <c r="A112" s="89"/>
      <c r="B112" s="89"/>
      <c r="C112" s="89"/>
      <c r="D112" s="89"/>
      <c r="E112" s="96"/>
      <c r="F112" s="89"/>
      <c r="G112" s="89"/>
    </row>
    <row r="113" spans="1:7" ht="12.75">
      <c r="A113" s="89"/>
      <c r="B113" s="89"/>
      <c r="C113" s="89"/>
      <c r="D113" s="89"/>
      <c r="E113" s="96"/>
      <c r="F113" s="89"/>
      <c r="G113" s="89"/>
    </row>
    <row r="114" spans="1:7" ht="12.75">
      <c r="A114" s="89"/>
      <c r="B114" s="89"/>
      <c r="C114" s="89"/>
      <c r="D114" s="89"/>
      <c r="E114" s="96"/>
      <c r="F114" s="89"/>
      <c r="G114" s="89"/>
    </row>
    <row r="115" spans="1:7" ht="12.75">
      <c r="A115" s="89"/>
      <c r="B115" s="89"/>
      <c r="C115" s="89"/>
      <c r="D115" s="89"/>
      <c r="E115" s="96"/>
      <c r="F115" s="89"/>
      <c r="G115" s="89"/>
    </row>
    <row r="116" spans="1:7" ht="12.75">
      <c r="A116" s="89"/>
      <c r="B116" s="89"/>
      <c r="C116" s="89"/>
      <c r="D116" s="89"/>
      <c r="E116" s="96"/>
      <c r="F116" s="89"/>
      <c r="G116" s="89"/>
    </row>
    <row r="117" spans="1:7" ht="12.75">
      <c r="A117" s="89"/>
      <c r="B117" s="89"/>
      <c r="C117" s="89"/>
      <c r="D117" s="89"/>
      <c r="E117" s="96"/>
      <c r="F117" s="89"/>
      <c r="G117" s="89"/>
    </row>
    <row r="118" spans="1:7" ht="12.75">
      <c r="A118" s="89"/>
      <c r="B118" s="89"/>
      <c r="C118" s="89"/>
      <c r="D118" s="89"/>
      <c r="E118" s="96"/>
      <c r="F118" s="89"/>
      <c r="G118" s="89"/>
    </row>
    <row r="119" spans="1:7" ht="12.75">
      <c r="A119" s="89"/>
      <c r="B119" s="89"/>
      <c r="C119" s="89"/>
      <c r="D119" s="89"/>
      <c r="E119" s="96"/>
      <c r="F119" s="89"/>
      <c r="G119" s="89"/>
    </row>
    <row r="120" spans="1:7" ht="12.75">
      <c r="A120" s="89"/>
      <c r="B120" s="89"/>
      <c r="C120" s="89"/>
      <c r="D120" s="89"/>
      <c r="E120" s="96"/>
      <c r="F120" s="89"/>
      <c r="G120" s="89"/>
    </row>
    <row r="121" spans="1:7" ht="12.75">
      <c r="A121" s="89"/>
      <c r="B121" s="89"/>
      <c r="C121" s="89"/>
      <c r="D121" s="89"/>
      <c r="E121" s="96"/>
      <c r="F121" s="89"/>
      <c r="G121" s="89"/>
    </row>
  </sheetData>
  <sheetProtection algorithmName="SHA-512" hashValue="rJ89VUqUsOFB4SLStIjsAAvV4ehG0xVr0T3N6lV5UXnRa3qcFryCupOHe046e0WiF96xdUhMdvjl6SX0pjAhdg==" saltValue="WX2GVKBwDAx7c1t8Wieg4A==" spinCount="100000" sheet="1" objects="1" scenarios="1"/>
  <mergeCells count="6">
    <mergeCell ref="A1:G1"/>
    <mergeCell ref="A3:B3"/>
    <mergeCell ref="A4:B4"/>
    <mergeCell ref="E4:G4"/>
    <mergeCell ref="D50:G50"/>
    <mergeCell ref="C3:G3"/>
  </mergeCells>
  <printOptions gridLines="1"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3"/>
  <sheetViews>
    <sheetView workbookViewId="0" topLeftCell="A1">
      <selection activeCell="H36" sqref="H36"/>
    </sheetView>
  </sheetViews>
  <sheetFormatPr defaultColWidth="9.00390625" defaultRowHeight="12.75"/>
  <cols>
    <col min="1" max="1" width="3.875" style="54" customWidth="1"/>
    <col min="2" max="2" width="12.00390625" style="54" customWidth="1"/>
    <col min="3" max="3" width="40.375" style="54" customWidth="1"/>
    <col min="4" max="4" width="5.625" style="54" customWidth="1"/>
    <col min="5" max="5" width="8.625" style="91" customWidth="1"/>
    <col min="6" max="6" width="9.875" style="54" customWidth="1"/>
    <col min="7" max="7" width="13.875" style="54" customWidth="1"/>
    <col min="8" max="16384" width="9.125" style="54" customWidth="1"/>
  </cols>
  <sheetData>
    <row r="1" spans="1:7" ht="15.75">
      <c r="A1" s="280" t="s">
        <v>55</v>
      </c>
      <c r="B1" s="280"/>
      <c r="C1" s="280"/>
      <c r="D1" s="280"/>
      <c r="E1" s="280"/>
      <c r="F1" s="280"/>
      <c r="G1" s="280"/>
    </row>
    <row r="2" spans="2:7" ht="13.5" thickBot="1">
      <c r="B2" s="97"/>
      <c r="C2" s="98"/>
      <c r="D2" s="98"/>
      <c r="E2" s="99"/>
      <c r="F2" s="98"/>
      <c r="G2" s="98"/>
    </row>
    <row r="3" spans="1:7" ht="13.5" thickTop="1">
      <c r="A3" s="295" t="s">
        <v>4</v>
      </c>
      <c r="B3" s="296"/>
      <c r="C3" s="297" t="str">
        <f>CONCATENATE(cislostavby," ",nazevstavby)</f>
        <v xml:space="preserve"> Klatovy, SPŠ - rekonstrukce plynové kotelny a změna topného zdroje tělocvičny</v>
      </c>
      <c r="D3" s="298"/>
      <c r="E3" s="298"/>
      <c r="F3" s="298"/>
      <c r="G3" s="299"/>
    </row>
    <row r="4" spans="1:7" ht="13.5" thickBot="1">
      <c r="A4" s="300" t="s">
        <v>1</v>
      </c>
      <c r="B4" s="301"/>
      <c r="C4" s="10" t="s">
        <v>494</v>
      </c>
      <c r="D4" s="11"/>
      <c r="E4" s="302"/>
      <c r="F4" s="302"/>
      <c r="G4" s="303"/>
    </row>
    <row r="5" ht="13.5" thickTop="1">
      <c r="A5" s="100"/>
    </row>
    <row r="6" spans="1:7" ht="12.75">
      <c r="A6" s="101" t="s">
        <v>56</v>
      </c>
      <c r="B6" s="102" t="s">
        <v>57</v>
      </c>
      <c r="C6" s="102" t="s">
        <v>58</v>
      </c>
      <c r="D6" s="102" t="s">
        <v>59</v>
      </c>
      <c r="E6" s="102" t="s">
        <v>60</v>
      </c>
      <c r="F6" s="102" t="s">
        <v>61</v>
      </c>
      <c r="G6" s="103" t="s">
        <v>62</v>
      </c>
    </row>
    <row r="7" spans="1:15" ht="12.75">
      <c r="A7" s="104" t="s">
        <v>63</v>
      </c>
      <c r="B7" s="105" t="s">
        <v>155</v>
      </c>
      <c r="C7" s="106" t="s">
        <v>156</v>
      </c>
      <c r="D7" s="107"/>
      <c r="E7" s="108"/>
      <c r="F7" s="108"/>
      <c r="G7" s="109"/>
      <c r="O7" s="76"/>
    </row>
    <row r="8" spans="1:15" ht="12.75">
      <c r="A8" s="110">
        <v>41</v>
      </c>
      <c r="B8" s="111" t="s">
        <v>157</v>
      </c>
      <c r="C8" s="112" t="s">
        <v>158</v>
      </c>
      <c r="D8" s="113" t="s">
        <v>71</v>
      </c>
      <c r="E8" s="114">
        <v>21</v>
      </c>
      <c r="F8" s="255"/>
      <c r="G8" s="115">
        <f>ROUND(E8*F8,2)</f>
        <v>0</v>
      </c>
      <c r="O8" s="76"/>
    </row>
    <row r="9" spans="1:15" ht="12.75">
      <c r="A9" s="110">
        <v>42</v>
      </c>
      <c r="B9" s="111" t="s">
        <v>159</v>
      </c>
      <c r="C9" s="112" t="s">
        <v>160</v>
      </c>
      <c r="D9" s="113" t="s">
        <v>71</v>
      </c>
      <c r="E9" s="114">
        <v>37</v>
      </c>
      <c r="F9" s="255"/>
      <c r="G9" s="115">
        <f aca="true" t="shared" si="0" ref="G9:G20">ROUND(E9*F9,2)</f>
        <v>0</v>
      </c>
      <c r="O9" s="76"/>
    </row>
    <row r="10" spans="1:15" ht="12.75">
      <c r="A10" s="110">
        <v>43</v>
      </c>
      <c r="B10" s="111" t="s">
        <v>161</v>
      </c>
      <c r="C10" s="112" t="s">
        <v>162</v>
      </c>
      <c r="D10" s="113" t="s">
        <v>71</v>
      </c>
      <c r="E10" s="114">
        <v>21</v>
      </c>
      <c r="F10" s="255"/>
      <c r="G10" s="115">
        <f t="shared" si="0"/>
        <v>0</v>
      </c>
      <c r="O10" s="76"/>
    </row>
    <row r="11" spans="1:15" ht="12.75">
      <c r="A11" s="110">
        <v>44</v>
      </c>
      <c r="B11" s="111" t="s">
        <v>163</v>
      </c>
      <c r="C11" s="112" t="s">
        <v>164</v>
      </c>
      <c r="D11" s="113" t="s">
        <v>71</v>
      </c>
      <c r="E11" s="114">
        <v>17</v>
      </c>
      <c r="F11" s="255"/>
      <c r="G11" s="115">
        <f t="shared" si="0"/>
        <v>0</v>
      </c>
      <c r="O11" s="76"/>
    </row>
    <row r="12" spans="1:15" ht="12.75">
      <c r="A12" s="110">
        <v>45</v>
      </c>
      <c r="B12" s="111" t="s">
        <v>165</v>
      </c>
      <c r="C12" s="112" t="s">
        <v>166</v>
      </c>
      <c r="D12" s="113" t="s">
        <v>71</v>
      </c>
      <c r="E12" s="114">
        <v>116</v>
      </c>
      <c r="F12" s="255"/>
      <c r="G12" s="115">
        <f t="shared" si="0"/>
        <v>0</v>
      </c>
      <c r="O12" s="76"/>
    </row>
    <row r="13" spans="1:15" ht="12.75">
      <c r="A13" s="110">
        <v>46</v>
      </c>
      <c r="B13" s="111" t="s">
        <v>167</v>
      </c>
      <c r="C13" s="112" t="s">
        <v>168</v>
      </c>
      <c r="D13" s="113" t="s">
        <v>71</v>
      </c>
      <c r="E13" s="114">
        <v>34</v>
      </c>
      <c r="F13" s="255"/>
      <c r="G13" s="115">
        <f t="shared" si="0"/>
        <v>0</v>
      </c>
      <c r="O13" s="76"/>
    </row>
    <row r="14" spans="1:15" ht="12.75">
      <c r="A14" s="110">
        <v>47</v>
      </c>
      <c r="B14" s="111" t="s">
        <v>169</v>
      </c>
      <c r="C14" s="112" t="s">
        <v>170</v>
      </c>
      <c r="D14" s="113" t="s">
        <v>171</v>
      </c>
      <c r="E14" s="114">
        <v>22</v>
      </c>
      <c r="F14" s="255"/>
      <c r="G14" s="115">
        <f t="shared" si="0"/>
        <v>0</v>
      </c>
      <c r="O14" s="76"/>
    </row>
    <row r="15" spans="1:15" ht="12.75">
      <c r="A15" s="110">
        <v>48</v>
      </c>
      <c r="B15" s="111" t="s">
        <v>172</v>
      </c>
      <c r="C15" s="112" t="s">
        <v>173</v>
      </c>
      <c r="D15" s="113" t="s">
        <v>71</v>
      </c>
      <c r="E15" s="114">
        <v>5</v>
      </c>
      <c r="F15" s="255"/>
      <c r="G15" s="115">
        <f t="shared" si="0"/>
        <v>0</v>
      </c>
      <c r="O15" s="76"/>
    </row>
    <row r="16" spans="1:15" ht="12.75">
      <c r="A16" s="110">
        <v>49</v>
      </c>
      <c r="B16" s="111" t="s">
        <v>174</v>
      </c>
      <c r="C16" s="112" t="s">
        <v>175</v>
      </c>
      <c r="D16" s="113" t="s">
        <v>71</v>
      </c>
      <c r="E16" s="114">
        <v>10</v>
      </c>
      <c r="F16" s="255"/>
      <c r="G16" s="115">
        <f t="shared" si="0"/>
        <v>0</v>
      </c>
      <c r="O16" s="76"/>
    </row>
    <row r="17" spans="1:15" ht="12.75">
      <c r="A17" s="110">
        <v>50</v>
      </c>
      <c r="B17" s="111" t="s">
        <v>176</v>
      </c>
      <c r="C17" s="112" t="s">
        <v>177</v>
      </c>
      <c r="D17" s="113" t="s">
        <v>171</v>
      </c>
      <c r="E17" s="114">
        <v>125</v>
      </c>
      <c r="F17" s="255"/>
      <c r="G17" s="115">
        <f t="shared" si="0"/>
        <v>0</v>
      </c>
      <c r="O17" s="76"/>
    </row>
    <row r="18" spans="1:15" ht="12.75">
      <c r="A18" s="110">
        <v>51</v>
      </c>
      <c r="B18" s="111" t="s">
        <v>178</v>
      </c>
      <c r="C18" s="112" t="s">
        <v>179</v>
      </c>
      <c r="D18" s="113" t="s">
        <v>171</v>
      </c>
      <c r="E18" s="114">
        <v>20</v>
      </c>
      <c r="F18" s="255"/>
      <c r="G18" s="115">
        <f t="shared" si="0"/>
        <v>0</v>
      </c>
      <c r="O18" s="76"/>
    </row>
    <row r="19" spans="1:15" ht="12.75">
      <c r="A19" s="110">
        <v>52</v>
      </c>
      <c r="B19" s="111" t="s">
        <v>180</v>
      </c>
      <c r="C19" s="112" t="s">
        <v>181</v>
      </c>
      <c r="D19" s="113" t="s">
        <v>171</v>
      </c>
      <c r="E19" s="114">
        <v>16</v>
      </c>
      <c r="F19" s="255"/>
      <c r="G19" s="115">
        <f t="shared" si="0"/>
        <v>0</v>
      </c>
      <c r="O19" s="76"/>
    </row>
    <row r="20" spans="1:15" ht="12.75">
      <c r="A20" s="110">
        <v>53</v>
      </c>
      <c r="B20" s="111" t="s">
        <v>182</v>
      </c>
      <c r="C20" s="112" t="s">
        <v>183</v>
      </c>
      <c r="D20" s="113" t="s">
        <v>171</v>
      </c>
      <c r="E20" s="114">
        <v>45</v>
      </c>
      <c r="F20" s="255"/>
      <c r="G20" s="115">
        <f t="shared" si="0"/>
        <v>0</v>
      </c>
      <c r="O20" s="76"/>
    </row>
    <row r="21" spans="1:57" ht="12.75">
      <c r="A21" s="116"/>
      <c r="B21" s="117" t="s">
        <v>66</v>
      </c>
      <c r="C21" s="118" t="str">
        <f>CONCATENATE(B7," ",C7)</f>
        <v>713 Izolace tepelné</v>
      </c>
      <c r="D21" s="116"/>
      <c r="E21" s="119"/>
      <c r="F21" s="256"/>
      <c r="G21" s="120">
        <f>SUM(G7:G20)</f>
        <v>0</v>
      </c>
      <c r="O21" s="76"/>
      <c r="BA21" s="88"/>
      <c r="BB21" s="88"/>
      <c r="BC21" s="88"/>
      <c r="BD21" s="88"/>
      <c r="BE21" s="88"/>
    </row>
    <row r="22" spans="1:15" ht="12.75">
      <c r="A22" s="104" t="s">
        <v>63</v>
      </c>
      <c r="B22" s="105" t="s">
        <v>184</v>
      </c>
      <c r="C22" s="106" t="s">
        <v>185</v>
      </c>
      <c r="D22" s="107"/>
      <c r="E22" s="108"/>
      <c r="F22" s="257"/>
      <c r="G22" s="109"/>
      <c r="O22" s="76"/>
    </row>
    <row r="23" spans="1:15" ht="12.75">
      <c r="A23" s="110">
        <v>54</v>
      </c>
      <c r="B23" s="111" t="s">
        <v>186</v>
      </c>
      <c r="C23" s="112" t="s">
        <v>187</v>
      </c>
      <c r="D23" s="113" t="s">
        <v>71</v>
      </c>
      <c r="E23" s="114">
        <v>16</v>
      </c>
      <c r="F23" s="255"/>
      <c r="G23" s="115">
        <f>ROUND(E23*F23,2)</f>
        <v>0</v>
      </c>
      <c r="O23" s="76"/>
    </row>
    <row r="24" spans="1:15" ht="12.75">
      <c r="A24" s="110">
        <v>55</v>
      </c>
      <c r="B24" s="111" t="s">
        <v>188</v>
      </c>
      <c r="C24" s="112" t="s">
        <v>189</v>
      </c>
      <c r="D24" s="113" t="s">
        <v>117</v>
      </c>
      <c r="E24" s="114">
        <v>0.05</v>
      </c>
      <c r="F24" s="255"/>
      <c r="G24" s="115">
        <f>ROUND(E24*F24,2)</f>
        <v>0</v>
      </c>
      <c r="O24" s="76"/>
    </row>
    <row r="25" spans="1:57" ht="12.75">
      <c r="A25" s="116"/>
      <c r="B25" s="117" t="s">
        <v>66</v>
      </c>
      <c r="C25" s="118" t="str">
        <f>CONCATENATE(B22," ",C22)</f>
        <v>721 Vnitřní kanalizace</v>
      </c>
      <c r="D25" s="116"/>
      <c r="E25" s="119"/>
      <c r="F25" s="256"/>
      <c r="G25" s="120">
        <f>SUM(G22:G24)</f>
        <v>0</v>
      </c>
      <c r="O25" s="76"/>
      <c r="BA25" s="88"/>
      <c r="BB25" s="88"/>
      <c r="BC25" s="88"/>
      <c r="BD25" s="88"/>
      <c r="BE25" s="88"/>
    </row>
    <row r="26" spans="1:15" ht="12.75">
      <c r="A26" s="104" t="s">
        <v>63</v>
      </c>
      <c r="B26" s="105" t="s">
        <v>190</v>
      </c>
      <c r="C26" s="106" t="s">
        <v>191</v>
      </c>
      <c r="D26" s="107"/>
      <c r="E26" s="108"/>
      <c r="F26" s="257"/>
      <c r="G26" s="109"/>
      <c r="O26" s="76"/>
    </row>
    <row r="27" spans="1:15" ht="12.75">
      <c r="A27" s="110">
        <v>56</v>
      </c>
      <c r="B27" s="111" t="s">
        <v>192</v>
      </c>
      <c r="C27" s="112" t="s">
        <v>193</v>
      </c>
      <c r="D27" s="113" t="s">
        <v>71</v>
      </c>
      <c r="E27" s="114">
        <v>5</v>
      </c>
      <c r="F27" s="255"/>
      <c r="G27" s="115">
        <f>ROUND(E27*F27,2)</f>
        <v>0</v>
      </c>
      <c r="O27" s="76"/>
    </row>
    <row r="28" spans="1:15" ht="12.75">
      <c r="A28" s="110">
        <v>57</v>
      </c>
      <c r="B28" s="111" t="s">
        <v>194</v>
      </c>
      <c r="C28" s="112" t="s">
        <v>195</v>
      </c>
      <c r="D28" s="113" t="s">
        <v>71</v>
      </c>
      <c r="E28" s="114">
        <v>10</v>
      </c>
      <c r="F28" s="255"/>
      <c r="G28" s="115">
        <f aca="true" t="shared" si="1" ref="G28:G29">ROUND(E28*F28,2)</f>
        <v>0</v>
      </c>
      <c r="O28" s="76"/>
    </row>
    <row r="29" spans="1:15" ht="12.75">
      <c r="A29" s="110">
        <v>58</v>
      </c>
      <c r="B29" s="111" t="s">
        <v>196</v>
      </c>
      <c r="C29" s="112" t="s">
        <v>197</v>
      </c>
      <c r="D29" s="113" t="s">
        <v>117</v>
      </c>
      <c r="E29" s="114">
        <v>0.03</v>
      </c>
      <c r="F29" s="255"/>
      <c r="G29" s="115">
        <f t="shared" si="1"/>
        <v>0</v>
      </c>
      <c r="O29" s="76"/>
    </row>
    <row r="30" spans="1:57" ht="12.75">
      <c r="A30" s="116"/>
      <c r="B30" s="117" t="s">
        <v>66</v>
      </c>
      <c r="C30" s="118" t="str">
        <f>CONCATENATE(B26," ",C26)</f>
        <v>722 Vnitřní vodovod</v>
      </c>
      <c r="D30" s="116"/>
      <c r="E30" s="119"/>
      <c r="F30" s="256"/>
      <c r="G30" s="120">
        <f>SUM(G26:G29)</f>
        <v>0</v>
      </c>
      <c r="O30" s="76"/>
      <c r="BA30" s="88"/>
      <c r="BB30" s="88"/>
      <c r="BC30" s="88"/>
      <c r="BD30" s="88"/>
      <c r="BE30" s="88"/>
    </row>
    <row r="31" spans="1:15" ht="12.75">
      <c r="A31" s="104" t="s">
        <v>63</v>
      </c>
      <c r="B31" s="105" t="s">
        <v>198</v>
      </c>
      <c r="C31" s="106" t="s">
        <v>199</v>
      </c>
      <c r="D31" s="107"/>
      <c r="E31" s="108"/>
      <c r="F31" s="257"/>
      <c r="G31" s="109"/>
      <c r="O31" s="76"/>
    </row>
    <row r="32" spans="1:15" ht="22.5">
      <c r="A32" s="110">
        <v>59</v>
      </c>
      <c r="B32" s="111" t="s">
        <v>200</v>
      </c>
      <c r="C32" s="112" t="s">
        <v>201</v>
      </c>
      <c r="D32" s="113" t="s">
        <v>65</v>
      </c>
      <c r="E32" s="114">
        <v>3</v>
      </c>
      <c r="F32" s="255"/>
      <c r="G32" s="115">
        <f>ROUND(E32*F32,2)</f>
        <v>0</v>
      </c>
      <c r="O32" s="76"/>
    </row>
    <row r="33" spans="1:15" ht="12.75">
      <c r="A33" s="110">
        <v>60</v>
      </c>
      <c r="B33" s="111" t="s">
        <v>202</v>
      </c>
      <c r="C33" s="112" t="s">
        <v>203</v>
      </c>
      <c r="D33" s="113" t="s">
        <v>94</v>
      </c>
      <c r="E33" s="114">
        <v>3</v>
      </c>
      <c r="F33" s="255"/>
      <c r="G33" s="115">
        <f aca="true" t="shared" si="2" ref="G33:G54">ROUND(E33*F33,2)</f>
        <v>0</v>
      </c>
      <c r="O33" s="76"/>
    </row>
    <row r="34" spans="1:15" ht="12.75">
      <c r="A34" s="110">
        <v>61</v>
      </c>
      <c r="B34" s="111" t="s">
        <v>64</v>
      </c>
      <c r="C34" s="112" t="s">
        <v>204</v>
      </c>
      <c r="D34" s="113" t="s">
        <v>65</v>
      </c>
      <c r="E34" s="114">
        <v>1</v>
      </c>
      <c r="F34" s="255"/>
      <c r="G34" s="115">
        <f t="shared" si="2"/>
        <v>0</v>
      </c>
      <c r="O34" s="76"/>
    </row>
    <row r="35" spans="1:15" ht="12.75">
      <c r="A35" s="110">
        <v>62</v>
      </c>
      <c r="B35" s="111" t="s">
        <v>205</v>
      </c>
      <c r="C35" s="112" t="s">
        <v>206</v>
      </c>
      <c r="D35" s="113" t="s">
        <v>65</v>
      </c>
      <c r="E35" s="114">
        <v>1</v>
      </c>
      <c r="F35" s="255"/>
      <c r="G35" s="115">
        <f t="shared" si="2"/>
        <v>0</v>
      </c>
      <c r="O35" s="76"/>
    </row>
    <row r="36" spans="1:15" ht="12.75">
      <c r="A36" s="110">
        <v>63</v>
      </c>
      <c r="B36" s="111" t="s">
        <v>207</v>
      </c>
      <c r="C36" s="112" t="s">
        <v>208</v>
      </c>
      <c r="D36" s="113" t="s">
        <v>65</v>
      </c>
      <c r="E36" s="114">
        <v>1</v>
      </c>
      <c r="F36" s="255"/>
      <c r="G36" s="115">
        <f t="shared" si="2"/>
        <v>0</v>
      </c>
      <c r="O36" s="76"/>
    </row>
    <row r="37" spans="1:15" ht="12.75">
      <c r="A37" s="110">
        <v>64</v>
      </c>
      <c r="B37" s="111" t="s">
        <v>209</v>
      </c>
      <c r="C37" s="112" t="s">
        <v>210</v>
      </c>
      <c r="D37" s="113" t="s">
        <v>65</v>
      </c>
      <c r="E37" s="114">
        <v>1</v>
      </c>
      <c r="F37" s="255"/>
      <c r="G37" s="115">
        <f t="shared" si="2"/>
        <v>0</v>
      </c>
      <c r="O37" s="76"/>
    </row>
    <row r="38" spans="1:15" ht="12.75">
      <c r="A38" s="110">
        <v>65</v>
      </c>
      <c r="B38" s="111" t="s">
        <v>211</v>
      </c>
      <c r="C38" s="112" t="s">
        <v>212</v>
      </c>
      <c r="D38" s="113" t="s">
        <v>65</v>
      </c>
      <c r="E38" s="114">
        <v>3</v>
      </c>
      <c r="F38" s="255"/>
      <c r="G38" s="115">
        <f t="shared" si="2"/>
        <v>0</v>
      </c>
      <c r="O38" s="76"/>
    </row>
    <row r="39" spans="1:15" ht="12.75">
      <c r="A39" s="110">
        <v>66</v>
      </c>
      <c r="B39" s="111" t="s">
        <v>213</v>
      </c>
      <c r="C39" s="112" t="s">
        <v>214</v>
      </c>
      <c r="D39" s="113" t="s">
        <v>65</v>
      </c>
      <c r="E39" s="114">
        <v>3</v>
      </c>
      <c r="F39" s="255"/>
      <c r="G39" s="115">
        <f t="shared" si="2"/>
        <v>0</v>
      </c>
      <c r="O39" s="76"/>
    </row>
    <row r="40" spans="1:15" ht="12.75">
      <c r="A40" s="110">
        <v>67</v>
      </c>
      <c r="B40" s="111" t="s">
        <v>215</v>
      </c>
      <c r="C40" s="112" t="s">
        <v>216</v>
      </c>
      <c r="D40" s="113" t="s">
        <v>65</v>
      </c>
      <c r="E40" s="114">
        <v>3</v>
      </c>
      <c r="F40" s="255"/>
      <c r="G40" s="115">
        <f t="shared" si="2"/>
        <v>0</v>
      </c>
      <c r="O40" s="76"/>
    </row>
    <row r="41" spans="1:15" ht="22.5">
      <c r="A41" s="110">
        <v>68</v>
      </c>
      <c r="B41" s="111" t="s">
        <v>217</v>
      </c>
      <c r="C41" s="112" t="s">
        <v>218</v>
      </c>
      <c r="D41" s="113" t="s">
        <v>94</v>
      </c>
      <c r="E41" s="114">
        <v>1</v>
      </c>
      <c r="F41" s="255"/>
      <c r="G41" s="115">
        <f t="shared" si="2"/>
        <v>0</v>
      </c>
      <c r="O41" s="76"/>
    </row>
    <row r="42" spans="1:15" ht="22.5">
      <c r="A42" s="110">
        <v>69</v>
      </c>
      <c r="B42" s="111" t="s">
        <v>219</v>
      </c>
      <c r="C42" s="112" t="s">
        <v>220</v>
      </c>
      <c r="D42" s="113" t="s">
        <v>94</v>
      </c>
      <c r="E42" s="114">
        <v>1</v>
      </c>
      <c r="F42" s="255"/>
      <c r="G42" s="115">
        <f t="shared" si="2"/>
        <v>0</v>
      </c>
      <c r="O42" s="76"/>
    </row>
    <row r="43" spans="1:15" ht="12.75">
      <c r="A43" s="110">
        <v>70</v>
      </c>
      <c r="B43" s="111" t="s">
        <v>221</v>
      </c>
      <c r="C43" s="112" t="s">
        <v>222</v>
      </c>
      <c r="D43" s="113" t="s">
        <v>65</v>
      </c>
      <c r="E43" s="114">
        <v>1</v>
      </c>
      <c r="F43" s="255"/>
      <c r="G43" s="115">
        <f t="shared" si="2"/>
        <v>0</v>
      </c>
      <c r="O43" s="76"/>
    </row>
    <row r="44" spans="1:15" ht="12.75">
      <c r="A44" s="110">
        <v>71</v>
      </c>
      <c r="B44" s="111" t="s">
        <v>223</v>
      </c>
      <c r="C44" s="112" t="s">
        <v>224</v>
      </c>
      <c r="D44" s="113" t="s">
        <v>65</v>
      </c>
      <c r="E44" s="114">
        <v>1</v>
      </c>
      <c r="F44" s="255"/>
      <c r="G44" s="115">
        <f t="shared" si="2"/>
        <v>0</v>
      </c>
      <c r="O44" s="76"/>
    </row>
    <row r="45" spans="1:15" ht="22.5">
      <c r="A45" s="110">
        <v>72</v>
      </c>
      <c r="B45" s="111" t="s">
        <v>225</v>
      </c>
      <c r="C45" s="112" t="s">
        <v>226</v>
      </c>
      <c r="D45" s="113" t="s">
        <v>94</v>
      </c>
      <c r="E45" s="114">
        <v>1</v>
      </c>
      <c r="F45" s="255"/>
      <c r="G45" s="115">
        <f t="shared" si="2"/>
        <v>0</v>
      </c>
      <c r="O45" s="76"/>
    </row>
    <row r="46" spans="1:15" ht="12.75">
      <c r="A46" s="110">
        <v>73</v>
      </c>
      <c r="B46" s="111" t="s">
        <v>227</v>
      </c>
      <c r="C46" s="112" t="s">
        <v>228</v>
      </c>
      <c r="D46" s="113" t="s">
        <v>65</v>
      </c>
      <c r="E46" s="114">
        <v>1</v>
      </c>
      <c r="F46" s="255"/>
      <c r="G46" s="115">
        <f t="shared" si="2"/>
        <v>0</v>
      </c>
      <c r="O46" s="76"/>
    </row>
    <row r="47" spans="1:15" ht="12.75">
      <c r="A47" s="110">
        <v>74</v>
      </c>
      <c r="B47" s="111" t="s">
        <v>229</v>
      </c>
      <c r="C47" s="112" t="s">
        <v>230</v>
      </c>
      <c r="D47" s="113" t="s">
        <v>65</v>
      </c>
      <c r="E47" s="114">
        <v>1</v>
      </c>
      <c r="F47" s="255"/>
      <c r="G47" s="115">
        <f t="shared" si="2"/>
        <v>0</v>
      </c>
      <c r="O47" s="76"/>
    </row>
    <row r="48" spans="1:15" ht="12.75">
      <c r="A48" s="110">
        <v>75</v>
      </c>
      <c r="B48" s="111" t="s">
        <v>231</v>
      </c>
      <c r="C48" s="112" t="s">
        <v>232</v>
      </c>
      <c r="D48" s="113" t="s">
        <v>117</v>
      </c>
      <c r="E48" s="114">
        <v>0.3</v>
      </c>
      <c r="F48" s="255"/>
      <c r="G48" s="115">
        <f t="shared" si="2"/>
        <v>0</v>
      </c>
      <c r="O48" s="76"/>
    </row>
    <row r="49" spans="1:15" ht="12.75">
      <c r="A49" s="110">
        <v>76</v>
      </c>
      <c r="B49" s="111" t="s">
        <v>233</v>
      </c>
      <c r="C49" s="112" t="s">
        <v>234</v>
      </c>
      <c r="D49" s="113" t="s">
        <v>82</v>
      </c>
      <c r="E49" s="114">
        <v>2</v>
      </c>
      <c r="F49" s="255"/>
      <c r="G49" s="115">
        <f t="shared" si="2"/>
        <v>0</v>
      </c>
      <c r="O49" s="76"/>
    </row>
    <row r="50" spans="1:15" ht="12.75">
      <c r="A50" s="110">
        <v>77</v>
      </c>
      <c r="B50" s="111" t="s">
        <v>235</v>
      </c>
      <c r="C50" s="112" t="s">
        <v>236</v>
      </c>
      <c r="D50" s="113" t="s">
        <v>82</v>
      </c>
      <c r="E50" s="114">
        <v>2</v>
      </c>
      <c r="F50" s="255"/>
      <c r="G50" s="115">
        <f t="shared" si="2"/>
        <v>0</v>
      </c>
      <c r="O50" s="76"/>
    </row>
    <row r="51" spans="1:15" ht="12.75">
      <c r="A51" s="110">
        <v>78</v>
      </c>
      <c r="B51" s="111" t="s">
        <v>237</v>
      </c>
      <c r="C51" s="112" t="s">
        <v>238</v>
      </c>
      <c r="D51" s="113" t="s">
        <v>82</v>
      </c>
      <c r="E51" s="114">
        <v>2</v>
      </c>
      <c r="F51" s="255"/>
      <c r="G51" s="115">
        <f t="shared" si="2"/>
        <v>0</v>
      </c>
      <c r="O51" s="76"/>
    </row>
    <row r="52" spans="1:15" ht="12.75">
      <c r="A52" s="110">
        <v>79</v>
      </c>
      <c r="B52" s="111" t="s">
        <v>239</v>
      </c>
      <c r="C52" s="112" t="s">
        <v>240</v>
      </c>
      <c r="D52" s="113" t="s">
        <v>65</v>
      </c>
      <c r="E52" s="114">
        <v>2</v>
      </c>
      <c r="F52" s="255"/>
      <c r="G52" s="115">
        <f t="shared" si="2"/>
        <v>0</v>
      </c>
      <c r="O52" s="76"/>
    </row>
    <row r="53" spans="1:15" ht="12.75">
      <c r="A53" s="110">
        <v>80</v>
      </c>
      <c r="B53" s="111" t="s">
        <v>241</v>
      </c>
      <c r="C53" s="112" t="s">
        <v>242</v>
      </c>
      <c r="D53" s="113" t="s">
        <v>65</v>
      </c>
      <c r="E53" s="114">
        <v>2</v>
      </c>
      <c r="F53" s="255"/>
      <c r="G53" s="115">
        <f t="shared" si="2"/>
        <v>0</v>
      </c>
      <c r="O53" s="76"/>
    </row>
    <row r="54" spans="1:15" ht="12.75">
      <c r="A54" s="110">
        <v>81</v>
      </c>
      <c r="B54" s="111" t="s">
        <v>243</v>
      </c>
      <c r="C54" s="112" t="s">
        <v>244</v>
      </c>
      <c r="D54" s="113" t="s">
        <v>117</v>
      </c>
      <c r="E54" s="114">
        <v>2.1</v>
      </c>
      <c r="F54" s="255"/>
      <c r="G54" s="115">
        <f t="shared" si="2"/>
        <v>0</v>
      </c>
      <c r="O54" s="76"/>
    </row>
    <row r="55" spans="1:57" ht="12.75">
      <c r="A55" s="116"/>
      <c r="B55" s="117" t="s">
        <v>66</v>
      </c>
      <c r="C55" s="118" t="str">
        <f>CONCATENATE(B31," ",C31)</f>
        <v>731 Kotelny</v>
      </c>
      <c r="D55" s="116"/>
      <c r="E55" s="119"/>
      <c r="F55" s="256"/>
      <c r="G55" s="120">
        <f>SUM(G31:G54)</f>
        <v>0</v>
      </c>
      <c r="O55" s="76"/>
      <c r="BA55" s="88"/>
      <c r="BB55" s="88"/>
      <c r="BC55" s="88"/>
      <c r="BD55" s="88"/>
      <c r="BE55" s="88"/>
    </row>
    <row r="56" spans="1:15" ht="12.75">
      <c r="A56" s="104" t="s">
        <v>63</v>
      </c>
      <c r="B56" s="105" t="s">
        <v>245</v>
      </c>
      <c r="C56" s="106" t="s">
        <v>246</v>
      </c>
      <c r="D56" s="107"/>
      <c r="E56" s="108"/>
      <c r="F56" s="257"/>
      <c r="G56" s="109"/>
      <c r="O56" s="76"/>
    </row>
    <row r="57" spans="1:15" ht="22.5">
      <c r="A57" s="110">
        <v>82</v>
      </c>
      <c r="B57" s="111" t="s">
        <v>91</v>
      </c>
      <c r="C57" s="112" t="s">
        <v>247</v>
      </c>
      <c r="D57" s="113" t="s">
        <v>65</v>
      </c>
      <c r="E57" s="114">
        <v>1</v>
      </c>
      <c r="F57" s="255"/>
      <c r="G57" s="115">
        <f>ROUND(E57*F57,2)</f>
        <v>0</v>
      </c>
      <c r="O57" s="76"/>
    </row>
    <row r="58" spans="1:15" ht="12.75">
      <c r="A58" s="110">
        <v>83</v>
      </c>
      <c r="B58" s="111" t="s">
        <v>248</v>
      </c>
      <c r="C58" s="112" t="s">
        <v>249</v>
      </c>
      <c r="D58" s="113" t="s">
        <v>94</v>
      </c>
      <c r="E58" s="114">
        <v>1</v>
      </c>
      <c r="F58" s="255"/>
      <c r="G58" s="115">
        <f aca="true" t="shared" si="3" ref="G58:G82">ROUND(E58*F58,2)</f>
        <v>0</v>
      </c>
      <c r="O58" s="76"/>
    </row>
    <row r="59" spans="1:15" ht="12.75">
      <c r="A59" s="110">
        <v>84</v>
      </c>
      <c r="B59" s="111" t="s">
        <v>250</v>
      </c>
      <c r="C59" s="112" t="s">
        <v>251</v>
      </c>
      <c r="D59" s="113" t="s">
        <v>65</v>
      </c>
      <c r="E59" s="114">
        <v>3</v>
      </c>
      <c r="F59" s="255"/>
      <c r="G59" s="115">
        <f t="shared" si="3"/>
        <v>0</v>
      </c>
      <c r="O59" s="76"/>
    </row>
    <row r="60" spans="1:15" ht="12.75">
      <c r="A60" s="110">
        <v>85</v>
      </c>
      <c r="B60" s="111" t="s">
        <v>252</v>
      </c>
      <c r="C60" s="112" t="s">
        <v>253</v>
      </c>
      <c r="D60" s="113" t="s">
        <v>94</v>
      </c>
      <c r="E60" s="114">
        <v>3</v>
      </c>
      <c r="F60" s="255"/>
      <c r="G60" s="115">
        <f t="shared" si="3"/>
        <v>0</v>
      </c>
      <c r="O60" s="76"/>
    </row>
    <row r="61" spans="1:15" ht="12.75">
      <c r="A61" s="110">
        <v>86</v>
      </c>
      <c r="B61" s="111" t="s">
        <v>254</v>
      </c>
      <c r="C61" s="112" t="s">
        <v>255</v>
      </c>
      <c r="D61" s="113" t="s">
        <v>65</v>
      </c>
      <c r="E61" s="114">
        <v>1</v>
      </c>
      <c r="F61" s="255"/>
      <c r="G61" s="115">
        <f t="shared" si="3"/>
        <v>0</v>
      </c>
      <c r="O61" s="76"/>
    </row>
    <row r="62" spans="1:15" ht="12.75">
      <c r="A62" s="110">
        <v>87</v>
      </c>
      <c r="B62" s="111" t="s">
        <v>256</v>
      </c>
      <c r="C62" s="112" t="s">
        <v>257</v>
      </c>
      <c r="D62" s="113" t="s">
        <v>65</v>
      </c>
      <c r="E62" s="114">
        <v>1</v>
      </c>
      <c r="F62" s="255"/>
      <c r="G62" s="115">
        <f t="shared" si="3"/>
        <v>0</v>
      </c>
      <c r="O62" s="76"/>
    </row>
    <row r="63" spans="1:15" ht="12.75">
      <c r="A63" s="110">
        <v>88</v>
      </c>
      <c r="B63" s="111" t="s">
        <v>258</v>
      </c>
      <c r="C63" s="112" t="s">
        <v>259</v>
      </c>
      <c r="D63" s="113" t="s">
        <v>65</v>
      </c>
      <c r="E63" s="114">
        <v>1</v>
      </c>
      <c r="F63" s="255"/>
      <c r="G63" s="115">
        <f t="shared" si="3"/>
        <v>0</v>
      </c>
      <c r="O63" s="76"/>
    </row>
    <row r="64" spans="1:15" ht="12.75">
      <c r="A64" s="110">
        <v>89</v>
      </c>
      <c r="B64" s="111" t="s">
        <v>260</v>
      </c>
      <c r="C64" s="112" t="s">
        <v>261</v>
      </c>
      <c r="D64" s="113" t="s">
        <v>94</v>
      </c>
      <c r="E64" s="114">
        <v>1</v>
      </c>
      <c r="F64" s="255"/>
      <c r="G64" s="115">
        <f t="shared" si="3"/>
        <v>0</v>
      </c>
      <c r="O64" s="76"/>
    </row>
    <row r="65" spans="1:15" ht="12.75">
      <c r="A65" s="110">
        <v>90</v>
      </c>
      <c r="B65" s="111" t="s">
        <v>262</v>
      </c>
      <c r="C65" s="112" t="s">
        <v>263</v>
      </c>
      <c r="D65" s="113" t="s">
        <v>71</v>
      </c>
      <c r="E65" s="114">
        <v>2.95</v>
      </c>
      <c r="F65" s="255"/>
      <c r="G65" s="115">
        <f t="shared" si="3"/>
        <v>0</v>
      </c>
      <c r="O65" s="76"/>
    </row>
    <row r="66" spans="1:15" ht="12.75">
      <c r="A66" s="110">
        <v>91</v>
      </c>
      <c r="B66" s="111" t="s">
        <v>264</v>
      </c>
      <c r="C66" s="112" t="s">
        <v>265</v>
      </c>
      <c r="D66" s="113" t="s">
        <v>71</v>
      </c>
      <c r="E66" s="114">
        <v>2.95</v>
      </c>
      <c r="F66" s="255"/>
      <c r="G66" s="115">
        <f t="shared" si="3"/>
        <v>0</v>
      </c>
      <c r="O66" s="76"/>
    </row>
    <row r="67" spans="1:15" ht="12.75">
      <c r="A67" s="110">
        <v>92</v>
      </c>
      <c r="B67" s="111" t="s">
        <v>266</v>
      </c>
      <c r="C67" s="112" t="s">
        <v>267</v>
      </c>
      <c r="D67" s="113" t="s">
        <v>71</v>
      </c>
      <c r="E67" s="114">
        <v>5.5</v>
      </c>
      <c r="F67" s="255"/>
      <c r="G67" s="115">
        <f t="shared" si="3"/>
        <v>0</v>
      </c>
      <c r="O67" s="76"/>
    </row>
    <row r="68" spans="1:15" ht="12.75">
      <c r="A68" s="110">
        <v>93</v>
      </c>
      <c r="B68" s="111" t="s">
        <v>264</v>
      </c>
      <c r="C68" s="112" t="s">
        <v>268</v>
      </c>
      <c r="D68" s="113" t="s">
        <v>71</v>
      </c>
      <c r="E68" s="114">
        <v>5.5</v>
      </c>
      <c r="F68" s="255"/>
      <c r="G68" s="115">
        <f t="shared" si="3"/>
        <v>0</v>
      </c>
      <c r="O68" s="76"/>
    </row>
    <row r="69" spans="1:15" ht="12.75">
      <c r="A69" s="110">
        <v>94</v>
      </c>
      <c r="B69" s="111" t="s">
        <v>269</v>
      </c>
      <c r="C69" s="112" t="s">
        <v>270</v>
      </c>
      <c r="D69" s="113" t="s">
        <v>65</v>
      </c>
      <c r="E69" s="114">
        <v>5</v>
      </c>
      <c r="F69" s="255"/>
      <c r="G69" s="115">
        <f t="shared" si="3"/>
        <v>0</v>
      </c>
      <c r="O69" s="76"/>
    </row>
    <row r="70" spans="1:15" ht="12.75">
      <c r="A70" s="110">
        <v>95</v>
      </c>
      <c r="B70" s="111" t="s">
        <v>264</v>
      </c>
      <c r="C70" s="112" t="s">
        <v>271</v>
      </c>
      <c r="D70" s="113" t="s">
        <v>65</v>
      </c>
      <c r="E70" s="114">
        <v>2</v>
      </c>
      <c r="F70" s="255"/>
      <c r="G70" s="115">
        <f t="shared" si="3"/>
        <v>0</v>
      </c>
      <c r="O70" s="76"/>
    </row>
    <row r="71" spans="1:15" ht="12.75">
      <c r="A71" s="110">
        <v>96</v>
      </c>
      <c r="B71" s="111" t="s">
        <v>272</v>
      </c>
      <c r="C71" s="112" t="s">
        <v>273</v>
      </c>
      <c r="D71" s="113" t="s">
        <v>65</v>
      </c>
      <c r="E71" s="114">
        <v>1</v>
      </c>
      <c r="F71" s="255"/>
      <c r="G71" s="115">
        <f t="shared" si="3"/>
        <v>0</v>
      </c>
      <c r="O71" s="76"/>
    </row>
    <row r="72" spans="1:15" ht="12.75">
      <c r="A72" s="110">
        <v>97</v>
      </c>
      <c r="B72" s="111" t="s">
        <v>274</v>
      </c>
      <c r="C72" s="112" t="s">
        <v>275</v>
      </c>
      <c r="D72" s="113" t="s">
        <v>65</v>
      </c>
      <c r="E72" s="114">
        <v>1</v>
      </c>
      <c r="F72" s="255"/>
      <c r="G72" s="115">
        <f t="shared" si="3"/>
        <v>0</v>
      </c>
      <c r="O72" s="76"/>
    </row>
    <row r="73" spans="1:15" ht="12.75">
      <c r="A73" s="110">
        <v>98</v>
      </c>
      <c r="B73" s="111" t="s">
        <v>276</v>
      </c>
      <c r="C73" s="112" t="s">
        <v>277</v>
      </c>
      <c r="D73" s="113" t="s">
        <v>64</v>
      </c>
      <c r="E73" s="114">
        <v>1</v>
      </c>
      <c r="F73" s="255"/>
      <c r="G73" s="115">
        <f t="shared" si="3"/>
        <v>0</v>
      </c>
      <c r="O73" s="76"/>
    </row>
    <row r="74" spans="1:15" ht="12.75">
      <c r="A74" s="110">
        <v>99</v>
      </c>
      <c r="B74" s="111" t="s">
        <v>274</v>
      </c>
      <c r="C74" s="112" t="s">
        <v>278</v>
      </c>
      <c r="D74" s="113" t="s">
        <v>65</v>
      </c>
      <c r="E74" s="114">
        <v>1</v>
      </c>
      <c r="F74" s="255"/>
      <c r="G74" s="115">
        <f t="shared" si="3"/>
        <v>0</v>
      </c>
      <c r="O74" s="76"/>
    </row>
    <row r="75" spans="1:15" ht="12.75">
      <c r="A75" s="110">
        <v>100</v>
      </c>
      <c r="B75" s="111" t="s">
        <v>279</v>
      </c>
      <c r="C75" s="112" t="s">
        <v>280</v>
      </c>
      <c r="D75" s="113" t="s">
        <v>65</v>
      </c>
      <c r="E75" s="114">
        <v>1</v>
      </c>
      <c r="F75" s="255"/>
      <c r="G75" s="115">
        <f t="shared" si="3"/>
        <v>0</v>
      </c>
      <c r="O75" s="76"/>
    </row>
    <row r="76" spans="1:15" ht="12.75">
      <c r="A76" s="110">
        <v>101</v>
      </c>
      <c r="B76" s="111" t="s">
        <v>281</v>
      </c>
      <c r="C76" s="112" t="s">
        <v>282</v>
      </c>
      <c r="D76" s="113" t="s">
        <v>65</v>
      </c>
      <c r="E76" s="114">
        <v>1</v>
      </c>
      <c r="F76" s="255"/>
      <c r="G76" s="115">
        <f t="shared" si="3"/>
        <v>0</v>
      </c>
      <c r="O76" s="76"/>
    </row>
    <row r="77" spans="1:15" ht="12.75">
      <c r="A77" s="110">
        <v>102</v>
      </c>
      <c r="B77" s="111" t="s">
        <v>283</v>
      </c>
      <c r="C77" s="112" t="s">
        <v>284</v>
      </c>
      <c r="D77" s="113" t="s">
        <v>65</v>
      </c>
      <c r="E77" s="114">
        <v>2</v>
      </c>
      <c r="F77" s="255"/>
      <c r="G77" s="115">
        <f t="shared" si="3"/>
        <v>0</v>
      </c>
      <c r="O77" s="76"/>
    </row>
    <row r="78" spans="1:15" ht="12.75">
      <c r="A78" s="110">
        <v>103</v>
      </c>
      <c r="B78" s="111" t="s">
        <v>285</v>
      </c>
      <c r="C78" s="112" t="s">
        <v>286</v>
      </c>
      <c r="D78" s="113" t="s">
        <v>65</v>
      </c>
      <c r="E78" s="114">
        <v>3</v>
      </c>
      <c r="F78" s="255"/>
      <c r="G78" s="115">
        <f t="shared" si="3"/>
        <v>0</v>
      </c>
      <c r="O78" s="76"/>
    </row>
    <row r="79" spans="1:15" ht="12.75">
      <c r="A79" s="110">
        <v>104</v>
      </c>
      <c r="B79" s="111" t="s">
        <v>287</v>
      </c>
      <c r="C79" s="112" t="s">
        <v>288</v>
      </c>
      <c r="D79" s="113" t="s">
        <v>65</v>
      </c>
      <c r="E79" s="114">
        <v>1</v>
      </c>
      <c r="F79" s="255"/>
      <c r="G79" s="115">
        <f t="shared" si="3"/>
        <v>0</v>
      </c>
      <c r="O79" s="76"/>
    </row>
    <row r="80" spans="1:15" ht="12.75">
      <c r="A80" s="110">
        <v>105</v>
      </c>
      <c r="B80" s="111" t="s">
        <v>289</v>
      </c>
      <c r="C80" s="112" t="s">
        <v>290</v>
      </c>
      <c r="D80" s="113" t="s">
        <v>65</v>
      </c>
      <c r="E80" s="114">
        <v>2</v>
      </c>
      <c r="F80" s="255"/>
      <c r="G80" s="115">
        <f t="shared" si="3"/>
        <v>0</v>
      </c>
      <c r="O80" s="76"/>
    </row>
    <row r="81" spans="1:15" ht="12.75">
      <c r="A81" s="110">
        <v>106</v>
      </c>
      <c r="B81" s="111" t="s">
        <v>291</v>
      </c>
      <c r="C81" s="112" t="s">
        <v>292</v>
      </c>
      <c r="D81" s="113" t="s">
        <v>65</v>
      </c>
      <c r="E81" s="114">
        <v>1</v>
      </c>
      <c r="F81" s="255"/>
      <c r="G81" s="115">
        <f t="shared" si="3"/>
        <v>0</v>
      </c>
      <c r="O81" s="76"/>
    </row>
    <row r="82" spans="1:15" ht="12.75">
      <c r="A82" s="110">
        <v>107</v>
      </c>
      <c r="B82" s="111" t="s">
        <v>293</v>
      </c>
      <c r="C82" s="112" t="s">
        <v>294</v>
      </c>
      <c r="D82" s="113" t="s">
        <v>65</v>
      </c>
      <c r="E82" s="114">
        <v>1</v>
      </c>
      <c r="F82" s="255"/>
      <c r="G82" s="115">
        <f t="shared" si="3"/>
        <v>0</v>
      </c>
      <c r="O82" s="76"/>
    </row>
    <row r="83" spans="1:15" ht="22.5">
      <c r="A83" s="110">
        <v>108</v>
      </c>
      <c r="B83" s="111" t="s">
        <v>295</v>
      </c>
      <c r="C83" s="112" t="s">
        <v>296</v>
      </c>
      <c r="D83" s="113" t="s">
        <v>65</v>
      </c>
      <c r="E83" s="114">
        <v>2</v>
      </c>
      <c r="F83" s="255"/>
      <c r="G83" s="115">
        <f>ROUND(E83*F83,2)</f>
        <v>0</v>
      </c>
      <c r="O83" s="76"/>
    </row>
    <row r="84" spans="1:15" ht="12.75">
      <c r="A84" s="110">
        <v>109</v>
      </c>
      <c r="B84" s="111" t="s">
        <v>297</v>
      </c>
      <c r="C84" s="112" t="s">
        <v>298</v>
      </c>
      <c r="D84" s="113" t="s">
        <v>65</v>
      </c>
      <c r="E84" s="114">
        <v>1</v>
      </c>
      <c r="F84" s="258"/>
      <c r="G84" s="115">
        <f aca="true" t="shared" si="4" ref="G84:G97">ROUND(E84*F84,2)</f>
        <v>0</v>
      </c>
      <c r="O84" s="76"/>
    </row>
    <row r="85" spans="1:15" ht="12.75">
      <c r="A85" s="110">
        <v>110</v>
      </c>
      <c r="B85" s="111" t="s">
        <v>299</v>
      </c>
      <c r="C85" s="112" t="s">
        <v>300</v>
      </c>
      <c r="D85" s="113" t="s">
        <v>65</v>
      </c>
      <c r="E85" s="114">
        <v>1</v>
      </c>
      <c r="F85" s="255"/>
      <c r="G85" s="115">
        <f t="shared" si="4"/>
        <v>0</v>
      </c>
      <c r="O85" s="76"/>
    </row>
    <row r="86" spans="1:15" ht="12.75">
      <c r="A86" s="110">
        <v>111</v>
      </c>
      <c r="B86" s="111" t="s">
        <v>301</v>
      </c>
      <c r="C86" s="112" t="s">
        <v>302</v>
      </c>
      <c r="D86" s="113" t="s">
        <v>94</v>
      </c>
      <c r="E86" s="114">
        <v>6</v>
      </c>
      <c r="F86" s="255"/>
      <c r="G86" s="115">
        <f t="shared" si="4"/>
        <v>0</v>
      </c>
      <c r="O86" s="76"/>
    </row>
    <row r="87" spans="1:15" ht="12.75">
      <c r="A87" s="110">
        <v>112</v>
      </c>
      <c r="B87" s="111" t="s">
        <v>301</v>
      </c>
      <c r="C87" s="112" t="s">
        <v>303</v>
      </c>
      <c r="D87" s="113" t="s">
        <v>94</v>
      </c>
      <c r="E87" s="114">
        <v>4</v>
      </c>
      <c r="F87" s="255"/>
      <c r="G87" s="115">
        <f t="shared" si="4"/>
        <v>0</v>
      </c>
      <c r="O87" s="76"/>
    </row>
    <row r="88" spans="1:15" ht="12.75">
      <c r="A88" s="110">
        <v>113</v>
      </c>
      <c r="B88" s="111" t="s">
        <v>304</v>
      </c>
      <c r="C88" s="112" t="s">
        <v>305</v>
      </c>
      <c r="D88" s="113" t="s">
        <v>94</v>
      </c>
      <c r="E88" s="114">
        <v>3</v>
      </c>
      <c r="F88" s="255"/>
      <c r="G88" s="115">
        <f t="shared" si="4"/>
        <v>0</v>
      </c>
      <c r="O88" s="76"/>
    </row>
    <row r="89" spans="1:15" ht="12.75">
      <c r="A89" s="110">
        <v>114</v>
      </c>
      <c r="B89" s="111" t="s">
        <v>306</v>
      </c>
      <c r="C89" s="112" t="s">
        <v>307</v>
      </c>
      <c r="D89" s="113" t="s">
        <v>117</v>
      </c>
      <c r="E89" s="114">
        <v>0.3</v>
      </c>
      <c r="F89" s="255"/>
      <c r="G89" s="115">
        <f t="shared" si="4"/>
        <v>0</v>
      </c>
      <c r="O89" s="76"/>
    </row>
    <row r="90" spans="1:15" ht="12.75">
      <c r="A90" s="110">
        <v>115</v>
      </c>
      <c r="B90" s="111" t="s">
        <v>308</v>
      </c>
      <c r="C90" s="112" t="s">
        <v>309</v>
      </c>
      <c r="D90" s="113" t="s">
        <v>82</v>
      </c>
      <c r="E90" s="114">
        <v>1</v>
      </c>
      <c r="F90" s="255"/>
      <c r="G90" s="115">
        <f t="shared" si="4"/>
        <v>0</v>
      </c>
      <c r="O90" s="76"/>
    </row>
    <row r="91" spans="1:15" ht="12.75">
      <c r="A91" s="110">
        <v>116</v>
      </c>
      <c r="B91" s="111" t="s">
        <v>310</v>
      </c>
      <c r="C91" s="112" t="s">
        <v>311</v>
      </c>
      <c r="D91" s="113" t="s">
        <v>82</v>
      </c>
      <c r="E91" s="114">
        <v>6</v>
      </c>
      <c r="F91" s="255"/>
      <c r="G91" s="115">
        <f t="shared" si="4"/>
        <v>0</v>
      </c>
      <c r="O91" s="76"/>
    </row>
    <row r="92" spans="1:15" ht="12.75">
      <c r="A92" s="110">
        <v>117</v>
      </c>
      <c r="B92" s="111" t="s">
        <v>312</v>
      </c>
      <c r="C92" s="112" t="s">
        <v>313</v>
      </c>
      <c r="D92" s="113" t="s">
        <v>82</v>
      </c>
      <c r="E92" s="114">
        <v>8</v>
      </c>
      <c r="F92" s="255"/>
      <c r="G92" s="115">
        <f t="shared" si="4"/>
        <v>0</v>
      </c>
      <c r="O92" s="76"/>
    </row>
    <row r="93" spans="1:15" ht="12.75">
      <c r="A93" s="110">
        <v>118</v>
      </c>
      <c r="B93" s="111" t="s">
        <v>314</v>
      </c>
      <c r="C93" s="112" t="s">
        <v>315</v>
      </c>
      <c r="D93" s="113" t="s">
        <v>82</v>
      </c>
      <c r="E93" s="114">
        <v>1</v>
      </c>
      <c r="F93" s="255"/>
      <c r="G93" s="115">
        <f t="shared" si="4"/>
        <v>0</v>
      </c>
      <c r="O93" s="76"/>
    </row>
    <row r="94" spans="1:15" ht="12.75">
      <c r="A94" s="110">
        <v>119</v>
      </c>
      <c r="B94" s="111" t="s">
        <v>316</v>
      </c>
      <c r="C94" s="112" t="s">
        <v>317</v>
      </c>
      <c r="D94" s="113" t="s">
        <v>82</v>
      </c>
      <c r="E94" s="114">
        <v>3</v>
      </c>
      <c r="F94" s="255"/>
      <c r="G94" s="115">
        <f t="shared" si="4"/>
        <v>0</v>
      </c>
      <c r="O94" s="76"/>
    </row>
    <row r="95" spans="1:15" ht="12.75">
      <c r="A95" s="110">
        <v>120</v>
      </c>
      <c r="B95" s="111" t="s">
        <v>318</v>
      </c>
      <c r="C95" s="112" t="s">
        <v>319</v>
      </c>
      <c r="D95" s="113" t="s">
        <v>71</v>
      </c>
      <c r="E95" s="114">
        <v>2.5</v>
      </c>
      <c r="F95" s="255"/>
      <c r="G95" s="115">
        <f t="shared" si="4"/>
        <v>0</v>
      </c>
      <c r="O95" s="76"/>
    </row>
    <row r="96" spans="1:15" ht="12.75">
      <c r="A96" s="110">
        <v>121</v>
      </c>
      <c r="B96" s="111" t="s">
        <v>320</v>
      </c>
      <c r="C96" s="112" t="s">
        <v>321</v>
      </c>
      <c r="D96" s="113" t="s">
        <v>71</v>
      </c>
      <c r="E96" s="114">
        <v>4</v>
      </c>
      <c r="F96" s="255"/>
      <c r="G96" s="115">
        <f t="shared" si="4"/>
        <v>0</v>
      </c>
      <c r="O96" s="76"/>
    </row>
    <row r="97" spans="1:15" ht="12.75">
      <c r="A97" s="110">
        <v>122</v>
      </c>
      <c r="B97" s="111" t="s">
        <v>322</v>
      </c>
      <c r="C97" s="112" t="s">
        <v>323</v>
      </c>
      <c r="D97" s="113" t="s">
        <v>117</v>
      </c>
      <c r="E97" s="114">
        <v>0.4</v>
      </c>
      <c r="F97" s="255"/>
      <c r="G97" s="115">
        <f t="shared" si="4"/>
        <v>0</v>
      </c>
      <c r="O97" s="76"/>
    </row>
    <row r="98" spans="1:57" ht="12.75">
      <c r="A98" s="116"/>
      <c r="B98" s="117" t="s">
        <v>66</v>
      </c>
      <c r="C98" s="118" t="str">
        <f>CONCATENATE(B56," ",C56)</f>
        <v>732 Strojovny</v>
      </c>
      <c r="D98" s="116"/>
      <c r="E98" s="119"/>
      <c r="F98" s="256"/>
      <c r="G98" s="120">
        <f>SUM(G56:G97)</f>
        <v>0</v>
      </c>
      <c r="O98" s="76"/>
      <c r="BA98" s="88"/>
      <c r="BB98" s="88"/>
      <c r="BC98" s="88"/>
      <c r="BD98" s="88"/>
      <c r="BE98" s="88"/>
    </row>
    <row r="99" spans="1:15" ht="12.75">
      <c r="A99" s="104" t="s">
        <v>63</v>
      </c>
      <c r="B99" s="105" t="s">
        <v>324</v>
      </c>
      <c r="C99" s="106" t="s">
        <v>325</v>
      </c>
      <c r="D99" s="107"/>
      <c r="E99" s="108"/>
      <c r="F99" s="257"/>
      <c r="G99" s="109"/>
      <c r="O99" s="76"/>
    </row>
    <row r="100" spans="1:15" ht="12.75">
      <c r="A100" s="110">
        <v>123</v>
      </c>
      <c r="B100" s="111" t="s">
        <v>326</v>
      </c>
      <c r="C100" s="112" t="s">
        <v>327</v>
      </c>
      <c r="D100" s="113" t="s">
        <v>71</v>
      </c>
      <c r="E100" s="114">
        <v>21</v>
      </c>
      <c r="F100" s="255"/>
      <c r="G100" s="115">
        <f>ROUND(E100*F100,2)</f>
        <v>0</v>
      </c>
      <c r="O100" s="76"/>
    </row>
    <row r="101" spans="1:15" ht="12.75">
      <c r="A101" s="110">
        <v>124</v>
      </c>
      <c r="B101" s="111" t="s">
        <v>328</v>
      </c>
      <c r="C101" s="112" t="s">
        <v>329</v>
      </c>
      <c r="D101" s="113" t="s">
        <v>71</v>
      </c>
      <c r="E101" s="114">
        <v>37</v>
      </c>
      <c r="F101" s="255"/>
      <c r="G101" s="115">
        <f aca="true" t="shared" si="5" ref="G101:G113">ROUND(E101*F101,2)</f>
        <v>0</v>
      </c>
      <c r="O101" s="76"/>
    </row>
    <row r="102" spans="1:15" ht="12.75">
      <c r="A102" s="110">
        <v>125</v>
      </c>
      <c r="B102" s="111" t="s">
        <v>330</v>
      </c>
      <c r="C102" s="112" t="s">
        <v>331</v>
      </c>
      <c r="D102" s="113" t="s">
        <v>71</v>
      </c>
      <c r="E102" s="114">
        <v>21</v>
      </c>
      <c r="F102" s="255"/>
      <c r="G102" s="115">
        <f t="shared" si="5"/>
        <v>0</v>
      </c>
      <c r="O102" s="76"/>
    </row>
    <row r="103" spans="1:15" ht="12.75">
      <c r="A103" s="110">
        <v>126</v>
      </c>
      <c r="B103" s="111" t="s">
        <v>332</v>
      </c>
      <c r="C103" s="112" t="s">
        <v>333</v>
      </c>
      <c r="D103" s="113" t="s">
        <v>71</v>
      </c>
      <c r="E103" s="114">
        <v>17</v>
      </c>
      <c r="F103" s="255"/>
      <c r="G103" s="115">
        <f t="shared" si="5"/>
        <v>0</v>
      </c>
      <c r="O103" s="76"/>
    </row>
    <row r="104" spans="1:15" ht="12.75">
      <c r="A104" s="110">
        <v>127</v>
      </c>
      <c r="B104" s="111" t="s">
        <v>334</v>
      </c>
      <c r="C104" s="112" t="s">
        <v>335</v>
      </c>
      <c r="D104" s="113" t="s">
        <v>71</v>
      </c>
      <c r="E104" s="114">
        <v>116</v>
      </c>
      <c r="F104" s="255"/>
      <c r="G104" s="115">
        <f t="shared" si="5"/>
        <v>0</v>
      </c>
      <c r="O104" s="76"/>
    </row>
    <row r="105" spans="1:15" ht="12.75">
      <c r="A105" s="110">
        <v>128</v>
      </c>
      <c r="B105" s="111" t="s">
        <v>336</v>
      </c>
      <c r="C105" s="112" t="s">
        <v>337</v>
      </c>
      <c r="D105" s="113" t="s">
        <v>71</v>
      </c>
      <c r="E105" s="114">
        <v>34</v>
      </c>
      <c r="F105" s="255"/>
      <c r="G105" s="115">
        <f t="shared" si="5"/>
        <v>0</v>
      </c>
      <c r="O105" s="76"/>
    </row>
    <row r="106" spans="1:15" ht="12.75">
      <c r="A106" s="110">
        <v>129</v>
      </c>
      <c r="B106" s="111" t="s">
        <v>338</v>
      </c>
      <c r="C106" s="112" t="s">
        <v>339</v>
      </c>
      <c r="D106" s="113" t="s">
        <v>71</v>
      </c>
      <c r="E106" s="114">
        <v>79</v>
      </c>
      <c r="F106" s="255"/>
      <c r="G106" s="115">
        <f t="shared" si="5"/>
        <v>0</v>
      </c>
      <c r="O106" s="76"/>
    </row>
    <row r="107" spans="1:15" ht="12.75">
      <c r="A107" s="110">
        <v>130</v>
      </c>
      <c r="B107" s="111" t="s">
        <v>340</v>
      </c>
      <c r="C107" s="112" t="s">
        <v>341</v>
      </c>
      <c r="D107" s="113" t="s">
        <v>71</v>
      </c>
      <c r="E107" s="114">
        <v>163</v>
      </c>
      <c r="F107" s="255"/>
      <c r="G107" s="115">
        <f t="shared" si="5"/>
        <v>0</v>
      </c>
      <c r="O107" s="76"/>
    </row>
    <row r="108" spans="1:15" ht="12.75">
      <c r="A108" s="110">
        <v>131</v>
      </c>
      <c r="B108" s="111" t="s">
        <v>342</v>
      </c>
      <c r="C108" s="112" t="s">
        <v>343</v>
      </c>
      <c r="D108" s="113" t="s">
        <v>71</v>
      </c>
      <c r="E108" s="114">
        <v>34</v>
      </c>
      <c r="F108" s="255"/>
      <c r="G108" s="115">
        <f t="shared" si="5"/>
        <v>0</v>
      </c>
      <c r="O108" s="76"/>
    </row>
    <row r="109" spans="1:15" ht="12.75">
      <c r="A109" s="110">
        <v>132</v>
      </c>
      <c r="B109" s="111" t="s">
        <v>344</v>
      </c>
      <c r="C109" s="112" t="s">
        <v>345</v>
      </c>
      <c r="D109" s="113" t="s">
        <v>117</v>
      </c>
      <c r="E109" s="114">
        <v>2.8</v>
      </c>
      <c r="F109" s="255"/>
      <c r="G109" s="115">
        <f t="shared" si="5"/>
        <v>0</v>
      </c>
      <c r="O109" s="76"/>
    </row>
    <row r="110" spans="1:15" ht="12.75">
      <c r="A110" s="110">
        <v>133</v>
      </c>
      <c r="B110" s="111" t="s">
        <v>346</v>
      </c>
      <c r="C110" s="112" t="s">
        <v>347</v>
      </c>
      <c r="D110" s="113" t="s">
        <v>71</v>
      </c>
      <c r="E110" s="114">
        <v>50</v>
      </c>
      <c r="F110" s="255"/>
      <c r="G110" s="115">
        <f t="shared" si="5"/>
        <v>0</v>
      </c>
      <c r="O110" s="76"/>
    </row>
    <row r="111" spans="1:15" ht="12.75">
      <c r="A111" s="110">
        <v>134</v>
      </c>
      <c r="B111" s="111" t="s">
        <v>348</v>
      </c>
      <c r="C111" s="112" t="s">
        <v>349</v>
      </c>
      <c r="D111" s="113" t="s">
        <v>71</v>
      </c>
      <c r="E111" s="114">
        <v>20</v>
      </c>
      <c r="F111" s="255"/>
      <c r="G111" s="115">
        <f t="shared" si="5"/>
        <v>0</v>
      </c>
      <c r="O111" s="76"/>
    </row>
    <row r="112" spans="1:15" ht="12.75">
      <c r="A112" s="110">
        <v>135</v>
      </c>
      <c r="B112" s="111" t="s">
        <v>350</v>
      </c>
      <c r="C112" s="112" t="s">
        <v>351</v>
      </c>
      <c r="D112" s="113" t="s">
        <v>71</v>
      </c>
      <c r="E112" s="114">
        <v>30</v>
      </c>
      <c r="F112" s="255"/>
      <c r="G112" s="115">
        <f t="shared" si="5"/>
        <v>0</v>
      </c>
      <c r="O112" s="76"/>
    </row>
    <row r="113" spans="1:15" ht="12.75">
      <c r="A113" s="110">
        <v>136</v>
      </c>
      <c r="B113" s="111" t="s">
        <v>352</v>
      </c>
      <c r="C113" s="112" t="s">
        <v>353</v>
      </c>
      <c r="D113" s="113" t="s">
        <v>117</v>
      </c>
      <c r="E113" s="114">
        <v>0.9</v>
      </c>
      <c r="F113" s="255"/>
      <c r="G113" s="115">
        <f t="shared" si="5"/>
        <v>0</v>
      </c>
      <c r="O113" s="76"/>
    </row>
    <row r="114" spans="1:57" ht="12.75">
      <c r="A114" s="116"/>
      <c r="B114" s="117" t="s">
        <v>66</v>
      </c>
      <c r="C114" s="118" t="str">
        <f>CONCATENATE(B99," ",C99)</f>
        <v>733 Rozvod potrubí</v>
      </c>
      <c r="D114" s="116"/>
      <c r="E114" s="119"/>
      <c r="F114" s="256"/>
      <c r="G114" s="120">
        <f>SUM(G99:G113)</f>
        <v>0</v>
      </c>
      <c r="O114" s="76"/>
      <c r="BA114" s="88"/>
      <c r="BB114" s="88"/>
      <c r="BC114" s="88"/>
      <c r="BD114" s="88"/>
      <c r="BE114" s="88"/>
    </row>
    <row r="115" spans="1:15" ht="12.75">
      <c r="A115" s="104" t="s">
        <v>63</v>
      </c>
      <c r="B115" s="105" t="s">
        <v>354</v>
      </c>
      <c r="C115" s="106" t="s">
        <v>355</v>
      </c>
      <c r="D115" s="107"/>
      <c r="E115" s="108"/>
      <c r="F115" s="257"/>
      <c r="G115" s="109"/>
      <c r="O115" s="76"/>
    </row>
    <row r="116" spans="1:15" ht="12.75">
      <c r="A116" s="110">
        <v>137</v>
      </c>
      <c r="B116" s="111" t="s">
        <v>356</v>
      </c>
      <c r="C116" s="112" t="s">
        <v>357</v>
      </c>
      <c r="D116" s="113" t="s">
        <v>82</v>
      </c>
      <c r="E116" s="114">
        <v>10</v>
      </c>
      <c r="F116" s="255"/>
      <c r="G116" s="115">
        <f>ROUND(E116*F116,2)</f>
        <v>0</v>
      </c>
      <c r="O116" s="76"/>
    </row>
    <row r="117" spans="1:15" ht="12.75">
      <c r="A117" s="110">
        <v>138</v>
      </c>
      <c r="B117" s="111" t="s">
        <v>358</v>
      </c>
      <c r="C117" s="112" t="s">
        <v>359</v>
      </c>
      <c r="D117" s="113" t="s">
        <v>82</v>
      </c>
      <c r="E117" s="114">
        <v>11</v>
      </c>
      <c r="F117" s="255"/>
      <c r="G117" s="115">
        <f aca="true" t="shared" si="6" ref="G117:G179">ROUND(E117*F117,2)</f>
        <v>0</v>
      </c>
      <c r="O117" s="76"/>
    </row>
    <row r="118" spans="1:15" ht="12.75">
      <c r="A118" s="110">
        <v>139</v>
      </c>
      <c r="B118" s="111" t="s">
        <v>360</v>
      </c>
      <c r="C118" s="112" t="s">
        <v>361</v>
      </c>
      <c r="D118" s="113" t="s">
        <v>82</v>
      </c>
      <c r="E118" s="114">
        <v>23</v>
      </c>
      <c r="F118" s="255"/>
      <c r="G118" s="115">
        <f t="shared" si="6"/>
        <v>0</v>
      </c>
      <c r="O118" s="76"/>
    </row>
    <row r="119" spans="1:15" ht="12.75">
      <c r="A119" s="110">
        <v>140</v>
      </c>
      <c r="B119" s="111" t="s">
        <v>362</v>
      </c>
      <c r="C119" s="112" t="s">
        <v>363</v>
      </c>
      <c r="D119" s="113" t="s">
        <v>82</v>
      </c>
      <c r="E119" s="114">
        <v>25</v>
      </c>
      <c r="F119" s="255"/>
      <c r="G119" s="115">
        <f t="shared" si="6"/>
        <v>0</v>
      </c>
      <c r="O119" s="76"/>
    </row>
    <row r="120" spans="1:15" ht="12.75">
      <c r="A120" s="110">
        <v>141</v>
      </c>
      <c r="B120" s="111" t="s">
        <v>364</v>
      </c>
      <c r="C120" s="112" t="s">
        <v>365</v>
      </c>
      <c r="D120" s="113" t="s">
        <v>82</v>
      </c>
      <c r="E120" s="114">
        <v>25</v>
      </c>
      <c r="F120" s="255"/>
      <c r="G120" s="115">
        <f t="shared" si="6"/>
        <v>0</v>
      </c>
      <c r="O120" s="76"/>
    </row>
    <row r="121" spans="1:15" ht="12.75">
      <c r="A121" s="110">
        <v>142</v>
      </c>
      <c r="B121" s="111" t="s">
        <v>366</v>
      </c>
      <c r="C121" s="112" t="s">
        <v>367</v>
      </c>
      <c r="D121" s="113" t="s">
        <v>82</v>
      </c>
      <c r="E121" s="114">
        <v>7</v>
      </c>
      <c r="F121" s="255"/>
      <c r="G121" s="115">
        <f t="shared" si="6"/>
        <v>0</v>
      </c>
      <c r="O121" s="76"/>
    </row>
    <row r="122" spans="1:15" ht="12.75">
      <c r="A122" s="110">
        <v>143</v>
      </c>
      <c r="B122" s="111" t="s">
        <v>368</v>
      </c>
      <c r="C122" s="112" t="s">
        <v>369</v>
      </c>
      <c r="D122" s="113" t="s">
        <v>82</v>
      </c>
      <c r="E122" s="114">
        <v>34</v>
      </c>
      <c r="F122" s="255"/>
      <c r="G122" s="115">
        <f t="shared" si="6"/>
        <v>0</v>
      </c>
      <c r="O122" s="76"/>
    </row>
    <row r="123" spans="1:15" ht="12.75">
      <c r="A123" s="110">
        <v>144</v>
      </c>
      <c r="B123" s="111" t="s">
        <v>370</v>
      </c>
      <c r="C123" s="112" t="s">
        <v>371</v>
      </c>
      <c r="D123" s="113" t="s">
        <v>82</v>
      </c>
      <c r="E123" s="114">
        <v>2</v>
      </c>
      <c r="F123" s="255"/>
      <c r="G123" s="115">
        <f t="shared" si="6"/>
        <v>0</v>
      </c>
      <c r="O123" s="76"/>
    </row>
    <row r="124" spans="1:15" ht="12.75">
      <c r="A124" s="110">
        <v>145</v>
      </c>
      <c r="B124" s="111" t="s">
        <v>372</v>
      </c>
      <c r="C124" s="112" t="s">
        <v>373</v>
      </c>
      <c r="D124" s="113" t="s">
        <v>82</v>
      </c>
      <c r="E124" s="114">
        <v>1</v>
      </c>
      <c r="F124" s="255"/>
      <c r="G124" s="115">
        <f t="shared" si="6"/>
        <v>0</v>
      </c>
      <c r="O124" s="76"/>
    </row>
    <row r="125" spans="1:15" ht="12.75">
      <c r="A125" s="110">
        <v>146</v>
      </c>
      <c r="B125" s="111" t="s">
        <v>374</v>
      </c>
      <c r="C125" s="112" t="s">
        <v>375</v>
      </c>
      <c r="D125" s="113" t="s">
        <v>82</v>
      </c>
      <c r="E125" s="114">
        <v>2</v>
      </c>
      <c r="F125" s="255"/>
      <c r="G125" s="115">
        <f t="shared" si="6"/>
        <v>0</v>
      </c>
      <c r="O125" s="76"/>
    </row>
    <row r="126" spans="1:15" ht="12.75">
      <c r="A126" s="110">
        <v>147</v>
      </c>
      <c r="B126" s="111" t="s">
        <v>376</v>
      </c>
      <c r="C126" s="112" t="s">
        <v>377</v>
      </c>
      <c r="D126" s="113" t="s">
        <v>82</v>
      </c>
      <c r="E126" s="114">
        <v>1</v>
      </c>
      <c r="F126" s="255"/>
      <c r="G126" s="115">
        <f t="shared" si="6"/>
        <v>0</v>
      </c>
      <c r="O126" s="76"/>
    </row>
    <row r="127" spans="1:15" ht="12.75">
      <c r="A127" s="110">
        <v>148</v>
      </c>
      <c r="B127" s="111" t="s">
        <v>378</v>
      </c>
      <c r="C127" s="112" t="s">
        <v>379</v>
      </c>
      <c r="D127" s="113" t="s">
        <v>82</v>
      </c>
      <c r="E127" s="114">
        <v>1</v>
      </c>
      <c r="F127" s="255"/>
      <c r="G127" s="115">
        <f t="shared" si="6"/>
        <v>0</v>
      </c>
      <c r="O127" s="76"/>
    </row>
    <row r="128" spans="1:15" ht="12.75">
      <c r="A128" s="110">
        <v>149</v>
      </c>
      <c r="B128" s="111" t="s">
        <v>380</v>
      </c>
      <c r="C128" s="112" t="s">
        <v>381</v>
      </c>
      <c r="D128" s="113" t="s">
        <v>82</v>
      </c>
      <c r="E128" s="114">
        <v>41</v>
      </c>
      <c r="F128" s="255"/>
      <c r="G128" s="115">
        <f t="shared" si="6"/>
        <v>0</v>
      </c>
      <c r="O128" s="76"/>
    </row>
    <row r="129" spans="1:15" ht="12.75">
      <c r="A129" s="110">
        <v>150</v>
      </c>
      <c r="B129" s="111" t="s">
        <v>382</v>
      </c>
      <c r="C129" s="112" t="s">
        <v>383</v>
      </c>
      <c r="D129" s="113" t="s">
        <v>65</v>
      </c>
      <c r="E129" s="114">
        <v>6</v>
      </c>
      <c r="F129" s="255"/>
      <c r="G129" s="115">
        <f t="shared" si="6"/>
        <v>0</v>
      </c>
      <c r="O129" s="76"/>
    </row>
    <row r="130" spans="1:15" ht="12.75">
      <c r="A130" s="110">
        <v>151</v>
      </c>
      <c r="B130" s="111" t="s">
        <v>384</v>
      </c>
      <c r="C130" s="112" t="s">
        <v>385</v>
      </c>
      <c r="D130" s="113" t="s">
        <v>65</v>
      </c>
      <c r="E130" s="114">
        <v>13</v>
      </c>
      <c r="F130" s="255"/>
      <c r="G130" s="115">
        <f t="shared" si="6"/>
        <v>0</v>
      </c>
      <c r="O130" s="76"/>
    </row>
    <row r="131" spans="1:15" ht="12.75">
      <c r="A131" s="110">
        <v>152</v>
      </c>
      <c r="B131" s="111" t="s">
        <v>386</v>
      </c>
      <c r="C131" s="112" t="s">
        <v>387</v>
      </c>
      <c r="D131" s="113" t="s">
        <v>65</v>
      </c>
      <c r="E131" s="114">
        <v>19</v>
      </c>
      <c r="F131" s="255"/>
      <c r="G131" s="115">
        <f t="shared" si="6"/>
        <v>0</v>
      </c>
      <c r="O131" s="76"/>
    </row>
    <row r="132" spans="1:15" ht="12.75">
      <c r="A132" s="110">
        <v>153</v>
      </c>
      <c r="B132" s="111" t="s">
        <v>388</v>
      </c>
      <c r="C132" s="112" t="s">
        <v>389</v>
      </c>
      <c r="D132" s="113" t="s">
        <v>65</v>
      </c>
      <c r="E132" s="114">
        <v>18</v>
      </c>
      <c r="F132" s="255"/>
      <c r="G132" s="115">
        <f t="shared" si="6"/>
        <v>0</v>
      </c>
      <c r="O132" s="76"/>
    </row>
    <row r="133" spans="1:15" ht="12.75">
      <c r="A133" s="110">
        <v>154</v>
      </c>
      <c r="B133" s="111" t="s">
        <v>390</v>
      </c>
      <c r="C133" s="112" t="s">
        <v>391</v>
      </c>
      <c r="D133" s="113" t="s">
        <v>65</v>
      </c>
      <c r="E133" s="114">
        <v>5</v>
      </c>
      <c r="F133" s="255"/>
      <c r="G133" s="115">
        <f t="shared" si="6"/>
        <v>0</v>
      </c>
      <c r="O133" s="76"/>
    </row>
    <row r="134" spans="1:15" ht="12.75">
      <c r="A134" s="110">
        <v>155</v>
      </c>
      <c r="B134" s="111" t="s">
        <v>392</v>
      </c>
      <c r="C134" s="112" t="s">
        <v>393</v>
      </c>
      <c r="D134" s="113" t="s">
        <v>65</v>
      </c>
      <c r="E134" s="114">
        <v>25</v>
      </c>
      <c r="F134" s="255"/>
      <c r="G134" s="115">
        <f t="shared" si="6"/>
        <v>0</v>
      </c>
      <c r="O134" s="76"/>
    </row>
    <row r="135" spans="1:15" ht="12.75">
      <c r="A135" s="110">
        <v>156</v>
      </c>
      <c r="B135" s="111" t="s">
        <v>394</v>
      </c>
      <c r="C135" s="112" t="s">
        <v>395</v>
      </c>
      <c r="D135" s="113" t="s">
        <v>65</v>
      </c>
      <c r="E135" s="114">
        <v>2</v>
      </c>
      <c r="F135" s="255"/>
      <c r="G135" s="115">
        <f t="shared" si="6"/>
        <v>0</v>
      </c>
      <c r="O135" s="76"/>
    </row>
    <row r="136" spans="1:15" ht="12.75">
      <c r="A136" s="110">
        <v>157</v>
      </c>
      <c r="B136" s="111" t="s">
        <v>396</v>
      </c>
      <c r="C136" s="112" t="s">
        <v>397</v>
      </c>
      <c r="D136" s="113" t="s">
        <v>65</v>
      </c>
      <c r="E136" s="114">
        <v>3</v>
      </c>
      <c r="F136" s="255"/>
      <c r="G136" s="115">
        <f t="shared" si="6"/>
        <v>0</v>
      </c>
      <c r="O136" s="76"/>
    </row>
    <row r="137" spans="1:15" ht="12.75">
      <c r="A137" s="110">
        <v>158</v>
      </c>
      <c r="B137" s="111" t="s">
        <v>398</v>
      </c>
      <c r="C137" s="112" t="s">
        <v>399</v>
      </c>
      <c r="D137" s="113" t="s">
        <v>65</v>
      </c>
      <c r="E137" s="114">
        <v>2</v>
      </c>
      <c r="F137" s="255"/>
      <c r="G137" s="115">
        <f t="shared" si="6"/>
        <v>0</v>
      </c>
      <c r="O137" s="76"/>
    </row>
    <row r="138" spans="1:15" ht="12.75">
      <c r="A138" s="110">
        <v>159</v>
      </c>
      <c r="B138" s="111" t="s">
        <v>400</v>
      </c>
      <c r="C138" s="112" t="s">
        <v>401</v>
      </c>
      <c r="D138" s="113" t="s">
        <v>65</v>
      </c>
      <c r="E138" s="114">
        <v>1</v>
      </c>
      <c r="F138" s="255"/>
      <c r="G138" s="115">
        <f t="shared" si="6"/>
        <v>0</v>
      </c>
      <c r="O138" s="76"/>
    </row>
    <row r="139" spans="1:15" ht="12.75">
      <c r="A139" s="110">
        <v>160</v>
      </c>
      <c r="B139" s="111" t="s">
        <v>402</v>
      </c>
      <c r="C139" s="112" t="s">
        <v>403</v>
      </c>
      <c r="D139" s="113" t="s">
        <v>65</v>
      </c>
      <c r="E139" s="114">
        <v>3</v>
      </c>
      <c r="F139" s="255"/>
      <c r="G139" s="115">
        <f t="shared" si="6"/>
        <v>0</v>
      </c>
      <c r="O139" s="76"/>
    </row>
    <row r="140" spans="1:15" ht="12.75">
      <c r="A140" s="110">
        <v>161</v>
      </c>
      <c r="B140" s="111" t="s">
        <v>404</v>
      </c>
      <c r="C140" s="112" t="s">
        <v>405</v>
      </c>
      <c r="D140" s="113" t="s">
        <v>65</v>
      </c>
      <c r="E140" s="114">
        <v>4</v>
      </c>
      <c r="F140" s="255"/>
      <c r="G140" s="115">
        <f t="shared" si="6"/>
        <v>0</v>
      </c>
      <c r="O140" s="76"/>
    </row>
    <row r="141" spans="1:15" ht="12.75">
      <c r="A141" s="110">
        <v>162</v>
      </c>
      <c r="B141" s="111" t="s">
        <v>406</v>
      </c>
      <c r="C141" s="112" t="s">
        <v>407</v>
      </c>
      <c r="D141" s="113" t="s">
        <v>65</v>
      </c>
      <c r="E141" s="114">
        <v>3</v>
      </c>
      <c r="F141" s="255"/>
      <c r="G141" s="115">
        <f t="shared" si="6"/>
        <v>0</v>
      </c>
      <c r="O141" s="76"/>
    </row>
    <row r="142" spans="1:15" ht="12.75">
      <c r="A142" s="110">
        <v>163</v>
      </c>
      <c r="B142" s="111" t="s">
        <v>408</v>
      </c>
      <c r="C142" s="112" t="s">
        <v>409</v>
      </c>
      <c r="D142" s="113" t="s">
        <v>65</v>
      </c>
      <c r="E142" s="114">
        <v>3</v>
      </c>
      <c r="F142" s="255"/>
      <c r="G142" s="115">
        <f t="shared" si="6"/>
        <v>0</v>
      </c>
      <c r="O142" s="76"/>
    </row>
    <row r="143" spans="1:15" ht="12.75">
      <c r="A143" s="110">
        <v>164</v>
      </c>
      <c r="B143" s="111" t="s">
        <v>410</v>
      </c>
      <c r="C143" s="112" t="s">
        <v>411</v>
      </c>
      <c r="D143" s="113" t="s">
        <v>65</v>
      </c>
      <c r="E143" s="114">
        <v>1</v>
      </c>
      <c r="F143" s="255"/>
      <c r="G143" s="115">
        <f t="shared" si="6"/>
        <v>0</v>
      </c>
      <c r="O143" s="76"/>
    </row>
    <row r="144" spans="1:15" ht="12.75">
      <c r="A144" s="110">
        <v>165</v>
      </c>
      <c r="B144" s="111" t="s">
        <v>412</v>
      </c>
      <c r="C144" s="112" t="s">
        <v>413</v>
      </c>
      <c r="D144" s="113" t="s">
        <v>65</v>
      </c>
      <c r="E144" s="114">
        <v>6</v>
      </c>
      <c r="F144" s="255"/>
      <c r="G144" s="115">
        <f t="shared" si="6"/>
        <v>0</v>
      </c>
      <c r="O144" s="76"/>
    </row>
    <row r="145" spans="1:15" ht="12.75">
      <c r="A145" s="110">
        <v>166</v>
      </c>
      <c r="B145" s="111" t="s">
        <v>414</v>
      </c>
      <c r="C145" s="112" t="s">
        <v>415</v>
      </c>
      <c r="D145" s="113" t="s">
        <v>65</v>
      </c>
      <c r="E145" s="114">
        <v>4</v>
      </c>
      <c r="F145" s="255"/>
      <c r="G145" s="115">
        <f t="shared" si="6"/>
        <v>0</v>
      </c>
      <c r="O145" s="76"/>
    </row>
    <row r="146" spans="1:15" ht="12.75">
      <c r="A146" s="110">
        <v>167</v>
      </c>
      <c r="B146" s="111" t="s">
        <v>416</v>
      </c>
      <c r="C146" s="112" t="s">
        <v>417</v>
      </c>
      <c r="D146" s="113" t="s">
        <v>65</v>
      </c>
      <c r="E146" s="114">
        <v>1</v>
      </c>
      <c r="F146" s="255"/>
      <c r="G146" s="115">
        <f t="shared" si="6"/>
        <v>0</v>
      </c>
      <c r="O146" s="76"/>
    </row>
    <row r="147" spans="1:15" ht="12.75">
      <c r="A147" s="110">
        <v>168</v>
      </c>
      <c r="B147" s="111" t="s">
        <v>418</v>
      </c>
      <c r="C147" s="112" t="s">
        <v>419</v>
      </c>
      <c r="D147" s="113" t="s">
        <v>65</v>
      </c>
      <c r="E147" s="114">
        <v>8</v>
      </c>
      <c r="F147" s="255"/>
      <c r="G147" s="115">
        <f t="shared" si="6"/>
        <v>0</v>
      </c>
      <c r="O147" s="76"/>
    </row>
    <row r="148" spans="1:15" ht="12.75">
      <c r="A148" s="110">
        <v>169</v>
      </c>
      <c r="B148" s="111" t="s">
        <v>420</v>
      </c>
      <c r="C148" s="112" t="s">
        <v>421</v>
      </c>
      <c r="D148" s="113" t="s">
        <v>82</v>
      </c>
      <c r="E148" s="114">
        <v>36</v>
      </c>
      <c r="F148" s="255"/>
      <c r="G148" s="115">
        <f t="shared" si="6"/>
        <v>0</v>
      </c>
      <c r="O148" s="76"/>
    </row>
    <row r="149" spans="1:15" ht="12.75">
      <c r="A149" s="110">
        <v>170</v>
      </c>
      <c r="B149" s="111" t="s">
        <v>422</v>
      </c>
      <c r="C149" s="112" t="s">
        <v>423</v>
      </c>
      <c r="D149" s="113" t="s">
        <v>65</v>
      </c>
      <c r="E149" s="114">
        <v>10</v>
      </c>
      <c r="F149" s="255"/>
      <c r="G149" s="115">
        <f t="shared" si="6"/>
        <v>0</v>
      </c>
      <c r="O149" s="76"/>
    </row>
    <row r="150" spans="1:15" ht="12.75">
      <c r="A150" s="110">
        <v>171</v>
      </c>
      <c r="B150" s="111" t="s">
        <v>424</v>
      </c>
      <c r="C150" s="112" t="s">
        <v>425</v>
      </c>
      <c r="D150" s="113" t="s">
        <v>65</v>
      </c>
      <c r="E150" s="114">
        <v>1</v>
      </c>
      <c r="F150" s="255"/>
      <c r="G150" s="115">
        <f t="shared" si="6"/>
        <v>0</v>
      </c>
      <c r="O150" s="76"/>
    </row>
    <row r="151" spans="1:15" ht="12.75">
      <c r="A151" s="110">
        <v>172</v>
      </c>
      <c r="B151" s="111" t="s">
        <v>426</v>
      </c>
      <c r="C151" s="112" t="s">
        <v>427</v>
      </c>
      <c r="D151" s="113" t="s">
        <v>65</v>
      </c>
      <c r="E151" s="114">
        <v>3</v>
      </c>
      <c r="F151" s="255"/>
      <c r="G151" s="115">
        <f t="shared" si="6"/>
        <v>0</v>
      </c>
      <c r="O151" s="76"/>
    </row>
    <row r="152" spans="1:15" ht="12.75">
      <c r="A152" s="110">
        <v>173</v>
      </c>
      <c r="B152" s="111" t="s">
        <v>428</v>
      </c>
      <c r="C152" s="112" t="s">
        <v>429</v>
      </c>
      <c r="D152" s="113" t="s">
        <v>65</v>
      </c>
      <c r="E152" s="114">
        <v>1</v>
      </c>
      <c r="F152" s="255"/>
      <c r="G152" s="115">
        <f t="shared" si="6"/>
        <v>0</v>
      </c>
      <c r="O152" s="76"/>
    </row>
    <row r="153" spans="1:15" ht="12.75">
      <c r="A153" s="110">
        <v>174</v>
      </c>
      <c r="B153" s="111" t="s">
        <v>430</v>
      </c>
      <c r="C153" s="112" t="s">
        <v>431</v>
      </c>
      <c r="D153" s="113" t="s">
        <v>65</v>
      </c>
      <c r="E153" s="114">
        <v>3</v>
      </c>
      <c r="F153" s="255"/>
      <c r="G153" s="115">
        <f t="shared" si="6"/>
        <v>0</v>
      </c>
      <c r="O153" s="76"/>
    </row>
    <row r="154" spans="1:15" ht="12.75">
      <c r="A154" s="110">
        <v>175</v>
      </c>
      <c r="B154" s="111" t="s">
        <v>432</v>
      </c>
      <c r="C154" s="112" t="s">
        <v>433</v>
      </c>
      <c r="D154" s="113" t="s">
        <v>94</v>
      </c>
      <c r="E154" s="114">
        <v>4</v>
      </c>
      <c r="F154" s="255"/>
      <c r="G154" s="115">
        <f t="shared" si="6"/>
        <v>0</v>
      </c>
      <c r="O154" s="76"/>
    </row>
    <row r="155" spans="1:15" ht="12.75">
      <c r="A155" s="110">
        <v>176</v>
      </c>
      <c r="B155" s="111" t="s">
        <v>434</v>
      </c>
      <c r="C155" s="112" t="s">
        <v>435</v>
      </c>
      <c r="D155" s="113" t="s">
        <v>65</v>
      </c>
      <c r="E155" s="114">
        <v>4</v>
      </c>
      <c r="F155" s="255"/>
      <c r="G155" s="115">
        <f t="shared" si="6"/>
        <v>0</v>
      </c>
      <c r="O155" s="76"/>
    </row>
    <row r="156" spans="1:15" ht="12.75">
      <c r="A156" s="110">
        <v>177</v>
      </c>
      <c r="B156" s="111" t="s">
        <v>436</v>
      </c>
      <c r="C156" s="112" t="s">
        <v>437</v>
      </c>
      <c r="D156" s="113" t="s">
        <v>94</v>
      </c>
      <c r="E156" s="114">
        <v>4</v>
      </c>
      <c r="F156" s="255"/>
      <c r="G156" s="115">
        <f t="shared" si="6"/>
        <v>0</v>
      </c>
      <c r="O156" s="76"/>
    </row>
    <row r="157" spans="1:15" ht="12.75">
      <c r="A157" s="110">
        <v>178</v>
      </c>
      <c r="B157" s="111" t="s">
        <v>438</v>
      </c>
      <c r="C157" s="112" t="s">
        <v>439</v>
      </c>
      <c r="D157" s="113" t="s">
        <v>65</v>
      </c>
      <c r="E157" s="114">
        <v>2</v>
      </c>
      <c r="F157" s="255"/>
      <c r="G157" s="115">
        <f t="shared" si="6"/>
        <v>0</v>
      </c>
      <c r="O157" s="76"/>
    </row>
    <row r="158" spans="1:15" ht="12.75">
      <c r="A158" s="110">
        <v>179</v>
      </c>
      <c r="B158" s="111" t="s">
        <v>438</v>
      </c>
      <c r="C158" s="112" t="s">
        <v>440</v>
      </c>
      <c r="D158" s="113" t="s">
        <v>65</v>
      </c>
      <c r="E158" s="114">
        <v>1</v>
      </c>
      <c r="F158" s="255"/>
      <c r="G158" s="115">
        <f t="shared" si="6"/>
        <v>0</v>
      </c>
      <c r="O158" s="76"/>
    </row>
    <row r="159" spans="1:15" ht="12.75">
      <c r="A159" s="110">
        <v>180</v>
      </c>
      <c r="B159" s="111" t="s">
        <v>441</v>
      </c>
      <c r="C159" s="112" t="s">
        <v>442</v>
      </c>
      <c r="D159" s="113" t="s">
        <v>65</v>
      </c>
      <c r="E159" s="114">
        <v>2</v>
      </c>
      <c r="F159" s="255"/>
      <c r="G159" s="115">
        <f t="shared" si="6"/>
        <v>0</v>
      </c>
      <c r="O159" s="76"/>
    </row>
    <row r="160" spans="1:15" ht="12.75">
      <c r="A160" s="110">
        <v>181</v>
      </c>
      <c r="B160" s="111" t="s">
        <v>443</v>
      </c>
      <c r="C160" s="112" t="s">
        <v>444</v>
      </c>
      <c r="D160" s="113" t="s">
        <v>65</v>
      </c>
      <c r="E160" s="114">
        <v>3</v>
      </c>
      <c r="F160" s="255"/>
      <c r="G160" s="115">
        <f t="shared" si="6"/>
        <v>0</v>
      </c>
      <c r="O160" s="76"/>
    </row>
    <row r="161" spans="1:15" ht="12.75">
      <c r="A161" s="110">
        <v>182</v>
      </c>
      <c r="B161" s="111" t="s">
        <v>445</v>
      </c>
      <c r="C161" s="112" t="s">
        <v>446</v>
      </c>
      <c r="D161" s="113" t="s">
        <v>65</v>
      </c>
      <c r="E161" s="114">
        <v>1</v>
      </c>
      <c r="F161" s="255"/>
      <c r="G161" s="115">
        <f t="shared" si="6"/>
        <v>0</v>
      </c>
      <c r="O161" s="76"/>
    </row>
    <row r="162" spans="1:15" ht="12.75">
      <c r="A162" s="110">
        <v>183</v>
      </c>
      <c r="B162" s="111" t="s">
        <v>447</v>
      </c>
      <c r="C162" s="112" t="s">
        <v>448</v>
      </c>
      <c r="D162" s="113" t="s">
        <v>65</v>
      </c>
      <c r="E162" s="114">
        <v>2</v>
      </c>
      <c r="F162" s="255"/>
      <c r="G162" s="115">
        <f t="shared" si="6"/>
        <v>0</v>
      </c>
      <c r="O162" s="76"/>
    </row>
    <row r="163" spans="1:15" ht="12.75">
      <c r="A163" s="110">
        <v>184</v>
      </c>
      <c r="B163" s="111" t="s">
        <v>449</v>
      </c>
      <c r="C163" s="112" t="s">
        <v>450</v>
      </c>
      <c r="D163" s="113" t="s">
        <v>65</v>
      </c>
      <c r="E163" s="114">
        <v>1</v>
      </c>
      <c r="F163" s="255"/>
      <c r="G163" s="115">
        <f t="shared" si="6"/>
        <v>0</v>
      </c>
      <c r="O163" s="76"/>
    </row>
    <row r="164" spans="1:15" ht="12.75">
      <c r="A164" s="110">
        <v>185</v>
      </c>
      <c r="B164" s="111" t="s">
        <v>451</v>
      </c>
      <c r="C164" s="112" t="s">
        <v>452</v>
      </c>
      <c r="D164" s="113" t="s">
        <v>65</v>
      </c>
      <c r="E164" s="114">
        <v>2</v>
      </c>
      <c r="F164" s="255"/>
      <c r="G164" s="115">
        <f t="shared" si="6"/>
        <v>0</v>
      </c>
      <c r="O164" s="76"/>
    </row>
    <row r="165" spans="1:15" ht="12.75">
      <c r="A165" s="110">
        <v>186</v>
      </c>
      <c r="B165" s="111" t="s">
        <v>453</v>
      </c>
      <c r="C165" s="112" t="s">
        <v>454</v>
      </c>
      <c r="D165" s="113" t="s">
        <v>65</v>
      </c>
      <c r="E165" s="114">
        <v>1</v>
      </c>
      <c r="F165" s="255"/>
      <c r="G165" s="115">
        <f t="shared" si="6"/>
        <v>0</v>
      </c>
      <c r="O165" s="76"/>
    </row>
    <row r="166" spans="1:15" ht="12.75">
      <c r="A166" s="110">
        <v>187</v>
      </c>
      <c r="B166" s="111" t="s">
        <v>455</v>
      </c>
      <c r="C166" s="112" t="s">
        <v>456</v>
      </c>
      <c r="D166" s="113" t="s">
        <v>65</v>
      </c>
      <c r="E166" s="114">
        <v>1</v>
      </c>
      <c r="F166" s="255"/>
      <c r="G166" s="115">
        <f t="shared" si="6"/>
        <v>0</v>
      </c>
      <c r="O166" s="76"/>
    </row>
    <row r="167" spans="1:15" ht="12.75">
      <c r="A167" s="110">
        <v>188</v>
      </c>
      <c r="B167" s="111" t="s">
        <v>457</v>
      </c>
      <c r="C167" s="112" t="s">
        <v>458</v>
      </c>
      <c r="D167" s="113" t="s">
        <v>65</v>
      </c>
      <c r="E167" s="114">
        <v>3</v>
      </c>
      <c r="F167" s="255"/>
      <c r="G167" s="115">
        <f t="shared" si="6"/>
        <v>0</v>
      </c>
      <c r="O167" s="76"/>
    </row>
    <row r="168" spans="1:15" ht="12.75">
      <c r="A168" s="110">
        <v>189</v>
      </c>
      <c r="B168" s="111" t="s">
        <v>459</v>
      </c>
      <c r="C168" s="112" t="s">
        <v>460</v>
      </c>
      <c r="D168" s="113" t="s">
        <v>65</v>
      </c>
      <c r="E168" s="114">
        <v>2</v>
      </c>
      <c r="F168" s="255"/>
      <c r="G168" s="115">
        <f t="shared" si="6"/>
        <v>0</v>
      </c>
      <c r="O168" s="76"/>
    </row>
    <row r="169" spans="1:15" ht="12.75">
      <c r="A169" s="110">
        <v>190</v>
      </c>
      <c r="B169" s="111" t="s">
        <v>461</v>
      </c>
      <c r="C169" s="112" t="s">
        <v>462</v>
      </c>
      <c r="D169" s="113" t="s">
        <v>65</v>
      </c>
      <c r="E169" s="114">
        <v>2</v>
      </c>
      <c r="F169" s="255"/>
      <c r="G169" s="115">
        <f t="shared" si="6"/>
        <v>0</v>
      </c>
      <c r="O169" s="76"/>
    </row>
    <row r="170" spans="1:15" ht="22.5">
      <c r="A170" s="110">
        <v>191</v>
      </c>
      <c r="B170" s="111"/>
      <c r="C170" s="112" t="s">
        <v>463</v>
      </c>
      <c r="D170" s="113" t="s">
        <v>65</v>
      </c>
      <c r="E170" s="114">
        <v>1</v>
      </c>
      <c r="F170" s="255"/>
      <c r="G170" s="115">
        <f t="shared" si="6"/>
        <v>0</v>
      </c>
      <c r="O170" s="76"/>
    </row>
    <row r="171" spans="1:15" ht="12.75">
      <c r="A171" s="110">
        <v>192</v>
      </c>
      <c r="B171" s="111"/>
      <c r="C171" s="112" t="s">
        <v>464</v>
      </c>
      <c r="D171" s="113" t="s">
        <v>65</v>
      </c>
      <c r="E171" s="114">
        <v>2</v>
      </c>
      <c r="F171" s="255"/>
      <c r="G171" s="115">
        <f t="shared" si="6"/>
        <v>0</v>
      </c>
      <c r="O171" s="76"/>
    </row>
    <row r="172" spans="1:15" ht="12.75">
      <c r="A172" s="110">
        <v>193</v>
      </c>
      <c r="B172" s="111"/>
      <c r="C172" s="112" t="s">
        <v>465</v>
      </c>
      <c r="D172" s="113" t="s">
        <v>65</v>
      </c>
      <c r="E172" s="114">
        <v>1</v>
      </c>
      <c r="F172" s="255"/>
      <c r="G172" s="115">
        <f t="shared" si="6"/>
        <v>0</v>
      </c>
      <c r="O172" s="76"/>
    </row>
    <row r="173" spans="1:15" ht="12.75">
      <c r="A173" s="110">
        <v>194</v>
      </c>
      <c r="B173" s="111" t="s">
        <v>466</v>
      </c>
      <c r="C173" s="112" t="s">
        <v>467</v>
      </c>
      <c r="D173" s="113" t="s">
        <v>117</v>
      </c>
      <c r="E173" s="114">
        <v>0.5</v>
      </c>
      <c r="F173" s="255"/>
      <c r="G173" s="115">
        <f t="shared" si="6"/>
        <v>0</v>
      </c>
      <c r="O173" s="76"/>
    </row>
    <row r="174" spans="1:15" ht="12.75">
      <c r="A174" s="110">
        <v>195</v>
      </c>
      <c r="B174" s="111" t="s">
        <v>468</v>
      </c>
      <c r="C174" s="112" t="s">
        <v>469</v>
      </c>
      <c r="D174" s="113" t="s">
        <v>82</v>
      </c>
      <c r="E174" s="114">
        <v>10</v>
      </c>
      <c r="F174" s="255"/>
      <c r="G174" s="115">
        <f t="shared" si="6"/>
        <v>0</v>
      </c>
      <c r="O174" s="76"/>
    </row>
    <row r="175" spans="1:15" ht="12.75">
      <c r="A175" s="110">
        <v>196</v>
      </c>
      <c r="B175" s="111" t="s">
        <v>135</v>
      </c>
      <c r="C175" s="112" t="s">
        <v>136</v>
      </c>
      <c r="D175" s="113" t="s">
        <v>82</v>
      </c>
      <c r="E175" s="114">
        <v>40</v>
      </c>
      <c r="F175" s="255"/>
      <c r="G175" s="115">
        <f t="shared" si="6"/>
        <v>0</v>
      </c>
      <c r="O175" s="76"/>
    </row>
    <row r="176" spans="1:15" ht="12.75">
      <c r="A176" s="110">
        <v>197</v>
      </c>
      <c r="B176" s="111" t="s">
        <v>137</v>
      </c>
      <c r="C176" s="112" t="s">
        <v>138</v>
      </c>
      <c r="D176" s="113" t="s">
        <v>82</v>
      </c>
      <c r="E176" s="114">
        <v>10</v>
      </c>
      <c r="F176" s="255"/>
      <c r="G176" s="115">
        <f t="shared" si="6"/>
        <v>0</v>
      </c>
      <c r="O176" s="76"/>
    </row>
    <row r="177" spans="1:15" ht="12.75">
      <c r="A177" s="110">
        <v>198</v>
      </c>
      <c r="B177" s="111" t="s">
        <v>139</v>
      </c>
      <c r="C177" s="112" t="s">
        <v>140</v>
      </c>
      <c r="D177" s="113" t="s">
        <v>82</v>
      </c>
      <c r="E177" s="114">
        <v>30</v>
      </c>
      <c r="F177" s="255"/>
      <c r="G177" s="115">
        <f t="shared" si="6"/>
        <v>0</v>
      </c>
      <c r="O177" s="76"/>
    </row>
    <row r="178" spans="1:15" ht="12.75">
      <c r="A178" s="110">
        <v>199</v>
      </c>
      <c r="B178" s="111" t="s">
        <v>470</v>
      </c>
      <c r="C178" s="112" t="s">
        <v>471</v>
      </c>
      <c r="D178" s="113" t="s">
        <v>82</v>
      </c>
      <c r="E178" s="114">
        <v>6</v>
      </c>
      <c r="F178" s="255"/>
      <c r="G178" s="115">
        <f t="shared" si="6"/>
        <v>0</v>
      </c>
      <c r="O178" s="76"/>
    </row>
    <row r="179" spans="1:15" ht="12.75">
      <c r="A179" s="110">
        <v>200</v>
      </c>
      <c r="B179" s="111" t="s">
        <v>472</v>
      </c>
      <c r="C179" s="112" t="s">
        <v>473</v>
      </c>
      <c r="D179" s="113" t="s">
        <v>117</v>
      </c>
      <c r="E179" s="114">
        <v>0.4</v>
      </c>
      <c r="F179" s="255"/>
      <c r="G179" s="115">
        <f t="shared" si="6"/>
        <v>0</v>
      </c>
      <c r="O179" s="76"/>
    </row>
    <row r="180" spans="1:57" ht="12.75">
      <c r="A180" s="116"/>
      <c r="B180" s="117" t="s">
        <v>66</v>
      </c>
      <c r="C180" s="118" t="str">
        <f>CONCATENATE(B115," ",C115)</f>
        <v>734 Armatury</v>
      </c>
      <c r="D180" s="116"/>
      <c r="E180" s="119"/>
      <c r="F180" s="256"/>
      <c r="G180" s="120">
        <f>SUM(G115:G179)</f>
        <v>0</v>
      </c>
      <c r="O180" s="76"/>
      <c r="BA180" s="88"/>
      <c r="BB180" s="88"/>
      <c r="BC180" s="88"/>
      <c r="BD180" s="88"/>
      <c r="BE180" s="88"/>
    </row>
    <row r="181" spans="1:15" ht="12.75">
      <c r="A181" s="104" t="s">
        <v>63</v>
      </c>
      <c r="B181" s="105" t="s">
        <v>474</v>
      </c>
      <c r="C181" s="106" t="s">
        <v>475</v>
      </c>
      <c r="D181" s="107"/>
      <c r="E181" s="108"/>
      <c r="F181" s="257"/>
      <c r="G181" s="109"/>
      <c r="O181" s="76"/>
    </row>
    <row r="182" spans="1:15" ht="12.75">
      <c r="A182" s="110">
        <v>201</v>
      </c>
      <c r="B182" s="111" t="s">
        <v>476</v>
      </c>
      <c r="C182" s="112" t="s">
        <v>477</v>
      </c>
      <c r="D182" s="113" t="s">
        <v>71</v>
      </c>
      <c r="E182" s="114">
        <v>242</v>
      </c>
      <c r="F182" s="255"/>
      <c r="G182" s="115">
        <f>ROUND(E182*F182,2)</f>
        <v>0</v>
      </c>
      <c r="O182" s="76"/>
    </row>
    <row r="183" spans="1:15" ht="12.75">
      <c r="A183" s="110">
        <v>202</v>
      </c>
      <c r="B183" s="111" t="s">
        <v>478</v>
      </c>
      <c r="C183" s="112" t="s">
        <v>479</v>
      </c>
      <c r="D183" s="113" t="s">
        <v>71</v>
      </c>
      <c r="E183" s="114">
        <v>34</v>
      </c>
      <c r="F183" s="255"/>
      <c r="G183" s="115">
        <f>ROUND(E183*F183,2)</f>
        <v>0</v>
      </c>
      <c r="O183" s="76"/>
    </row>
    <row r="184" spans="1:57" ht="12.75">
      <c r="A184" s="116"/>
      <c r="B184" s="117" t="s">
        <v>66</v>
      </c>
      <c r="C184" s="118" t="str">
        <f>CONCATENATE(B181," ",C181)</f>
        <v>783 Nátěry</v>
      </c>
      <c r="D184" s="116"/>
      <c r="E184" s="119"/>
      <c r="F184" s="256"/>
      <c r="G184" s="120">
        <f>SUM(G181:G183)</f>
        <v>0</v>
      </c>
      <c r="O184" s="76"/>
      <c r="BA184" s="88"/>
      <c r="BB184" s="88"/>
      <c r="BC184" s="88"/>
      <c r="BD184" s="88"/>
      <c r="BE184" s="88"/>
    </row>
    <row r="185" spans="1:15" ht="12.75">
      <c r="A185" s="104" t="s">
        <v>63</v>
      </c>
      <c r="B185" s="105" t="s">
        <v>25</v>
      </c>
      <c r="C185" s="106" t="s">
        <v>480</v>
      </c>
      <c r="D185" s="107"/>
      <c r="E185" s="108"/>
      <c r="F185" s="257"/>
      <c r="G185" s="109"/>
      <c r="O185" s="76"/>
    </row>
    <row r="186" spans="1:15" ht="12.75">
      <c r="A186" s="110">
        <v>203</v>
      </c>
      <c r="B186" s="111" t="s">
        <v>481</v>
      </c>
      <c r="C186" s="112" t="s">
        <v>482</v>
      </c>
      <c r="D186" s="113" t="s">
        <v>483</v>
      </c>
      <c r="E186" s="114">
        <v>72</v>
      </c>
      <c r="F186" s="255"/>
      <c r="G186" s="115">
        <f>ROUND(E186*F186,2)</f>
        <v>0</v>
      </c>
      <c r="O186" s="76"/>
    </row>
    <row r="187" spans="1:15" ht="12.75">
      <c r="A187" s="110">
        <v>204</v>
      </c>
      <c r="B187" s="111" t="s">
        <v>484</v>
      </c>
      <c r="C187" s="112" t="s">
        <v>485</v>
      </c>
      <c r="D187" s="113" t="s">
        <v>94</v>
      </c>
      <c r="E187" s="114">
        <v>12</v>
      </c>
      <c r="F187" s="255"/>
      <c r="G187" s="115">
        <f aca="true" t="shared" si="7" ref="G187:G191">ROUND(E187*F187,2)</f>
        <v>0</v>
      </c>
      <c r="O187" s="76"/>
    </row>
    <row r="188" spans="1:15" ht="12.75">
      <c r="A188" s="110">
        <v>205</v>
      </c>
      <c r="B188" s="111" t="s">
        <v>486</v>
      </c>
      <c r="C188" s="112" t="s">
        <v>487</v>
      </c>
      <c r="D188" s="113" t="s">
        <v>94</v>
      </c>
      <c r="E188" s="114">
        <v>12</v>
      </c>
      <c r="F188" s="255"/>
      <c r="G188" s="115">
        <f t="shared" si="7"/>
        <v>0</v>
      </c>
      <c r="O188" s="76"/>
    </row>
    <row r="189" spans="1:15" ht="12.75">
      <c r="A189" s="110">
        <v>206</v>
      </c>
      <c r="B189" s="111" t="s">
        <v>488</v>
      </c>
      <c r="C189" s="112" t="s">
        <v>489</v>
      </c>
      <c r="D189" s="113" t="s">
        <v>94</v>
      </c>
      <c r="E189" s="114">
        <v>1</v>
      </c>
      <c r="F189" s="255"/>
      <c r="G189" s="115">
        <f t="shared" si="7"/>
        <v>0</v>
      </c>
      <c r="O189" s="76"/>
    </row>
    <row r="190" spans="1:15" ht="22.5">
      <c r="A190" s="110">
        <v>207</v>
      </c>
      <c r="B190" s="111" t="s">
        <v>490</v>
      </c>
      <c r="C190" s="112" t="s">
        <v>491</v>
      </c>
      <c r="D190" s="113" t="s">
        <v>94</v>
      </c>
      <c r="E190" s="114">
        <v>1</v>
      </c>
      <c r="F190" s="255"/>
      <c r="G190" s="115">
        <f t="shared" si="7"/>
        <v>0</v>
      </c>
      <c r="O190" s="76"/>
    </row>
    <row r="191" spans="1:15" ht="22.5">
      <c r="A191" s="110">
        <v>208</v>
      </c>
      <c r="B191" s="111" t="s">
        <v>492</v>
      </c>
      <c r="C191" s="112" t="s">
        <v>493</v>
      </c>
      <c r="D191" s="113" t="s">
        <v>94</v>
      </c>
      <c r="E191" s="114">
        <v>1</v>
      </c>
      <c r="F191" s="255"/>
      <c r="G191" s="115">
        <f t="shared" si="7"/>
        <v>0</v>
      </c>
      <c r="O191" s="76"/>
    </row>
    <row r="192" spans="1:57" ht="12.75">
      <c r="A192" s="116"/>
      <c r="B192" s="117" t="s">
        <v>66</v>
      </c>
      <c r="C192" s="118" t="str">
        <f>CONCATENATE(B185," ",C185)</f>
        <v>HZS Hodinová zúčtovací sazba</v>
      </c>
      <c r="D192" s="116"/>
      <c r="E192" s="119"/>
      <c r="F192" s="119"/>
      <c r="G192" s="120">
        <f>SUM(G185:G191)</f>
        <v>0</v>
      </c>
      <c r="O192" s="76"/>
      <c r="BA192" s="88"/>
      <c r="BB192" s="88"/>
      <c r="BC192" s="88"/>
      <c r="BD192" s="88"/>
      <c r="BE192" s="88"/>
    </row>
    <row r="193" ht="13.5" thickBot="1">
      <c r="E193" s="54"/>
    </row>
    <row r="194" spans="1:7" s="134" customFormat="1" ht="13.5" thickBot="1">
      <c r="A194" s="131"/>
      <c r="B194" s="132" t="s">
        <v>66</v>
      </c>
      <c r="C194" s="133" t="str">
        <f>C4</f>
        <v>Zařízení pro vytápění staveb</v>
      </c>
      <c r="D194" s="287">
        <f>G21+G25+G30+G55+G98+G114+G180+G184+G192</f>
        <v>0</v>
      </c>
      <c r="E194" s="293"/>
      <c r="F194" s="293"/>
      <c r="G194" s="294"/>
    </row>
    <row r="195" ht="12.75">
      <c r="E195" s="54"/>
    </row>
    <row r="196" ht="12.75">
      <c r="E196" s="54"/>
    </row>
    <row r="197" ht="12.75">
      <c r="E197" s="54"/>
    </row>
    <row r="198" ht="12.75">
      <c r="E198" s="54"/>
    </row>
    <row r="199" ht="12.75">
      <c r="E199" s="54"/>
    </row>
    <row r="200" ht="12.75">
      <c r="E200" s="54"/>
    </row>
    <row r="201" ht="12.75">
      <c r="E201" s="54"/>
    </row>
    <row r="202" ht="12.75">
      <c r="E202" s="54"/>
    </row>
    <row r="203" ht="12.75">
      <c r="E203" s="54"/>
    </row>
    <row r="204" ht="12.75">
      <c r="E204" s="54"/>
    </row>
    <row r="205" ht="12.75">
      <c r="E205" s="54"/>
    </row>
    <row r="206" ht="12.75">
      <c r="E206" s="54"/>
    </row>
    <row r="207" ht="12.75">
      <c r="E207" s="54"/>
    </row>
    <row r="208" ht="12.75">
      <c r="E208" s="54"/>
    </row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  <row r="227" s="54" customFormat="1" ht="12.75"/>
    <row r="228" s="54" customFormat="1" ht="12.75"/>
    <row r="229" s="54" customFormat="1" ht="12.75"/>
    <row r="230" s="54" customFormat="1" ht="12.75"/>
    <row r="231" s="54" customFormat="1" ht="12.75"/>
    <row r="232" s="54" customFormat="1" ht="12.75"/>
    <row r="233" s="54" customFormat="1" ht="12.75"/>
    <row r="234" s="54" customFormat="1" ht="12.75"/>
    <row r="235" s="54" customFormat="1" ht="12.75"/>
    <row r="236" s="54" customFormat="1" ht="12.75"/>
    <row r="237" s="54" customFormat="1" ht="12.75"/>
    <row r="238" s="54" customFormat="1" ht="12.75"/>
    <row r="239" s="54" customFormat="1" ht="12.75"/>
    <row r="240" s="54" customFormat="1" ht="12.75"/>
    <row r="241" ht="12.75">
      <c r="E241" s="54"/>
    </row>
    <row r="242" ht="12.75">
      <c r="E242" s="54"/>
    </row>
    <row r="243" ht="12.75">
      <c r="E243" s="54"/>
    </row>
    <row r="244" ht="12.75">
      <c r="E244" s="54"/>
    </row>
    <row r="245" ht="12.75">
      <c r="E245" s="54"/>
    </row>
    <row r="246" ht="12.75">
      <c r="E246" s="54"/>
    </row>
    <row r="247" ht="12.75">
      <c r="E247" s="54"/>
    </row>
    <row r="248" ht="12.75">
      <c r="E248" s="54"/>
    </row>
    <row r="249" ht="12.75">
      <c r="E249" s="54"/>
    </row>
    <row r="250" ht="12.75">
      <c r="E250" s="54"/>
    </row>
    <row r="251" spans="1:2" ht="12.75">
      <c r="A251" s="121"/>
      <c r="B251" s="121"/>
    </row>
    <row r="252" spans="3:7" ht="12.75">
      <c r="C252" s="122"/>
      <c r="D252" s="122"/>
      <c r="E252" s="123"/>
      <c r="F252" s="122"/>
      <c r="G252" s="124"/>
    </row>
    <row r="253" spans="1:2" ht="12.75">
      <c r="A253" s="121"/>
      <c r="B253" s="121"/>
    </row>
  </sheetData>
  <sheetProtection algorithmName="SHA-512" hashValue="K7i8k9yY+Cc1l3VziQst41MKeMqKofu447xS1XlYf6b89G5d0kF8Ys+gjRHZN/sUXxm/fo/AfU3G0imlcxzdTw==" saltValue="0jow+uVpbwskKHrFrzCLAw==" spinCount="100000" sheet="1" objects="1" scenarios="1"/>
  <mergeCells count="6">
    <mergeCell ref="D194:G194"/>
    <mergeCell ref="A1:G1"/>
    <mergeCell ref="A3:B3"/>
    <mergeCell ref="C3:G3"/>
    <mergeCell ref="A4:B4"/>
    <mergeCell ref="E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2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3.875" style="149" customWidth="1"/>
    <col min="2" max="2" width="12.00390625" style="136" customWidth="1"/>
    <col min="3" max="3" width="40.375" style="136" customWidth="1"/>
    <col min="4" max="4" width="5.625" style="136" customWidth="1"/>
    <col min="5" max="5" width="8.625" style="137" customWidth="1"/>
    <col min="6" max="6" width="9.875" style="136" customWidth="1"/>
    <col min="7" max="7" width="13.875" style="136" customWidth="1"/>
    <col min="8" max="16384" width="9.125" style="136" customWidth="1"/>
  </cols>
  <sheetData>
    <row r="1" spans="1:7" s="149" customFormat="1" ht="15.75">
      <c r="A1" s="310" t="s">
        <v>55</v>
      </c>
      <c r="B1" s="310"/>
      <c r="C1" s="310"/>
      <c r="D1" s="310"/>
      <c r="E1" s="310"/>
      <c r="F1" s="310"/>
      <c r="G1" s="310"/>
    </row>
    <row r="2" spans="2:7" s="149" customFormat="1" ht="13.5" thickBot="1">
      <c r="B2" s="150"/>
      <c r="C2" s="151"/>
      <c r="D2" s="151"/>
      <c r="E2" s="152"/>
      <c r="F2" s="151"/>
      <c r="G2" s="151"/>
    </row>
    <row r="3" spans="1:7" s="149" customFormat="1" ht="13.5" thickTop="1">
      <c r="A3" s="272" t="s">
        <v>4</v>
      </c>
      <c r="B3" s="273"/>
      <c r="C3" s="311" t="str">
        <f>CONCATENATE(cislostavby," ",nazevstavby)</f>
        <v xml:space="preserve"> Klatovy, SPŠ - rekonstrukce plynové kotelny a změna topného zdroje tělocvičny</v>
      </c>
      <c r="D3" s="312"/>
      <c r="E3" s="312"/>
      <c r="F3" s="312"/>
      <c r="G3" s="313"/>
    </row>
    <row r="4" spans="1:7" s="149" customFormat="1" ht="13.5" thickBot="1">
      <c r="A4" s="304" t="s">
        <v>1</v>
      </c>
      <c r="B4" s="275"/>
      <c r="C4" s="153" t="s">
        <v>498</v>
      </c>
      <c r="D4" s="154"/>
      <c r="E4" s="305"/>
      <c r="F4" s="305"/>
      <c r="G4" s="306"/>
    </row>
    <row r="5" spans="1:5" s="149" customFormat="1" ht="13.5" thickTop="1">
      <c r="A5" s="155"/>
      <c r="E5" s="156"/>
    </row>
    <row r="6" spans="1:7" s="149" customFormat="1" ht="12.75">
      <c r="A6" s="157" t="s">
        <v>56</v>
      </c>
      <c r="B6" s="158" t="s">
        <v>57</v>
      </c>
      <c r="C6" s="158" t="s">
        <v>58</v>
      </c>
      <c r="D6" s="158" t="s">
        <v>59</v>
      </c>
      <c r="E6" s="158" t="s">
        <v>60</v>
      </c>
      <c r="F6" s="158" t="s">
        <v>61</v>
      </c>
      <c r="G6" s="159" t="s">
        <v>62</v>
      </c>
    </row>
    <row r="7" spans="1:7" ht="12.75">
      <c r="A7" s="168" t="s">
        <v>63</v>
      </c>
      <c r="B7" s="172" t="s">
        <v>623</v>
      </c>
      <c r="C7" s="166" t="s">
        <v>624</v>
      </c>
      <c r="D7" s="138"/>
      <c r="E7" s="139"/>
      <c r="F7" s="139"/>
      <c r="G7" s="140"/>
    </row>
    <row r="8" spans="1:7" ht="22.5">
      <c r="A8" s="169">
        <v>209</v>
      </c>
      <c r="B8" s="167" t="s">
        <v>561</v>
      </c>
      <c r="C8" s="160" t="s">
        <v>496</v>
      </c>
      <c r="D8" s="113" t="s">
        <v>65</v>
      </c>
      <c r="E8" s="114">
        <v>1</v>
      </c>
      <c r="F8" s="255"/>
      <c r="G8" s="115">
        <f>ROUND(E8*F8,2)</f>
        <v>0</v>
      </c>
    </row>
    <row r="9" spans="1:7" ht="22.5">
      <c r="A9" s="169">
        <v>210</v>
      </c>
      <c r="B9" s="167" t="s">
        <v>562</v>
      </c>
      <c r="C9" s="160" t="s">
        <v>497</v>
      </c>
      <c r="D9" s="113" t="s">
        <v>65</v>
      </c>
      <c r="E9" s="114">
        <v>1</v>
      </c>
      <c r="F9" s="255"/>
      <c r="G9" s="115">
        <f aca="true" t="shared" si="0" ref="G9:G69">ROUND(E9*F9,2)</f>
        <v>0</v>
      </c>
    </row>
    <row r="10" spans="1:7" ht="56.25">
      <c r="A10" s="169">
        <v>211</v>
      </c>
      <c r="B10" s="167" t="s">
        <v>563</v>
      </c>
      <c r="C10" s="160" t="s">
        <v>499</v>
      </c>
      <c r="D10" s="113" t="s">
        <v>65</v>
      </c>
      <c r="E10" s="114">
        <v>1</v>
      </c>
      <c r="F10" s="255"/>
      <c r="G10" s="115">
        <f t="shared" si="0"/>
        <v>0</v>
      </c>
    </row>
    <row r="11" spans="1:7" ht="56.25">
      <c r="A11" s="169">
        <v>212</v>
      </c>
      <c r="B11" s="167" t="s">
        <v>564</v>
      </c>
      <c r="C11" s="160" t="s">
        <v>500</v>
      </c>
      <c r="D11" s="113" t="s">
        <v>65</v>
      </c>
      <c r="E11" s="114">
        <v>1</v>
      </c>
      <c r="F11" s="255"/>
      <c r="G11" s="115">
        <f t="shared" si="0"/>
        <v>0</v>
      </c>
    </row>
    <row r="12" spans="1:7" ht="12.75">
      <c r="A12" s="169">
        <v>213</v>
      </c>
      <c r="B12" s="167" t="s">
        <v>565</v>
      </c>
      <c r="C12" s="160" t="s">
        <v>501</v>
      </c>
      <c r="D12" s="113" t="s">
        <v>65</v>
      </c>
      <c r="E12" s="114">
        <v>1</v>
      </c>
      <c r="F12" s="255"/>
      <c r="G12" s="115">
        <f t="shared" si="0"/>
        <v>0</v>
      </c>
    </row>
    <row r="13" spans="1:7" ht="22.5">
      <c r="A13" s="169">
        <v>214</v>
      </c>
      <c r="B13" s="167" t="s">
        <v>566</v>
      </c>
      <c r="C13" s="160" t="s">
        <v>502</v>
      </c>
      <c r="D13" s="113" t="s">
        <v>65</v>
      </c>
      <c r="E13" s="114">
        <v>1</v>
      </c>
      <c r="F13" s="255"/>
      <c r="G13" s="115">
        <f t="shared" si="0"/>
        <v>0</v>
      </c>
    </row>
    <row r="14" spans="1:7" ht="22.5">
      <c r="A14" s="169">
        <v>215</v>
      </c>
      <c r="B14" s="167" t="s">
        <v>567</v>
      </c>
      <c r="C14" s="160" t="s">
        <v>503</v>
      </c>
      <c r="D14" s="113" t="s">
        <v>65</v>
      </c>
      <c r="E14" s="114">
        <v>2</v>
      </c>
      <c r="F14" s="255"/>
      <c r="G14" s="115">
        <f t="shared" si="0"/>
        <v>0</v>
      </c>
    </row>
    <row r="15" spans="1:7" ht="12.75">
      <c r="A15" s="169">
        <v>216</v>
      </c>
      <c r="B15" s="167" t="s">
        <v>568</v>
      </c>
      <c r="C15" s="160" t="s">
        <v>504</v>
      </c>
      <c r="D15" s="113" t="s">
        <v>65</v>
      </c>
      <c r="E15" s="114">
        <v>2</v>
      </c>
      <c r="F15" s="255"/>
      <c r="G15" s="115">
        <f t="shared" si="0"/>
        <v>0</v>
      </c>
    </row>
    <row r="16" spans="1:7" ht="12.75">
      <c r="A16" s="169">
        <v>217</v>
      </c>
      <c r="B16" s="167" t="s">
        <v>569</v>
      </c>
      <c r="C16" s="160" t="s">
        <v>505</v>
      </c>
      <c r="D16" s="113" t="s">
        <v>65</v>
      </c>
      <c r="E16" s="114">
        <v>1</v>
      </c>
      <c r="F16" s="255"/>
      <c r="G16" s="115">
        <f t="shared" si="0"/>
        <v>0</v>
      </c>
    </row>
    <row r="17" spans="1:7" ht="12.75">
      <c r="A17" s="169">
        <v>218</v>
      </c>
      <c r="B17" s="167" t="s">
        <v>570</v>
      </c>
      <c r="C17" s="160" t="s">
        <v>506</v>
      </c>
      <c r="D17" s="113" t="s">
        <v>65</v>
      </c>
      <c r="E17" s="114">
        <v>1</v>
      </c>
      <c r="F17" s="255"/>
      <c r="G17" s="115">
        <f t="shared" si="0"/>
        <v>0</v>
      </c>
    </row>
    <row r="18" spans="1:7" ht="12.75">
      <c r="A18" s="169">
        <v>219</v>
      </c>
      <c r="B18" s="167" t="s">
        <v>571</v>
      </c>
      <c r="C18" s="160" t="s">
        <v>507</v>
      </c>
      <c r="D18" s="113" t="s">
        <v>65</v>
      </c>
      <c r="E18" s="114">
        <v>1</v>
      </c>
      <c r="F18" s="255"/>
      <c r="G18" s="115">
        <f t="shared" si="0"/>
        <v>0</v>
      </c>
    </row>
    <row r="19" spans="1:7" ht="12.75">
      <c r="A19" s="169">
        <v>220</v>
      </c>
      <c r="B19" s="167" t="s">
        <v>572</v>
      </c>
      <c r="C19" s="160" t="s">
        <v>508</v>
      </c>
      <c r="D19" s="113" t="s">
        <v>65</v>
      </c>
      <c r="E19" s="114">
        <v>3</v>
      </c>
      <c r="F19" s="255"/>
      <c r="G19" s="115">
        <f t="shared" si="0"/>
        <v>0</v>
      </c>
    </row>
    <row r="20" spans="1:7" ht="12.75">
      <c r="A20" s="169">
        <v>221</v>
      </c>
      <c r="B20" s="167" t="s">
        <v>573</v>
      </c>
      <c r="C20" s="160" t="s">
        <v>509</v>
      </c>
      <c r="D20" s="113" t="s">
        <v>65</v>
      </c>
      <c r="E20" s="114">
        <v>13</v>
      </c>
      <c r="F20" s="255"/>
      <c r="G20" s="115">
        <f t="shared" si="0"/>
        <v>0</v>
      </c>
    </row>
    <row r="21" spans="1:7" ht="12.75">
      <c r="A21" s="169">
        <v>222</v>
      </c>
      <c r="B21" s="167" t="s">
        <v>574</v>
      </c>
      <c r="C21" s="160" t="s">
        <v>510</v>
      </c>
      <c r="D21" s="113" t="s">
        <v>65</v>
      </c>
      <c r="E21" s="114">
        <v>2</v>
      </c>
      <c r="F21" s="255"/>
      <c r="G21" s="115">
        <f t="shared" si="0"/>
        <v>0</v>
      </c>
    </row>
    <row r="22" spans="1:7" ht="12.75">
      <c r="A22" s="169">
        <v>223</v>
      </c>
      <c r="B22" s="167" t="s">
        <v>575</v>
      </c>
      <c r="C22" s="160" t="s">
        <v>511</v>
      </c>
      <c r="D22" s="113" t="s">
        <v>65</v>
      </c>
      <c r="E22" s="114">
        <v>1</v>
      </c>
      <c r="F22" s="255"/>
      <c r="G22" s="115">
        <f t="shared" si="0"/>
        <v>0</v>
      </c>
    </row>
    <row r="23" spans="1:7" ht="12.75">
      <c r="A23" s="169">
        <v>224</v>
      </c>
      <c r="B23" s="167" t="s">
        <v>576</v>
      </c>
      <c r="C23" s="160" t="s">
        <v>512</v>
      </c>
      <c r="D23" s="113" t="s">
        <v>65</v>
      </c>
      <c r="E23" s="114">
        <v>2</v>
      </c>
      <c r="F23" s="255"/>
      <c r="G23" s="115">
        <f t="shared" si="0"/>
        <v>0</v>
      </c>
    </row>
    <row r="24" spans="1:7" ht="12.75">
      <c r="A24" s="169">
        <v>225</v>
      </c>
      <c r="B24" s="167" t="s">
        <v>577</v>
      </c>
      <c r="C24" s="160" t="s">
        <v>513</v>
      </c>
      <c r="D24" s="113" t="s">
        <v>65</v>
      </c>
      <c r="E24" s="114">
        <v>2</v>
      </c>
      <c r="F24" s="255"/>
      <c r="G24" s="115">
        <f t="shared" si="0"/>
        <v>0</v>
      </c>
    </row>
    <row r="25" spans="1:7" ht="12.75">
      <c r="A25" s="169">
        <v>226</v>
      </c>
      <c r="B25" s="167" t="s">
        <v>578</v>
      </c>
      <c r="C25" s="160" t="s">
        <v>514</v>
      </c>
      <c r="D25" s="113" t="s">
        <v>65</v>
      </c>
      <c r="E25" s="114">
        <v>2</v>
      </c>
      <c r="F25" s="255"/>
      <c r="G25" s="115">
        <f t="shared" si="0"/>
        <v>0</v>
      </c>
    </row>
    <row r="26" spans="1:7" ht="12.75">
      <c r="A26" s="169">
        <v>227</v>
      </c>
      <c r="B26" s="167" t="s">
        <v>579</v>
      </c>
      <c r="C26" s="160" t="s">
        <v>515</v>
      </c>
      <c r="D26" s="113" t="s">
        <v>65</v>
      </c>
      <c r="E26" s="114">
        <v>1</v>
      </c>
      <c r="F26" s="255"/>
      <c r="G26" s="115">
        <f t="shared" si="0"/>
        <v>0</v>
      </c>
    </row>
    <row r="27" spans="1:7" ht="12.75">
      <c r="A27" s="169">
        <v>228</v>
      </c>
      <c r="B27" s="167" t="s">
        <v>580</v>
      </c>
      <c r="C27" s="160" t="s">
        <v>516</v>
      </c>
      <c r="D27" s="113" t="s">
        <v>65</v>
      </c>
      <c r="E27" s="114">
        <v>1</v>
      </c>
      <c r="F27" s="255"/>
      <c r="G27" s="115">
        <f t="shared" si="0"/>
        <v>0</v>
      </c>
    </row>
    <row r="28" spans="1:7" ht="12.75">
      <c r="A28" s="169">
        <v>229</v>
      </c>
      <c r="B28" s="167" t="s">
        <v>581</v>
      </c>
      <c r="C28" s="160" t="s">
        <v>517</v>
      </c>
      <c r="D28" s="113" t="s">
        <v>65</v>
      </c>
      <c r="E28" s="114">
        <v>2</v>
      </c>
      <c r="F28" s="255"/>
      <c r="G28" s="115">
        <f t="shared" si="0"/>
        <v>0</v>
      </c>
    </row>
    <row r="29" spans="1:7" ht="12.75">
      <c r="A29" s="169">
        <v>230</v>
      </c>
      <c r="B29" s="167" t="s">
        <v>582</v>
      </c>
      <c r="C29" s="160" t="s">
        <v>518</v>
      </c>
      <c r="D29" s="113" t="s">
        <v>65</v>
      </c>
      <c r="E29" s="114">
        <v>1</v>
      </c>
      <c r="F29" s="255"/>
      <c r="G29" s="115">
        <f t="shared" si="0"/>
        <v>0</v>
      </c>
    </row>
    <row r="30" spans="1:7" ht="22.5">
      <c r="A30" s="169">
        <v>231</v>
      </c>
      <c r="B30" s="167" t="s">
        <v>583</v>
      </c>
      <c r="C30" s="160" t="s">
        <v>519</v>
      </c>
      <c r="D30" s="113" t="s">
        <v>65</v>
      </c>
      <c r="E30" s="114">
        <v>2</v>
      </c>
      <c r="F30" s="255"/>
      <c r="G30" s="115">
        <f t="shared" si="0"/>
        <v>0</v>
      </c>
    </row>
    <row r="31" spans="1:7" ht="12.75">
      <c r="A31" s="169">
        <v>232</v>
      </c>
      <c r="B31" s="167" t="s">
        <v>584</v>
      </c>
      <c r="C31" s="160" t="s">
        <v>520</v>
      </c>
      <c r="D31" s="113" t="s">
        <v>71</v>
      </c>
      <c r="E31" s="114">
        <v>225</v>
      </c>
      <c r="F31" s="255"/>
      <c r="G31" s="115">
        <f t="shared" si="0"/>
        <v>0</v>
      </c>
    </row>
    <row r="32" spans="1:7" ht="22.5">
      <c r="A32" s="169">
        <v>233</v>
      </c>
      <c r="B32" s="167" t="s">
        <v>585</v>
      </c>
      <c r="C32" s="160" t="s">
        <v>521</v>
      </c>
      <c r="D32" s="113" t="s">
        <v>71</v>
      </c>
      <c r="E32" s="114">
        <v>70</v>
      </c>
      <c r="F32" s="255"/>
      <c r="G32" s="115">
        <f t="shared" si="0"/>
        <v>0</v>
      </c>
    </row>
    <row r="33" spans="1:7" ht="12.75">
      <c r="A33" s="169">
        <v>234</v>
      </c>
      <c r="B33" s="167" t="s">
        <v>586</v>
      </c>
      <c r="C33" s="160" t="s">
        <v>522</v>
      </c>
      <c r="D33" s="113" t="s">
        <v>65</v>
      </c>
      <c r="E33" s="114">
        <v>9</v>
      </c>
      <c r="F33" s="255"/>
      <c r="G33" s="115">
        <f t="shared" si="0"/>
        <v>0</v>
      </c>
    </row>
    <row r="34" spans="1:7" ht="12.75">
      <c r="A34" s="169">
        <v>235</v>
      </c>
      <c r="B34" s="167" t="s">
        <v>587</v>
      </c>
      <c r="C34" s="160" t="s">
        <v>523</v>
      </c>
      <c r="D34" s="113" t="s">
        <v>71</v>
      </c>
      <c r="E34" s="114">
        <v>86</v>
      </c>
      <c r="F34" s="255"/>
      <c r="G34" s="115">
        <f t="shared" si="0"/>
        <v>0</v>
      </c>
    </row>
    <row r="35" spans="1:7" ht="12.75">
      <c r="A35" s="169">
        <v>236</v>
      </c>
      <c r="B35" s="167" t="s">
        <v>588</v>
      </c>
      <c r="C35" s="160" t="s">
        <v>524</v>
      </c>
      <c r="D35" s="113" t="s">
        <v>71</v>
      </c>
      <c r="E35" s="114">
        <v>23</v>
      </c>
      <c r="F35" s="255"/>
      <c r="G35" s="115">
        <f t="shared" si="0"/>
        <v>0</v>
      </c>
    </row>
    <row r="36" spans="1:7" ht="12.75">
      <c r="A36" s="169">
        <v>237</v>
      </c>
      <c r="B36" s="167" t="s">
        <v>589</v>
      </c>
      <c r="C36" s="160" t="s">
        <v>525</v>
      </c>
      <c r="D36" s="113" t="s">
        <v>71</v>
      </c>
      <c r="E36" s="114">
        <v>3</v>
      </c>
      <c r="F36" s="255"/>
      <c r="G36" s="115">
        <f t="shared" si="0"/>
        <v>0</v>
      </c>
    </row>
    <row r="37" spans="1:7" ht="12.75">
      <c r="A37" s="169">
        <v>238</v>
      </c>
      <c r="B37" s="167" t="s">
        <v>590</v>
      </c>
      <c r="C37" s="160" t="s">
        <v>526</v>
      </c>
      <c r="D37" s="113" t="s">
        <v>71</v>
      </c>
      <c r="E37" s="114">
        <v>5</v>
      </c>
      <c r="F37" s="255"/>
      <c r="G37" s="115">
        <f t="shared" si="0"/>
        <v>0</v>
      </c>
    </row>
    <row r="38" spans="1:7" ht="12.75">
      <c r="A38" s="169">
        <v>239</v>
      </c>
      <c r="B38" s="167" t="s">
        <v>591</v>
      </c>
      <c r="C38" s="160" t="s">
        <v>527</v>
      </c>
      <c r="D38" s="113" t="s">
        <v>71</v>
      </c>
      <c r="E38" s="114">
        <v>214</v>
      </c>
      <c r="F38" s="255"/>
      <c r="G38" s="115">
        <f t="shared" si="0"/>
        <v>0</v>
      </c>
    </row>
    <row r="39" spans="1:7" ht="12.75">
      <c r="A39" s="169">
        <v>240</v>
      </c>
      <c r="B39" s="167" t="s">
        <v>592</v>
      </c>
      <c r="C39" s="160" t="s">
        <v>528</v>
      </c>
      <c r="D39" s="113" t="s">
        <v>71</v>
      </c>
      <c r="E39" s="114">
        <v>140</v>
      </c>
      <c r="F39" s="255"/>
      <c r="G39" s="115">
        <f t="shared" si="0"/>
        <v>0</v>
      </c>
    </row>
    <row r="40" spans="1:7" ht="12.75">
      <c r="A40" s="169">
        <v>241</v>
      </c>
      <c r="B40" s="167" t="s">
        <v>593</v>
      </c>
      <c r="C40" s="160" t="s">
        <v>529</v>
      </c>
      <c r="D40" s="113" t="s">
        <v>71</v>
      </c>
      <c r="E40" s="114">
        <v>16</v>
      </c>
      <c r="F40" s="255"/>
      <c r="G40" s="115">
        <f t="shared" si="0"/>
        <v>0</v>
      </c>
    </row>
    <row r="41" spans="1:7" ht="12.75">
      <c r="A41" s="169">
        <v>242</v>
      </c>
      <c r="B41" s="167" t="s">
        <v>594</v>
      </c>
      <c r="C41" s="160" t="s">
        <v>530</v>
      </c>
      <c r="D41" s="113" t="s">
        <v>71</v>
      </c>
      <c r="E41" s="114">
        <v>5</v>
      </c>
      <c r="F41" s="255"/>
      <c r="G41" s="115">
        <f t="shared" si="0"/>
        <v>0</v>
      </c>
    </row>
    <row r="42" spans="1:7" ht="12.75">
      <c r="A42" s="169">
        <v>243</v>
      </c>
      <c r="B42" s="167" t="s">
        <v>595</v>
      </c>
      <c r="C42" s="160" t="s">
        <v>531</v>
      </c>
      <c r="D42" s="113" t="s">
        <v>71</v>
      </c>
      <c r="E42" s="114">
        <v>130</v>
      </c>
      <c r="F42" s="255"/>
      <c r="G42" s="115">
        <f t="shared" si="0"/>
        <v>0</v>
      </c>
    </row>
    <row r="43" spans="1:7" ht="12.75">
      <c r="A43" s="169">
        <v>244</v>
      </c>
      <c r="B43" s="167" t="s">
        <v>596</v>
      </c>
      <c r="C43" s="160" t="s">
        <v>532</v>
      </c>
      <c r="D43" s="113" t="s">
        <v>71</v>
      </c>
      <c r="E43" s="114">
        <v>350</v>
      </c>
      <c r="F43" s="255"/>
      <c r="G43" s="115">
        <f t="shared" si="0"/>
        <v>0</v>
      </c>
    </row>
    <row r="44" spans="1:7" ht="12.75">
      <c r="A44" s="169">
        <v>245</v>
      </c>
      <c r="B44" s="167" t="s">
        <v>597</v>
      </c>
      <c r="C44" s="161" t="s">
        <v>533</v>
      </c>
      <c r="D44" s="113" t="s">
        <v>71</v>
      </c>
      <c r="E44" s="114">
        <v>210</v>
      </c>
      <c r="F44" s="255"/>
      <c r="G44" s="115">
        <f t="shared" si="0"/>
        <v>0</v>
      </c>
    </row>
    <row r="45" spans="1:7" ht="12.75">
      <c r="A45" s="169">
        <v>246</v>
      </c>
      <c r="B45" s="167" t="s">
        <v>598</v>
      </c>
      <c r="C45" s="161" t="s">
        <v>534</v>
      </c>
      <c r="D45" s="113" t="s">
        <v>71</v>
      </c>
      <c r="E45" s="114">
        <v>22</v>
      </c>
      <c r="F45" s="255"/>
      <c r="G45" s="115">
        <f t="shared" si="0"/>
        <v>0</v>
      </c>
    </row>
    <row r="46" spans="1:7" ht="12.75">
      <c r="A46" s="169">
        <v>247</v>
      </c>
      <c r="B46" s="167" t="s">
        <v>599</v>
      </c>
      <c r="C46" s="161" t="s">
        <v>535</v>
      </c>
      <c r="D46" s="113" t="s">
        <v>65</v>
      </c>
      <c r="E46" s="114">
        <v>75</v>
      </c>
      <c r="F46" s="255"/>
      <c r="G46" s="115">
        <f t="shared" si="0"/>
        <v>0</v>
      </c>
    </row>
    <row r="47" spans="1:7" ht="12.75">
      <c r="A47" s="169">
        <v>248</v>
      </c>
      <c r="B47" s="167" t="s">
        <v>600</v>
      </c>
      <c r="C47" s="161" t="s">
        <v>536</v>
      </c>
      <c r="D47" s="113" t="s">
        <v>71</v>
      </c>
      <c r="E47" s="114">
        <v>15</v>
      </c>
      <c r="F47" s="255"/>
      <c r="G47" s="115">
        <f t="shared" si="0"/>
        <v>0</v>
      </c>
    </row>
    <row r="48" spans="1:7" ht="12.75">
      <c r="A48" s="169">
        <v>249</v>
      </c>
      <c r="B48" s="167" t="s">
        <v>601</v>
      </c>
      <c r="C48" s="161" t="s">
        <v>537</v>
      </c>
      <c r="D48" s="113" t="s">
        <v>71</v>
      </c>
      <c r="E48" s="114">
        <v>32</v>
      </c>
      <c r="F48" s="255"/>
      <c r="G48" s="115">
        <f t="shared" si="0"/>
        <v>0</v>
      </c>
    </row>
    <row r="49" spans="1:7" ht="12.75">
      <c r="A49" s="169">
        <v>250</v>
      </c>
      <c r="B49" s="167" t="s">
        <v>602</v>
      </c>
      <c r="C49" s="161" t="s">
        <v>538</v>
      </c>
      <c r="D49" s="113" t="s">
        <v>71</v>
      </c>
      <c r="E49" s="114">
        <v>12</v>
      </c>
      <c r="F49" s="255"/>
      <c r="G49" s="115">
        <f t="shared" si="0"/>
        <v>0</v>
      </c>
    </row>
    <row r="50" spans="1:7" ht="12.75">
      <c r="A50" s="169">
        <v>251</v>
      </c>
      <c r="B50" s="167" t="s">
        <v>603</v>
      </c>
      <c r="C50" s="161" t="s">
        <v>539</v>
      </c>
      <c r="D50" s="113" t="s">
        <v>71</v>
      </c>
      <c r="E50" s="114">
        <v>35</v>
      </c>
      <c r="F50" s="255"/>
      <c r="G50" s="115">
        <f t="shared" si="0"/>
        <v>0</v>
      </c>
    </row>
    <row r="51" spans="1:7" ht="12.75">
      <c r="A51" s="169">
        <v>252</v>
      </c>
      <c r="B51" s="167" t="s">
        <v>604</v>
      </c>
      <c r="C51" s="161" t="s">
        <v>540</v>
      </c>
      <c r="D51" s="113" t="s">
        <v>71</v>
      </c>
      <c r="E51" s="114">
        <v>40</v>
      </c>
      <c r="F51" s="255"/>
      <c r="G51" s="115">
        <f t="shared" si="0"/>
        <v>0</v>
      </c>
    </row>
    <row r="52" spans="1:7" ht="12.75">
      <c r="A52" s="169">
        <v>253</v>
      </c>
      <c r="B52" s="167" t="s">
        <v>605</v>
      </c>
      <c r="C52" s="161" t="s">
        <v>541</v>
      </c>
      <c r="D52" s="113" t="s">
        <v>65</v>
      </c>
      <c r="E52" s="114">
        <v>3</v>
      </c>
      <c r="F52" s="255"/>
      <c r="G52" s="115">
        <f t="shared" si="0"/>
        <v>0</v>
      </c>
    </row>
    <row r="53" spans="1:7" ht="12.75">
      <c r="A53" s="169">
        <v>254</v>
      </c>
      <c r="B53" s="167" t="s">
        <v>606</v>
      </c>
      <c r="C53" s="161" t="s">
        <v>542</v>
      </c>
      <c r="D53" s="113" t="s">
        <v>65</v>
      </c>
      <c r="E53" s="114">
        <v>1</v>
      </c>
      <c r="F53" s="255"/>
      <c r="G53" s="115">
        <f t="shared" si="0"/>
        <v>0</v>
      </c>
    </row>
    <row r="54" spans="1:7" ht="12.75">
      <c r="A54" s="169">
        <v>255</v>
      </c>
      <c r="B54" s="167" t="s">
        <v>607</v>
      </c>
      <c r="C54" s="161" t="s">
        <v>543</v>
      </c>
      <c r="D54" s="113" t="s">
        <v>65</v>
      </c>
      <c r="E54" s="114">
        <v>32</v>
      </c>
      <c r="F54" s="255"/>
      <c r="G54" s="115">
        <f t="shared" si="0"/>
        <v>0</v>
      </c>
    </row>
    <row r="55" spans="1:7" ht="12.75">
      <c r="A55" s="169">
        <v>256</v>
      </c>
      <c r="B55" s="167" t="s">
        <v>608</v>
      </c>
      <c r="C55" s="161" t="s">
        <v>544</v>
      </c>
      <c r="D55" s="113" t="s">
        <v>65</v>
      </c>
      <c r="E55" s="114">
        <v>160</v>
      </c>
      <c r="F55" s="255"/>
      <c r="G55" s="115">
        <f t="shared" si="0"/>
        <v>0</v>
      </c>
    </row>
    <row r="56" spans="1:7" ht="12.75">
      <c r="A56" s="169">
        <v>257</v>
      </c>
      <c r="B56" s="167" t="s">
        <v>609</v>
      </c>
      <c r="C56" s="161" t="s">
        <v>545</v>
      </c>
      <c r="D56" s="113" t="s">
        <v>65</v>
      </c>
      <c r="E56" s="114">
        <v>50</v>
      </c>
      <c r="F56" s="255"/>
      <c r="G56" s="115">
        <f t="shared" si="0"/>
        <v>0</v>
      </c>
    </row>
    <row r="57" spans="1:7" ht="12.75">
      <c r="A57" s="169">
        <v>258</v>
      </c>
      <c r="B57" s="167" t="s">
        <v>610</v>
      </c>
      <c r="C57" s="161" t="s">
        <v>546</v>
      </c>
      <c r="D57" s="113" t="s">
        <v>65</v>
      </c>
      <c r="E57" s="114">
        <v>50</v>
      </c>
      <c r="F57" s="255"/>
      <c r="G57" s="115">
        <f t="shared" si="0"/>
        <v>0</v>
      </c>
    </row>
    <row r="58" spans="1:7" ht="12.75">
      <c r="A58" s="169">
        <v>259</v>
      </c>
      <c r="B58" s="167" t="s">
        <v>611</v>
      </c>
      <c r="C58" s="161" t="s">
        <v>547</v>
      </c>
      <c r="D58" s="113" t="s">
        <v>65</v>
      </c>
      <c r="E58" s="114">
        <v>3</v>
      </c>
      <c r="F58" s="255"/>
      <c r="G58" s="115">
        <f t="shared" si="0"/>
        <v>0</v>
      </c>
    </row>
    <row r="59" spans="1:7" ht="12.75">
      <c r="A59" s="169">
        <v>260</v>
      </c>
      <c r="B59" s="167" t="s">
        <v>612</v>
      </c>
      <c r="C59" s="161" t="s">
        <v>548</v>
      </c>
      <c r="D59" s="113" t="s">
        <v>65</v>
      </c>
      <c r="E59" s="114">
        <v>2</v>
      </c>
      <c r="F59" s="255"/>
      <c r="G59" s="115">
        <f t="shared" si="0"/>
        <v>0</v>
      </c>
    </row>
    <row r="60" spans="1:7" ht="22.5">
      <c r="A60" s="169">
        <v>261</v>
      </c>
      <c r="B60" s="167" t="s">
        <v>613</v>
      </c>
      <c r="C60" s="161" t="s">
        <v>549</v>
      </c>
      <c r="D60" s="113" t="s">
        <v>65</v>
      </c>
      <c r="E60" s="114">
        <v>7</v>
      </c>
      <c r="F60" s="255"/>
      <c r="G60" s="115">
        <f t="shared" si="0"/>
        <v>0</v>
      </c>
    </row>
    <row r="61" spans="1:7" ht="12.75">
      <c r="A61" s="169">
        <v>262</v>
      </c>
      <c r="B61" s="167" t="s">
        <v>614</v>
      </c>
      <c r="C61" s="161" t="s">
        <v>550</v>
      </c>
      <c r="D61" s="113" t="s">
        <v>65</v>
      </c>
      <c r="E61" s="114">
        <v>2</v>
      </c>
      <c r="F61" s="255"/>
      <c r="G61" s="115">
        <f t="shared" si="0"/>
        <v>0</v>
      </c>
    </row>
    <row r="62" spans="1:7" ht="12.75">
      <c r="A62" s="169">
        <v>263</v>
      </c>
      <c r="B62" s="167" t="s">
        <v>615</v>
      </c>
      <c r="C62" s="161" t="s">
        <v>551</v>
      </c>
      <c r="D62" s="113" t="s">
        <v>65</v>
      </c>
      <c r="E62" s="114">
        <v>2</v>
      </c>
      <c r="F62" s="255"/>
      <c r="G62" s="115">
        <f t="shared" si="0"/>
        <v>0</v>
      </c>
    </row>
    <row r="63" spans="1:7" ht="22.5">
      <c r="A63" s="169">
        <v>264</v>
      </c>
      <c r="B63" s="167" t="s">
        <v>616</v>
      </c>
      <c r="C63" s="161" t="s">
        <v>552</v>
      </c>
      <c r="D63" s="113" t="s">
        <v>553</v>
      </c>
      <c r="E63" s="114">
        <v>12</v>
      </c>
      <c r="F63" s="255"/>
      <c r="G63" s="115">
        <f t="shared" si="0"/>
        <v>0</v>
      </c>
    </row>
    <row r="64" spans="1:7" ht="12.75">
      <c r="A64" s="169">
        <v>265</v>
      </c>
      <c r="B64" s="167" t="s">
        <v>617</v>
      </c>
      <c r="C64" s="161" t="s">
        <v>554</v>
      </c>
      <c r="D64" s="113" t="s">
        <v>555</v>
      </c>
      <c r="E64" s="114">
        <v>1</v>
      </c>
      <c r="F64" s="255"/>
      <c r="G64" s="115">
        <f t="shared" si="0"/>
        <v>0</v>
      </c>
    </row>
    <row r="65" spans="1:7" ht="12.75">
      <c r="A65" s="169">
        <v>266</v>
      </c>
      <c r="B65" s="167" t="s">
        <v>618</v>
      </c>
      <c r="C65" s="161" t="s">
        <v>556</v>
      </c>
      <c r="D65" s="113" t="s">
        <v>171</v>
      </c>
      <c r="E65" s="114">
        <v>0.1</v>
      </c>
      <c r="F65" s="255"/>
      <c r="G65" s="115">
        <f t="shared" si="0"/>
        <v>0</v>
      </c>
    </row>
    <row r="66" spans="1:7" ht="12.75">
      <c r="A66" s="169">
        <v>267</v>
      </c>
      <c r="B66" s="167" t="s">
        <v>619</v>
      </c>
      <c r="C66" s="161" t="s">
        <v>557</v>
      </c>
      <c r="D66" s="113" t="s">
        <v>553</v>
      </c>
      <c r="E66" s="114">
        <v>40</v>
      </c>
      <c r="F66" s="255"/>
      <c r="G66" s="115">
        <f t="shared" si="0"/>
        <v>0</v>
      </c>
    </row>
    <row r="67" spans="1:7" ht="12.75">
      <c r="A67" s="169">
        <v>268</v>
      </c>
      <c r="B67" s="167" t="s">
        <v>620</v>
      </c>
      <c r="C67" s="161" t="s">
        <v>558</v>
      </c>
      <c r="D67" s="113" t="s">
        <v>553</v>
      </c>
      <c r="E67" s="114">
        <v>272</v>
      </c>
      <c r="F67" s="255"/>
      <c r="G67" s="115">
        <f t="shared" si="0"/>
        <v>0</v>
      </c>
    </row>
    <row r="68" spans="1:7" ht="12.75">
      <c r="A68" s="169">
        <v>269</v>
      </c>
      <c r="B68" s="167" t="s">
        <v>621</v>
      </c>
      <c r="C68" s="161" t="s">
        <v>559</v>
      </c>
      <c r="D68" s="113" t="s">
        <v>555</v>
      </c>
      <c r="E68" s="114">
        <v>1</v>
      </c>
      <c r="F68" s="255"/>
      <c r="G68" s="115">
        <f t="shared" si="0"/>
        <v>0</v>
      </c>
    </row>
    <row r="69" spans="1:7" ht="12.75">
      <c r="A69" s="169">
        <v>270</v>
      </c>
      <c r="B69" s="167" t="s">
        <v>622</v>
      </c>
      <c r="C69" s="161" t="s">
        <v>560</v>
      </c>
      <c r="D69" s="113" t="s">
        <v>555</v>
      </c>
      <c r="E69" s="114">
        <v>1</v>
      </c>
      <c r="F69" s="255"/>
      <c r="G69" s="115">
        <f t="shared" si="0"/>
        <v>0</v>
      </c>
    </row>
    <row r="70" spans="1:7" ht="12.75">
      <c r="A70" s="169"/>
      <c r="B70" s="141"/>
      <c r="C70"/>
      <c r="D70" s="142"/>
      <c r="E70" s="143"/>
      <c r="F70" s="143"/>
      <c r="G70" s="144"/>
    </row>
    <row r="71" spans="1:57" s="149" customFormat="1" ht="12.75">
      <c r="A71" s="170"/>
      <c r="B71" s="173" t="s">
        <v>66</v>
      </c>
      <c r="C71" s="174" t="str">
        <f>C7</f>
        <v>Elekromontáže</v>
      </c>
      <c r="D71" s="170"/>
      <c r="E71" s="175"/>
      <c r="F71" s="175"/>
      <c r="G71" s="176">
        <f>SUM(G7:G69)</f>
        <v>0</v>
      </c>
      <c r="BA71" s="177"/>
      <c r="BB71" s="177"/>
      <c r="BC71" s="177"/>
      <c r="BD71" s="177"/>
      <c r="BE71" s="177"/>
    </row>
    <row r="72" ht="13.5" thickBot="1">
      <c r="E72" s="136"/>
    </row>
    <row r="73" spans="1:7" s="165" customFormat="1" ht="13.5" thickBot="1">
      <c r="A73" s="162"/>
      <c r="B73" s="163" t="s">
        <v>66</v>
      </c>
      <c r="C73" s="164" t="str">
        <f>C4</f>
        <v>Elekroinstalace a MaR</v>
      </c>
      <c r="D73" s="307">
        <f>G71</f>
        <v>0</v>
      </c>
      <c r="E73" s="308"/>
      <c r="F73" s="308"/>
      <c r="G73" s="309"/>
    </row>
    <row r="74" ht="12.75">
      <c r="E74" s="136"/>
    </row>
    <row r="75" ht="12.75">
      <c r="E75" s="136"/>
    </row>
    <row r="76" ht="12.75">
      <c r="E76" s="136"/>
    </row>
    <row r="77" ht="12.75">
      <c r="E77" s="136"/>
    </row>
    <row r="78" ht="12.75">
      <c r="E78" s="136"/>
    </row>
    <row r="79" ht="12.75">
      <c r="E79" s="136"/>
    </row>
    <row r="80" ht="12.75">
      <c r="E80" s="136"/>
    </row>
    <row r="81" ht="12.75">
      <c r="E81" s="136"/>
    </row>
    <row r="82" ht="12.75">
      <c r="E82" s="136"/>
    </row>
    <row r="83" ht="12.75">
      <c r="E83" s="136"/>
    </row>
    <row r="84" ht="12.75">
      <c r="E84" s="136"/>
    </row>
    <row r="85" ht="12.75">
      <c r="E85" s="136"/>
    </row>
    <row r="86" ht="12.75">
      <c r="E86" s="136"/>
    </row>
    <row r="87" ht="12.75">
      <c r="E87" s="136"/>
    </row>
    <row r="88" ht="12.75">
      <c r="E88" s="136"/>
    </row>
    <row r="89" ht="12.75">
      <c r="E89" s="136"/>
    </row>
    <row r="90" ht="12.75">
      <c r="E90" s="136"/>
    </row>
    <row r="91" ht="12.75">
      <c r="E91" s="136"/>
    </row>
    <row r="92" ht="12.75">
      <c r="E92" s="136"/>
    </row>
    <row r="93" ht="12.75">
      <c r="E93" s="136"/>
    </row>
    <row r="94" ht="12.75">
      <c r="E94" s="136"/>
    </row>
    <row r="95" ht="12.75">
      <c r="E95" s="136"/>
    </row>
    <row r="96" ht="12.75">
      <c r="E96" s="136"/>
    </row>
    <row r="97" ht="12.75">
      <c r="E97" s="136"/>
    </row>
    <row r="98" ht="12.75">
      <c r="E98" s="136"/>
    </row>
    <row r="99" ht="12.75">
      <c r="E99" s="136"/>
    </row>
    <row r="100" ht="12.75">
      <c r="E100" s="136"/>
    </row>
    <row r="101" ht="12.75">
      <c r="E101" s="136"/>
    </row>
    <row r="102" ht="12.75">
      <c r="E102" s="136"/>
    </row>
    <row r="103" ht="12.75">
      <c r="E103" s="136"/>
    </row>
    <row r="104" ht="12.75">
      <c r="E104" s="136"/>
    </row>
    <row r="105" ht="12.75">
      <c r="E105" s="136"/>
    </row>
    <row r="106" ht="12.75">
      <c r="E106" s="136"/>
    </row>
    <row r="107" ht="12.75">
      <c r="E107" s="136"/>
    </row>
    <row r="108" ht="12.75">
      <c r="E108" s="136"/>
    </row>
    <row r="109" ht="12.75">
      <c r="E109" s="136"/>
    </row>
    <row r="110" ht="12.75">
      <c r="E110" s="136"/>
    </row>
    <row r="111" ht="12.75">
      <c r="E111" s="136"/>
    </row>
    <row r="112" ht="12.75">
      <c r="E112" s="136"/>
    </row>
    <row r="113" ht="12.75">
      <c r="E113" s="136"/>
    </row>
    <row r="114" ht="12.75">
      <c r="E114" s="136"/>
    </row>
    <row r="115" ht="12.75">
      <c r="E115" s="136"/>
    </row>
    <row r="116" ht="12.75">
      <c r="E116" s="136"/>
    </row>
    <row r="117" ht="12.75">
      <c r="E117" s="136"/>
    </row>
    <row r="118" ht="12.75">
      <c r="E118" s="136"/>
    </row>
    <row r="119" ht="12.75">
      <c r="E119" s="136"/>
    </row>
    <row r="120" ht="12.75">
      <c r="E120" s="136"/>
    </row>
    <row r="121" ht="12.75">
      <c r="E121" s="136"/>
    </row>
    <row r="122" ht="12.75">
      <c r="E122" s="136"/>
    </row>
    <row r="123" ht="12.75">
      <c r="E123" s="136"/>
    </row>
    <row r="124" ht="12.75">
      <c r="E124" s="136"/>
    </row>
    <row r="125" ht="12.75">
      <c r="E125" s="136"/>
    </row>
    <row r="126" ht="12.75">
      <c r="E126" s="136"/>
    </row>
    <row r="127" ht="12.75">
      <c r="E127" s="136"/>
    </row>
    <row r="128" ht="12.75">
      <c r="E128" s="136"/>
    </row>
    <row r="129" ht="12.75">
      <c r="E129" s="136"/>
    </row>
    <row r="130" spans="1:2" ht="12.75">
      <c r="A130" s="171"/>
      <c r="B130" s="145"/>
    </row>
    <row r="131" spans="3:7" ht="12.75">
      <c r="C131" s="146"/>
      <c r="D131" s="146"/>
      <c r="E131" s="147"/>
      <c r="F131" s="146"/>
      <c r="G131" s="148"/>
    </row>
    <row r="132" spans="1:2" ht="12.75">
      <c r="A132" s="171"/>
      <c r="B132" s="145"/>
    </row>
  </sheetData>
  <sheetProtection algorithmName="SHA-512" hashValue="LRzMPCG3YWIm/4pQ19Pqe7NkDM4UiASL/tNO2LYVp1AptS5MxC7EILhqgotpHGQUDp4btmUMLp5uFKUA33rm9Q==" saltValue="JU9C6FQT7I9MSODi103INQ==" spinCount="100000" sheet="1" objects="1" scenarios="1"/>
  <mergeCells count="6">
    <mergeCell ref="A4:B4"/>
    <mergeCell ref="E4:G4"/>
    <mergeCell ref="D73:G73"/>
    <mergeCell ref="A1:G1"/>
    <mergeCell ref="A3:B3"/>
    <mergeCell ref="C3:G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Administrátor</cp:lastModifiedBy>
  <cp:lastPrinted>2021-07-19T12:02:41Z</cp:lastPrinted>
  <dcterms:created xsi:type="dcterms:W3CDTF">2021-07-19T11:56:03Z</dcterms:created>
  <dcterms:modified xsi:type="dcterms:W3CDTF">2022-03-15T13:01:45Z</dcterms:modified>
  <cp:category/>
  <cp:version/>
  <cp:contentType/>
  <cp:contentStatus/>
</cp:coreProperties>
</file>