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102.1 - Chodníky - I. ..." sheetId="2" r:id="rId2"/>
    <sheet name="SO 102.1.1 - Chodníky - I..." sheetId="3" r:id="rId3"/>
    <sheet name="SO 102.2 - Chodníky - II...." sheetId="4" r:id="rId4"/>
    <sheet name="SO 102.3 - Chodníky - III..." sheetId="5" r:id="rId5"/>
    <sheet name="SO 102.3.1 - Chodníky - I..." sheetId="6" r:id="rId6"/>
    <sheet name="SO 102.4 - Chodníky - IV...." sheetId="7" r:id="rId7"/>
    <sheet name="SO 104 - Zastávkové záliv..." sheetId="8" r:id="rId8"/>
    <sheet name="SO 105 - Parkovací zálivy..." sheetId="9" r:id="rId9"/>
    <sheet name="SO 202.1 - Stabilizace sv..." sheetId="10" r:id="rId10"/>
    <sheet name="SO 202.1.1 - Stabilizace ..." sheetId="11" r:id="rId11"/>
    <sheet name="SO 202.4 - Stabilizace sv..." sheetId="12" r:id="rId12"/>
    <sheet name="SO 203 - Lávka přes Kalný..." sheetId="13" r:id="rId13"/>
    <sheet name="SO 301.1 - Odvodnění komu..." sheetId="14" r:id="rId14"/>
    <sheet name="SO 301.1.1 - Odvodnění ko..." sheetId="15" r:id="rId15"/>
    <sheet name="SO 301.2 - Odvodnění komu..." sheetId="16" r:id="rId16"/>
    <sheet name="SO 301.3 - Odvodnění komu..." sheetId="17" r:id="rId17"/>
    <sheet name="SO 301.3.1 - Odvodnění ko..." sheetId="18" r:id="rId18"/>
    <sheet name="SO 301.4 - Odvodnění komu..." sheetId="19" r:id="rId19"/>
    <sheet name="SO 303.1 - Přípojky žlabů..." sheetId="20" r:id="rId20"/>
    <sheet name="SO 303.1.1 - Přípojky žla..." sheetId="21" r:id="rId21"/>
    <sheet name="SO 401.1 - Veřejné osvětl..." sheetId="22" r:id="rId22"/>
    <sheet name="SO 401.1.1 - Veřejné osvě..." sheetId="23" r:id="rId23"/>
    <sheet name="SO 401.2 - Veřejné osvětl..." sheetId="24" r:id="rId24"/>
    <sheet name="SO 401.3 - Veřejné osvětl..." sheetId="25" r:id="rId25"/>
    <sheet name="SO 401.4 - Veřejné osvětl..." sheetId="26" r:id="rId26"/>
    <sheet name="SO 701.3 - Nové oplocení ..." sheetId="27" r:id="rId27"/>
    <sheet name="SO 701.3.1 - Nové oplocen..." sheetId="28" r:id="rId28"/>
    <sheet name="VRN.1 - Vedlejší rozpočto..." sheetId="29" r:id="rId29"/>
    <sheet name="VRN.1.1 - Vedlejší rozpoč..." sheetId="30" r:id="rId30"/>
    <sheet name="VRN.2 - Vedlejší rozpočto..." sheetId="31" r:id="rId31"/>
    <sheet name="VRN.3 - Vedlejší rozpočto..." sheetId="32" r:id="rId32"/>
    <sheet name="VRN.3.1 - Vedlejší rozpoč..." sheetId="33" r:id="rId33"/>
    <sheet name="VRN.4 - Vedlejší rozpočto..." sheetId="34" r:id="rId34"/>
    <sheet name="Pokyny pro vyplnění" sheetId="35" r:id="rId35"/>
  </sheets>
  <definedNames>
    <definedName name="_xlnm.Print_Area" localSheetId="0">'Rekapitulace stavby'!$D$4:$AO$36,'Rekapitulace stavby'!$C$42:$AQ$88</definedName>
    <definedName name="_xlnm._FilterDatabase" localSheetId="1" hidden="1">'SO 102.1 - Chodníky - I. ...'!$C$86:$K$302</definedName>
    <definedName name="_xlnm.Print_Area" localSheetId="1">'SO 102.1 - Chodníky - I. ...'!$C$4:$J$39,'SO 102.1 - Chodníky - I. ...'!$C$45:$J$68,'SO 102.1 - Chodníky - I. ...'!$C$74:$J$302</definedName>
    <definedName name="_xlnm._FilterDatabase" localSheetId="2" hidden="1">'SO 102.1.1 - Chodníky - I...'!$C$87:$K$127</definedName>
    <definedName name="_xlnm.Print_Area" localSheetId="2">'SO 102.1.1 - Chodníky - I...'!$C$4:$J$39,'SO 102.1.1 - Chodníky - I...'!$C$45:$J$69,'SO 102.1.1 - Chodníky - I...'!$C$75:$J$127</definedName>
    <definedName name="_xlnm._FilterDatabase" localSheetId="3" hidden="1">'SO 102.2 - Chodníky - II....'!$C$85:$K$176</definedName>
    <definedName name="_xlnm.Print_Area" localSheetId="3">'SO 102.2 - Chodníky - II....'!$C$4:$J$39,'SO 102.2 - Chodníky - II....'!$C$45:$J$67,'SO 102.2 - Chodníky - II....'!$C$73:$J$176</definedName>
    <definedName name="_xlnm._FilterDatabase" localSheetId="4" hidden="1">'SO 102.3 - Chodníky - III...'!$C$85:$K$187</definedName>
    <definedName name="_xlnm.Print_Area" localSheetId="4">'SO 102.3 - Chodníky - III...'!$C$4:$J$39,'SO 102.3 - Chodníky - III...'!$C$45:$J$67,'SO 102.3 - Chodníky - III...'!$C$73:$J$187</definedName>
    <definedName name="_xlnm._FilterDatabase" localSheetId="5" hidden="1">'SO 102.3.1 - Chodníky - I...'!$C$81:$K$99</definedName>
    <definedName name="_xlnm.Print_Area" localSheetId="5">'SO 102.3.1 - Chodníky - I...'!$C$4:$J$39,'SO 102.3.1 - Chodníky - I...'!$C$45:$J$63,'SO 102.3.1 - Chodníky - I...'!$C$69:$J$99</definedName>
    <definedName name="_xlnm._FilterDatabase" localSheetId="6" hidden="1">'SO 102.4 - Chodníky - IV....'!$C$84:$K$159</definedName>
    <definedName name="_xlnm.Print_Area" localSheetId="6">'SO 102.4 - Chodníky - IV....'!$C$4:$J$39,'SO 102.4 - Chodníky - IV....'!$C$45:$J$66,'SO 102.4 - Chodníky - IV....'!$C$72:$J$159</definedName>
    <definedName name="_xlnm._FilterDatabase" localSheetId="7" hidden="1">'SO 104 - Zastávkové záliv...'!$C$84:$K$165</definedName>
    <definedName name="_xlnm.Print_Area" localSheetId="7">'SO 104 - Zastávkové záliv...'!$C$4:$J$39,'SO 104 - Zastávkové záliv...'!$C$45:$J$66,'SO 104 - Zastávkové záliv...'!$C$72:$J$165</definedName>
    <definedName name="_xlnm._FilterDatabase" localSheetId="8" hidden="1">'SO 105 - Parkovací zálivy...'!$C$84:$K$171</definedName>
    <definedName name="_xlnm.Print_Area" localSheetId="8">'SO 105 - Parkovací zálivy...'!$C$4:$J$39,'SO 105 - Parkovací zálivy...'!$C$45:$J$66,'SO 105 - Parkovací zálivy...'!$C$72:$J$171</definedName>
    <definedName name="_xlnm._FilterDatabase" localSheetId="9" hidden="1">'SO 202.1 - Stabilizace sv...'!$C$84:$K$156</definedName>
    <definedName name="_xlnm.Print_Area" localSheetId="9">'SO 202.1 - Stabilizace sv...'!$C$4:$J$39,'SO 202.1 - Stabilizace sv...'!$C$45:$J$66,'SO 202.1 - Stabilizace sv...'!$C$72:$J$156</definedName>
    <definedName name="_xlnm._FilterDatabase" localSheetId="10" hidden="1">'SO 202.1.1 - Stabilizace ...'!$C$84:$K$100</definedName>
    <definedName name="_xlnm.Print_Area" localSheetId="10">'SO 202.1.1 - Stabilizace ...'!$C$4:$J$39,'SO 202.1.1 - Stabilizace ...'!$C$45:$J$66,'SO 202.1.1 - Stabilizace ...'!$C$72:$J$100</definedName>
    <definedName name="_xlnm._FilterDatabase" localSheetId="11" hidden="1">'SO 202.4 - Stabilizace sv...'!$C$84:$K$134</definedName>
    <definedName name="_xlnm.Print_Area" localSheetId="11">'SO 202.4 - Stabilizace sv...'!$C$4:$J$39,'SO 202.4 - Stabilizace sv...'!$C$45:$J$66,'SO 202.4 - Stabilizace sv...'!$C$72:$J$134</definedName>
    <definedName name="_xlnm._FilterDatabase" localSheetId="12" hidden="1">'SO 203 - Lávka přes Kalný...'!$C$89:$K$163</definedName>
    <definedName name="_xlnm.Print_Area" localSheetId="12">'SO 203 - Lávka přes Kalný...'!$C$4:$J$39,'SO 203 - Lávka přes Kalný...'!$C$45:$J$71,'SO 203 - Lávka přes Kalný...'!$C$77:$J$163</definedName>
    <definedName name="_xlnm._FilterDatabase" localSheetId="13" hidden="1">'SO 301.1 - Odvodnění komu...'!$C$87:$K$258</definedName>
    <definedName name="_xlnm.Print_Area" localSheetId="13">'SO 301.1 - Odvodnění komu...'!$C$4:$J$39,'SO 301.1 - Odvodnění komu...'!$C$45:$J$69,'SO 301.1 - Odvodnění komu...'!$C$75:$J$258</definedName>
    <definedName name="_xlnm._FilterDatabase" localSheetId="14" hidden="1">'SO 301.1.1 - Odvodnění ko...'!$C$86:$K$259</definedName>
    <definedName name="_xlnm.Print_Area" localSheetId="14">'SO 301.1.1 - Odvodnění ko...'!$C$4:$J$39,'SO 301.1.1 - Odvodnění ko...'!$C$45:$J$68,'SO 301.1.1 - Odvodnění ko...'!$C$74:$J$259</definedName>
    <definedName name="_xlnm._FilterDatabase" localSheetId="15" hidden="1">'SO 301.2 - Odvodnění komu...'!$C$86:$K$296</definedName>
    <definedName name="_xlnm.Print_Area" localSheetId="15">'SO 301.2 - Odvodnění komu...'!$C$4:$J$39,'SO 301.2 - Odvodnění komu...'!$C$45:$J$68,'SO 301.2 - Odvodnění komu...'!$C$74:$J$296</definedName>
    <definedName name="_xlnm._FilterDatabase" localSheetId="16" hidden="1">'SO 301.3 - Odvodnění komu...'!$C$85:$K$244</definedName>
    <definedName name="_xlnm.Print_Area" localSheetId="16">'SO 301.3 - Odvodnění komu...'!$C$4:$J$39,'SO 301.3 - Odvodnění komu...'!$C$45:$J$67,'SO 301.3 - Odvodnění komu...'!$C$73:$J$244</definedName>
    <definedName name="_xlnm._FilterDatabase" localSheetId="17" hidden="1">'SO 301.3.1 - Odvodnění ko...'!$C$88:$K$346</definedName>
    <definedName name="_xlnm.Print_Area" localSheetId="17">'SO 301.3.1 - Odvodnění ko...'!$C$4:$J$39,'SO 301.3.1 - Odvodnění ko...'!$C$45:$J$70,'SO 301.3.1 - Odvodnění ko...'!$C$76:$J$346</definedName>
    <definedName name="_xlnm._FilterDatabase" localSheetId="18" hidden="1">'SO 301.4 - Odvodnění komu...'!$C$86:$K$252</definedName>
    <definedName name="_xlnm.Print_Area" localSheetId="18">'SO 301.4 - Odvodnění komu...'!$C$4:$J$39,'SO 301.4 - Odvodnění komu...'!$C$45:$J$68,'SO 301.4 - Odvodnění komu...'!$C$74:$J$252</definedName>
    <definedName name="_xlnm._FilterDatabase" localSheetId="19" hidden="1">'SO 303.1 - Přípojky žlabů...'!$C$83:$K$122</definedName>
    <definedName name="_xlnm.Print_Area" localSheetId="19">'SO 303.1 - Přípojky žlabů...'!$C$4:$J$39,'SO 303.1 - Přípojky žlabů...'!$C$45:$J$65,'SO 303.1 - Přípojky žlabů...'!$C$71:$J$122</definedName>
    <definedName name="_xlnm._FilterDatabase" localSheetId="20" hidden="1">'SO 303.1.1 - Přípojky žla...'!$C$82:$K$91</definedName>
    <definedName name="_xlnm.Print_Area" localSheetId="20">'SO 303.1.1 - Přípojky žla...'!$C$4:$J$39,'SO 303.1.1 - Přípojky žla...'!$C$45:$J$64,'SO 303.1.1 - Přípojky žla...'!$C$70:$J$91</definedName>
    <definedName name="_xlnm._FilterDatabase" localSheetId="21" hidden="1">'SO 401.1 - Veřejné osvětl...'!$C$86:$K$156</definedName>
    <definedName name="_xlnm.Print_Area" localSheetId="21">'SO 401.1 - Veřejné osvětl...'!$C$4:$J$39,'SO 401.1 - Veřejné osvětl...'!$C$45:$J$68,'SO 401.1 - Veřejné osvětl...'!$C$74:$J$156</definedName>
    <definedName name="_xlnm._FilterDatabase" localSheetId="22" hidden="1">'SO 401.1.1 - Veřejné osvě...'!$C$87:$K$172</definedName>
    <definedName name="_xlnm.Print_Area" localSheetId="22">'SO 401.1.1 - Veřejné osvě...'!$C$4:$J$39,'SO 401.1.1 - Veřejné osvě...'!$C$45:$J$69,'SO 401.1.1 - Veřejné osvě...'!$C$75:$J$172</definedName>
    <definedName name="_xlnm._FilterDatabase" localSheetId="23" hidden="1">'SO 401.2 - Veřejné osvětl...'!$C$87:$K$157</definedName>
    <definedName name="_xlnm.Print_Area" localSheetId="23">'SO 401.2 - Veřejné osvětl...'!$C$4:$J$39,'SO 401.2 - Veřejné osvětl...'!$C$45:$J$69,'SO 401.2 - Veřejné osvětl...'!$C$75:$J$157</definedName>
    <definedName name="_xlnm._FilterDatabase" localSheetId="24" hidden="1">'SO 401.3 - Veřejné osvětl...'!$C$87:$K$164</definedName>
    <definedName name="_xlnm.Print_Area" localSheetId="24">'SO 401.3 - Veřejné osvětl...'!$C$4:$J$39,'SO 401.3 - Veřejné osvětl...'!$C$45:$J$69,'SO 401.3 - Veřejné osvětl...'!$C$75:$J$164</definedName>
    <definedName name="_xlnm._FilterDatabase" localSheetId="25" hidden="1">'SO 401.4 - Veřejné osvětl...'!$C$86:$K$137</definedName>
    <definedName name="_xlnm.Print_Area" localSheetId="25">'SO 401.4 - Veřejné osvětl...'!$C$4:$J$39,'SO 401.4 - Veřejné osvětl...'!$C$45:$J$68,'SO 401.4 - Veřejné osvětl...'!$C$74:$J$137</definedName>
    <definedName name="_xlnm._FilterDatabase" localSheetId="26" hidden="1">'SO 701.3 - Nové oplocení ...'!$C$81:$K$96</definedName>
    <definedName name="_xlnm.Print_Area" localSheetId="26">'SO 701.3 - Nové oplocení ...'!$C$4:$J$39,'SO 701.3 - Nové oplocení ...'!$C$45:$J$63,'SO 701.3 - Nové oplocení ...'!$C$69:$J$96</definedName>
    <definedName name="_xlnm._FilterDatabase" localSheetId="27" hidden="1">'SO 701.3.1 - Nové oplocen...'!$C$85:$K$146</definedName>
    <definedName name="_xlnm.Print_Area" localSheetId="27">'SO 701.3.1 - Nové oplocen...'!$C$4:$J$39,'SO 701.3.1 - Nové oplocen...'!$C$45:$J$67,'SO 701.3.1 - Nové oplocen...'!$C$73:$J$146</definedName>
    <definedName name="_xlnm._FilterDatabase" localSheetId="28" hidden="1">'VRN.1 - Vedlejší rozpočto...'!$C$81:$K$99</definedName>
    <definedName name="_xlnm.Print_Area" localSheetId="28">'VRN.1 - Vedlejší rozpočto...'!$C$4:$J$39,'VRN.1 - Vedlejší rozpočto...'!$C$45:$J$63,'VRN.1 - Vedlejší rozpočto...'!$C$69:$J$99</definedName>
    <definedName name="_xlnm._FilterDatabase" localSheetId="29" hidden="1">'VRN.1.1 - Vedlejší rozpoč...'!$C$86:$K$135</definedName>
    <definedName name="_xlnm.Print_Area" localSheetId="29">'VRN.1.1 - Vedlejší rozpoč...'!$C$4:$J$39,'VRN.1.1 - Vedlejší rozpoč...'!$C$45:$J$68,'VRN.1.1 - Vedlejší rozpoč...'!$C$74:$J$135</definedName>
    <definedName name="_xlnm._FilterDatabase" localSheetId="30" hidden="1">'VRN.2 - Vedlejší rozpočto...'!$C$87:$K$151</definedName>
    <definedName name="_xlnm.Print_Area" localSheetId="30">'VRN.2 - Vedlejší rozpočto...'!$C$4:$J$39,'VRN.2 - Vedlejší rozpočto...'!$C$45:$J$69,'VRN.2 - Vedlejší rozpočto...'!$C$75:$J$151</definedName>
    <definedName name="_xlnm._FilterDatabase" localSheetId="31" hidden="1">'VRN.3 - Vedlejší rozpočto...'!$C$82:$K$101</definedName>
    <definedName name="_xlnm.Print_Area" localSheetId="31">'VRN.3 - Vedlejší rozpočto...'!$C$4:$J$39,'VRN.3 - Vedlejší rozpočto...'!$C$45:$J$64,'VRN.3 - Vedlejší rozpočto...'!$C$70:$J$101</definedName>
    <definedName name="_xlnm._FilterDatabase" localSheetId="32" hidden="1">'VRN.3.1 - Vedlejší rozpoč...'!$C$86:$K$135</definedName>
    <definedName name="_xlnm.Print_Area" localSheetId="32">'VRN.3.1 - Vedlejší rozpoč...'!$C$4:$J$39,'VRN.3.1 - Vedlejší rozpoč...'!$C$45:$J$68,'VRN.3.1 - Vedlejší rozpoč...'!$C$74:$J$135</definedName>
    <definedName name="_xlnm._FilterDatabase" localSheetId="33" hidden="1">'VRN.4 - Vedlejší rozpočto...'!$C$87:$K$151</definedName>
    <definedName name="_xlnm.Print_Area" localSheetId="33">'VRN.4 - Vedlejší rozpočto...'!$C$4:$J$39,'VRN.4 - Vedlejší rozpočto...'!$C$45:$J$69,'VRN.4 - Vedlejší rozpočto...'!$C$75:$J$151</definedName>
    <definedName name="_xlnm.Print_Area" localSheetId="34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'SO 102.1 - Chodníky - I. ...'!$86:$86</definedName>
    <definedName name="_xlnm.Print_Titles" localSheetId="2">'SO 102.1.1 - Chodníky - I...'!$87:$87</definedName>
    <definedName name="_xlnm.Print_Titles" localSheetId="3">'SO 102.2 - Chodníky - II....'!$85:$85</definedName>
    <definedName name="_xlnm.Print_Titles" localSheetId="4">'SO 102.3 - Chodníky - III...'!$85:$85</definedName>
    <definedName name="_xlnm.Print_Titles" localSheetId="5">'SO 102.3.1 - Chodníky - I...'!$81:$81</definedName>
    <definedName name="_xlnm.Print_Titles" localSheetId="6">'SO 102.4 - Chodníky - IV....'!$84:$84</definedName>
    <definedName name="_xlnm.Print_Titles" localSheetId="7">'SO 104 - Zastávkové záliv...'!$84:$84</definedName>
    <definedName name="_xlnm.Print_Titles" localSheetId="8">'SO 105 - Parkovací zálivy...'!$84:$84</definedName>
    <definedName name="_xlnm.Print_Titles" localSheetId="9">'SO 202.1 - Stabilizace sv...'!$84:$84</definedName>
    <definedName name="_xlnm.Print_Titles" localSheetId="10">'SO 202.1.1 - Stabilizace ...'!$84:$84</definedName>
    <definedName name="_xlnm.Print_Titles" localSheetId="11">'SO 202.4 - Stabilizace sv...'!$84:$84</definedName>
    <definedName name="_xlnm.Print_Titles" localSheetId="12">'SO 203 - Lávka přes Kalný...'!$89:$89</definedName>
    <definedName name="_xlnm.Print_Titles" localSheetId="13">'SO 301.1 - Odvodnění komu...'!$87:$87</definedName>
    <definedName name="_xlnm.Print_Titles" localSheetId="14">'SO 301.1.1 - Odvodnění ko...'!$86:$86</definedName>
    <definedName name="_xlnm.Print_Titles" localSheetId="15">'SO 301.2 - Odvodnění komu...'!$86:$86</definedName>
    <definedName name="_xlnm.Print_Titles" localSheetId="16">'SO 301.3 - Odvodnění komu...'!$85:$85</definedName>
    <definedName name="_xlnm.Print_Titles" localSheetId="17">'SO 301.3.1 - Odvodnění ko...'!$88:$88</definedName>
    <definedName name="_xlnm.Print_Titles" localSheetId="18">'SO 301.4 - Odvodnění komu...'!$86:$86</definedName>
    <definedName name="_xlnm.Print_Titles" localSheetId="19">'SO 303.1 - Přípojky žlabů...'!$83:$83</definedName>
    <definedName name="_xlnm.Print_Titles" localSheetId="20">'SO 303.1.1 - Přípojky žla...'!$82:$82</definedName>
    <definedName name="_xlnm.Print_Titles" localSheetId="21">'SO 401.1 - Veřejné osvětl...'!$86:$86</definedName>
    <definedName name="_xlnm.Print_Titles" localSheetId="22">'SO 401.1.1 - Veřejné osvě...'!$87:$87</definedName>
    <definedName name="_xlnm.Print_Titles" localSheetId="23">'SO 401.2 - Veřejné osvětl...'!$87:$87</definedName>
    <definedName name="_xlnm.Print_Titles" localSheetId="24">'SO 401.3 - Veřejné osvětl...'!$87:$87</definedName>
    <definedName name="_xlnm.Print_Titles" localSheetId="25">'SO 401.4 - Veřejné osvětl...'!$86:$86</definedName>
    <definedName name="_xlnm.Print_Titles" localSheetId="26">'SO 701.3 - Nové oplocení ...'!$81:$81</definedName>
    <definedName name="_xlnm.Print_Titles" localSheetId="27">'SO 701.3.1 - Nové oplocen...'!$85:$85</definedName>
    <definedName name="_xlnm.Print_Titles" localSheetId="28">'VRN.1 - Vedlejší rozpočto...'!$81:$81</definedName>
    <definedName name="_xlnm.Print_Titles" localSheetId="29">'VRN.1.1 - Vedlejší rozpoč...'!$86:$86</definedName>
    <definedName name="_xlnm.Print_Titles" localSheetId="30">'VRN.2 - Vedlejší rozpočto...'!$87:$87</definedName>
    <definedName name="_xlnm.Print_Titles" localSheetId="31">'VRN.3 - Vedlejší rozpočto...'!$82:$82</definedName>
    <definedName name="_xlnm.Print_Titles" localSheetId="32">'VRN.3.1 - Vedlejší rozpoč...'!$86:$86</definedName>
    <definedName name="_xlnm.Print_Titles" localSheetId="33">'VRN.4 - Vedlejší rozpočto...'!$87:$87</definedName>
  </definedNames>
  <calcPr fullCalcOnLoad="1"/>
</workbook>
</file>

<file path=xl/sharedStrings.xml><?xml version="1.0" encoding="utf-8"?>
<sst xmlns="http://schemas.openxmlformats.org/spreadsheetml/2006/main" count="32241" uniqueCount="2854">
  <si>
    <t>Export Komplet</t>
  </si>
  <si>
    <t>VZ</t>
  </si>
  <si>
    <t>2.0</t>
  </si>
  <si>
    <t/>
  </si>
  <si>
    <t>False</t>
  </si>
  <si>
    <t>{29168f09-8f0d-44f8-9953-c9420388701f}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</si>
  <si>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</si>
  <si>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</si>
  <si>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</si>
  <si>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</si>
  <si>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</si>
  <si>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</si>
  <si>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</si>
  <si>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</si>
  <si>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</si>
  <si>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02-II-2021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</si>
  <si>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</si>
  <si>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</si>
  <si>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II/187 Kolínec průtah</t>
  </si>
  <si>
    <t>KSO:</t>
  </si>
  <si>
    <t>822</t>
  </si>
  <si>
    <t>CC-CZ:</t>
  </si>
  <si>
    <t>2</t>
  </si>
  <si>
    <t>Místo:</t>
  </si>
  <si>
    <t>Kolínec</t>
  </si>
  <si>
    <t>Datum:</t>
  </si>
  <si>
    <t>21. 1. 2021</t>
  </si>
  <si>
    <t>CZ-CPV:</t>
  </si>
  <si>
    <t>45000000-7</t>
  </si>
  <si>
    <t>CZ-CPA:</t>
  </si>
  <si>
    <t>42</t>
  </si>
  <si>
    <t>Zadavatel:</t>
  </si>
  <si>
    <t>IČ:</t>
  </si>
  <si>
    <t>002 55 688</t>
  </si>
  <si>
    <t>Městys Kolínec, Kolínec 28, 341 12 Kolínec</t>
  </si>
  <si>
    <t>DIČ:</t>
  </si>
  <si>
    <t>Uchazeč:</t>
  </si>
  <si>
    <t>Vyplň údaj</t>
  </si>
  <si>
    <t>Projektant:</t>
  </si>
  <si>
    <t>281 45 968</t>
  </si>
  <si>
    <t>Ing. arch. Martin Jirovský Ph.D., MBA</t>
  </si>
  <si>
    <t>True</t>
  </si>
  <si>
    <t>Zpracovatel:</t>
  </si>
  <si>
    <t>Centrum služen Staré město; Petra Stejskalová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</si>
  <si>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</si>
  <si>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</si>
  <si>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</si>
  <si>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</si>
  <si>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</si>
  <si>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</si>
  <si>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</si>
  <si>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</si>
  <si>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</si>
  <si>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</si>
  <si>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</si>
  <si>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</si>
  <si>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</si>
  <si>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</si>
  <si>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</si>
  <si>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</si>
  <si>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</si>
  <si>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</si>
  <si>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</si>
  <si>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</si>
  <si>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</si>
  <si>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</si>
  <si>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</si>
  <si>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</si>
  <si>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</si>
  <si>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</si>
  <si>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</si>
  <si>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</si>
  <si>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</si>
  <si>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</si>
  <si>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</si>
  <si>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</si>
  <si>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</si>
  <si>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</si>
  <si>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</si>
  <si>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</si>
  <si>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</si>
  <si>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</si>
  <si>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</si>
  <si>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</si>
  <si>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</si>
  <si>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102.1</t>
  </si>
  <si>
    <t>Chodníky - I. úsek - uznatelné náklady</t>
  </si>
  <si>
    <t>STA</t>
  </si>
  <si>
    <t>1</t>
  </si>
  <si>
    <t>{8b13d268-f470-463e-beba-1d762327004d}</t>
  </si>
  <si>
    <t>SO 102.1.1</t>
  </si>
  <si>
    <t xml:space="preserve">Chodníky - I. úsek - neuznatelné náklady </t>
  </si>
  <si>
    <t>{3d4b05a6-fffa-4826-91d4-b9bb7eed5763}</t>
  </si>
  <si>
    <t>SO 102.2</t>
  </si>
  <si>
    <t>Chodníky - II. úsek - neuznatelné náklady</t>
  </si>
  <si>
    <t>{8a1e616b-5b5d-44d1-8b88-36df15a758c3}</t>
  </si>
  <si>
    <t>SO 102.3</t>
  </si>
  <si>
    <t>Chodníky - III. úsek - uznatelné náklady</t>
  </si>
  <si>
    <t>{d1a53ab7-cd55-4878-adf2-a7b136b801f9}</t>
  </si>
  <si>
    <t>SO 102.3.1</t>
  </si>
  <si>
    <t>Chodníky - III. úsek - neuznatelné náklady</t>
  </si>
  <si>
    <t>{831f17c5-b7d5-4b60-85be-6db7f2a13370}</t>
  </si>
  <si>
    <t>SO 102.4</t>
  </si>
  <si>
    <t>Chodníky - IV. úsek - neuznatelné náklady</t>
  </si>
  <si>
    <t>{6df1716c-dae9-427b-a889-6d81de6206f8}</t>
  </si>
  <si>
    <t>SO 104</t>
  </si>
  <si>
    <t>Zastávkové zálivy - I. úsek - neuznatelné náklady</t>
  </si>
  <si>
    <t>{9f7c71fc-5f23-44ad-b3ba-ddf16ef2fff6}</t>
  </si>
  <si>
    <t>SO 105</t>
  </si>
  <si>
    <t>Parkovací zálivy - I. úsek - neuznatelné náklady</t>
  </si>
  <si>
    <t>{0d1de27e-b1f5-48d5-8720-e4d8114bcb46}</t>
  </si>
  <si>
    <t>SO 202.1</t>
  </si>
  <si>
    <t>Stabilizace svahu zdí - I. úsek - uznatelné náklady</t>
  </si>
  <si>
    <t>{2d5f84fd-1d92-41cc-b389-6b4e2a7179ae}</t>
  </si>
  <si>
    <t>SO 202.1.1</t>
  </si>
  <si>
    <t>Stabilizace svahu zdí - I.úsek - neuznatelné náklady</t>
  </si>
  <si>
    <t>{f1d7fa08-ff6c-493a-a77c-2d0a90d48e11}</t>
  </si>
  <si>
    <t>SO 202.4</t>
  </si>
  <si>
    <t>Stabilizace svahu zdí - IV. úsek - neuznatelné náklady</t>
  </si>
  <si>
    <t>{f0cfb299-cf16-4b39-8738-f363b9ee70fa}</t>
  </si>
  <si>
    <t>SO 203</t>
  </si>
  <si>
    <t>Lávka přes Kalný potok - I. úsek - uznatelné náklady</t>
  </si>
  <si>
    <t>{2f505dc2-f3c2-4f93-9202-171899d17f0b}</t>
  </si>
  <si>
    <t>SO 301.1</t>
  </si>
  <si>
    <t>Odvodnění komunikací - I.úsek - uznatelné náklady</t>
  </si>
  <si>
    <t>{a3b125d8-351d-45ec-85cd-8524d28e2106}</t>
  </si>
  <si>
    <t>SO 301.1.1</t>
  </si>
  <si>
    <t>Odvodnění komunikací - I.úsek - neuznatelné náklady</t>
  </si>
  <si>
    <t>{5539a996-6f03-4d14-9129-7f5030006d27}</t>
  </si>
  <si>
    <t>SO 301.2</t>
  </si>
  <si>
    <t>Odvodnění komunikací - II. úsek - neuznatelné náklady</t>
  </si>
  <si>
    <t>{52a618da-9e11-45b4-aaf7-2f851925e2ec}</t>
  </si>
  <si>
    <t>SO 301.3</t>
  </si>
  <si>
    <t>Odvodnění komunikací - III. úsek - uznatelné náklady</t>
  </si>
  <si>
    <t>{4924d2e2-847e-4c66-aa06-4ad7bf84bca5}</t>
  </si>
  <si>
    <t>SO 301.3.1</t>
  </si>
  <si>
    <t>Odvodnění komunikací - III. úsek - neuznatelné náklady (vyvolané)</t>
  </si>
  <si>
    <t>{a261e2cb-69cc-46cd-baa9-2b1ccbc72da0}</t>
  </si>
  <si>
    <t>SO 301.4</t>
  </si>
  <si>
    <t>Odvodnění komunikací - IV. úsek - neuznatelné náklady</t>
  </si>
  <si>
    <t>{dabfdfdc-9b8c-41c4-885f-73c0007b6781}</t>
  </si>
  <si>
    <t>SO 303.1</t>
  </si>
  <si>
    <t>Přípojky žlabů a domovní dešťové přípojky - I. úsek - uznatelné náklady</t>
  </si>
  <si>
    <t>{3d6474d7-700f-4a8b-8607-bee3a5f06e80}</t>
  </si>
  <si>
    <t>SO 303.1.1</t>
  </si>
  <si>
    <t>Přípojky žlabů a domovní dešťové přípojky - I.úsek - neuznatelné náklady</t>
  </si>
  <si>
    <t>{d4c312f2-df65-41e2-8746-80e54d4a8e30}</t>
  </si>
  <si>
    <t>SO 401.1</t>
  </si>
  <si>
    <t>Veřejné osvětlení - I. úsek - uznatelné náklady</t>
  </si>
  <si>
    <t>{16ce57fb-40f9-400b-a25d-da72a02cf9f2}</t>
  </si>
  <si>
    <t>SO 401.1.1</t>
  </si>
  <si>
    <t>Veřejné osvětlení - I. úsek - neuznatelné náklady</t>
  </si>
  <si>
    <t>{4cb84610-dcb6-4435-b383-ad92b3e53794}</t>
  </si>
  <si>
    <t>SO 401.2</t>
  </si>
  <si>
    <t>Veřejné osvětlení - II. úsek - neuznatelné náklady</t>
  </si>
  <si>
    <t>{f998c9c2-1543-4116-9409-cdaf971a757d}</t>
  </si>
  <si>
    <t>SO 401.3</t>
  </si>
  <si>
    <t>Veřejné osvětlení - III. úsek - neuznatelné náklady</t>
  </si>
  <si>
    <t>{0dc05c2e-f38b-4a0c-ae41-ae64d5961bf0}</t>
  </si>
  <si>
    <t>SO 401.4</t>
  </si>
  <si>
    <t>Veřejné osvětlení - IV. úsek - neuznatelné náklady</t>
  </si>
  <si>
    <t>{13d8a1a1-2364-4f66-8ab6-ed25f58a6365}</t>
  </si>
  <si>
    <t>SO 701.3</t>
  </si>
  <si>
    <t>Nové oplocení s podezdívkou - III.úsek - uznatelní náklady</t>
  </si>
  <si>
    <t>{39d96a07-ba33-4cd0-bfb7-ca56e402c7c6}</t>
  </si>
  <si>
    <t>SO 701.3.1</t>
  </si>
  <si>
    <t>Nové oplocení s podezdívkou - III.úsek - neuznatelní náklady</t>
  </si>
  <si>
    <t>{c4cf5ab8-861f-458c-b0a2-3320b6d69143}</t>
  </si>
  <si>
    <t>VRN.1</t>
  </si>
  <si>
    <t>Vedlejší rozpočtové náklady - I.úsek - uznatelné náklady</t>
  </si>
  <si>
    <t>{89657d38-0bef-41c5-9e7c-fe2f49a90328}</t>
  </si>
  <si>
    <t>VRN.1.1</t>
  </si>
  <si>
    <t>Vedlejší rozpočtové náklady - I.úsek - neuznatelné náklady</t>
  </si>
  <si>
    <t>{0cd7aefc-6711-40c5-8fcd-42e4945be673}</t>
  </si>
  <si>
    <t>VRN.2</t>
  </si>
  <si>
    <t>Vedlejší rozpočtové náklady - II. úsek - neuznatelné náklady</t>
  </si>
  <si>
    <t>{fc653592-26e0-4094-ae05-293061c869c7}</t>
  </si>
  <si>
    <t>VRN.3</t>
  </si>
  <si>
    <t>Vedlejší rozpočtové náklady -  III. úsek - uznatelné náklady</t>
  </si>
  <si>
    <t>{7b91e930-088d-4cf7-bcf6-c14904893140}</t>
  </si>
  <si>
    <t>VRN.3.1</t>
  </si>
  <si>
    <t>Vedlejší rozpočtové náklady -  III. úsek - neuznatelné náklady</t>
  </si>
  <si>
    <t>{6ddfd526-844e-425a-a8c9-93e75e67979c}</t>
  </si>
  <si>
    <t>VRN.4</t>
  </si>
  <si>
    <t>Vedlejší rozpočtové náklady - IV. úsek - neuznatelné náklady</t>
  </si>
  <si>
    <t>{fb8e76b2-69df-450a-919a-225a6f9cb643}</t>
  </si>
  <si>
    <t>KRYCÍ LIST SOUPISU PRACÍ</t>
  </si>
  <si>
    <t>Objekt:</t>
  </si>
  <si>
    <t>SO 102.1 - Chodníky - I. úsek - uznatelné náklady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</si>
  <si>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</si>
  <si>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</si>
  <si>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</si>
  <si>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</si>
  <si>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</si>
  <si>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</si>
  <si>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</si>
  <si>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</si>
  <si>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</si>
  <si>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</si>
  <si>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</si>
  <si>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</si>
  <si>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</si>
  <si>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</si>
  <si>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</si>
  <si>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</si>
  <si>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</si>
  <si>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</si>
  <si>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</si>
  <si>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</si>
  <si>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</si>
  <si>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</si>
  <si>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</si>
  <si>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</si>
  <si>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</si>
  <si>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</si>
  <si>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</si>
  <si>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</si>
  <si>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</si>
  <si>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</si>
  <si>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113106134</t>
  </si>
  <si>
    <t>Rozebrání dlažeb komunikací pro pěší s přemístěním hmot na skládku na vzdálenost do 3 m nebo s naložením na dopravní prostředek s ložem z kameniva nebo živice a s jakoukoliv výplní spár strojně plochy jednotlivě do 50 m2 ze zámkové dlažby</t>
  </si>
  <si>
    <t>m2</t>
  </si>
  <si>
    <t>4</t>
  </si>
  <si>
    <t>2100292085</t>
  </si>
  <si>
    <t>VV</t>
  </si>
  <si>
    <t>"dle bilance zemních prací - dlažba betonová"15,33</t>
  </si>
  <si>
    <t>113106142</t>
  </si>
  <si>
    <t>Rozebrání dlažeb komunikací pro pěší s přemístěním hmot na skládku na vzdálenost do 3 m nebo s naložením na dopravní prostředek s ložem z kameniva nebo živice a s jakoukoliv výplní spár strojně plochy jednotlivě přes 50 m2 z betonových nebo kameninových dlaždic, desek nebo tvarovek</t>
  </si>
  <si>
    <t>-266642674</t>
  </si>
  <si>
    <t>P</t>
  </si>
  <si>
    <t>Poznámka k položce:
žulové dlaždice budou přemístění na deponii SÚS</t>
  </si>
  <si>
    <t>"dle bilance zemních prací - betonových"77,94</t>
  </si>
  <si>
    <t>"dle bilance zemních prací - žulových"52,12</t>
  </si>
  <si>
    <t>Součet</t>
  </si>
  <si>
    <t>3</t>
  </si>
  <si>
    <t>113106143</t>
  </si>
  <si>
    <t>Rozebrání dlažeb komunikací pro pěší s přemístěním hmot na skládku na vzdálenost do 3 m nebo s naložením na dopravní prostředek s ložem z kameniva nebo živice a s jakoukoliv výplní spár strojně plochy jednotlivě přes 50 m2 z kamenných dlaždic nebo desek</t>
  </si>
  <si>
    <t>1130230315</t>
  </si>
  <si>
    <t>"dle bilance zemních prací - dlažba žulová"311,97</t>
  </si>
  <si>
    <t>113107231</t>
  </si>
  <si>
    <t>Odstranění podkladů nebo krytů strojně plochy jednotlivě přes 200 m2 s přemístěním hmot na skládku na vzdálenost do 20 m nebo s naložením na dopravní prostředek z betonu prostého, o tl. vrstvy přes 100 do 150 mm</t>
  </si>
  <si>
    <t>-1883558087</t>
  </si>
  <si>
    <t>Poznámka k položce:
u lávky mostu a římsa mostu</t>
  </si>
  <si>
    <t>"dle bilance zemních prací - stáv. beton"2,78</t>
  </si>
  <si>
    <t>5</t>
  </si>
  <si>
    <t>113107242</t>
  </si>
  <si>
    <t>Odstranění podkladů nebo krytů strojně plochy jednotlivě přes 200 m2 s přemístěním hmot na skládku na vzdálenost do 20 m nebo s naložením na dopravní prostředek živičných, o tl. vrstvy přes 50 do 100 mm</t>
  </si>
  <si>
    <t>-1457525997</t>
  </si>
  <si>
    <t>6</t>
  </si>
  <si>
    <t>113107222</t>
  </si>
  <si>
    <t>Odstranění podkladů nebo krytů strojně plochy jednotlivě přes 200 m2 s přemístěním hmot na skládku na vzdálenost do 20 m nebo s naložením na dopravní prostředek z kameniva hrubého drceného, o tl. vrstvy přes 100 do 200 mm</t>
  </si>
  <si>
    <t>673354911</t>
  </si>
  <si>
    <t>15,33+130,06+311,97+639,61+11,38+7,03</t>
  </si>
  <si>
    <t>7</t>
  </si>
  <si>
    <t>113154233</t>
  </si>
  <si>
    <t>Frézování živičného podkladu nebo krytu s naložením na dopravní prostředek plochy přes 500 do 1 000 m2 bez překážek v trase pruhu šířky přes 1 m do 2 m, tloušťky vrstvy 50 mm</t>
  </si>
  <si>
    <t>1055727198</t>
  </si>
  <si>
    <t>8</t>
  </si>
  <si>
    <t>113201112</t>
  </si>
  <si>
    <t>Vytrhání obrub s vybouráním lože, s přemístěním hmot na skládku na vzdálenost do 3 m nebo s naložením na dopravní prostředek silničních ležatých</t>
  </si>
  <si>
    <t>m</t>
  </si>
  <si>
    <t>1403564601</t>
  </si>
  <si>
    <t>"dle bilance zemních prací" 37</t>
  </si>
  <si>
    <t>9</t>
  </si>
  <si>
    <t>121151103</t>
  </si>
  <si>
    <t>Sejmutí ornice strojně při souvislé ploše do 100 m2, tl. vrstvy do 200 mm</t>
  </si>
  <si>
    <t>-489425265</t>
  </si>
  <si>
    <t>10</t>
  </si>
  <si>
    <t>122251104</t>
  </si>
  <si>
    <t>Odkopávky a prokopávky nezapažené strojně v hornině třídy těžitelnosti I skupiny 3 přes 100 do 500 m3</t>
  </si>
  <si>
    <t>m3</t>
  </si>
  <si>
    <t>-710058926</t>
  </si>
  <si>
    <t>11</t>
  </si>
  <si>
    <t>129001101</t>
  </si>
  <si>
    <t>Příplatek k cenám vykopávek za ztížení vykopávky v blízkosti podzemního vedení nebo výbušnin v horninách jakékoliv třídy</t>
  </si>
  <si>
    <t>-1318538999</t>
  </si>
  <si>
    <t>"vedení kanalizace délka*hloubka*šířka"143*1*0,5</t>
  </si>
  <si>
    <t>"vedení NN délka*hloubka*šířka"106*1*0,5</t>
  </si>
  <si>
    <t>"vedení sděl.kab. délka*hloubka*šířka"292*1*0,5</t>
  </si>
  <si>
    <t>12</t>
  </si>
  <si>
    <t>131251100</t>
  </si>
  <si>
    <t>Hloubení nezapažených jam a zářezů strojně s urovnáním dna do předepsaného profilu a spádu v hornině třídy těžitelnosti I skupiny 3 do 20 m3</t>
  </si>
  <si>
    <t>39252551</t>
  </si>
  <si>
    <t>"patky informačních tabulí" (0,4*0,4*0,8)*8</t>
  </si>
  <si>
    <t>"patky sloupu rozhlasu" (0,4*0,4*0,8)*1</t>
  </si>
  <si>
    <t>"patky zábradlí" (0,6*0,6*0,8)*3</t>
  </si>
  <si>
    <t>13</t>
  </si>
  <si>
    <t>162351103</t>
  </si>
  <si>
    <t>Vodorovné přemístění výkopku nebo sypaniny po suchu na obvyklém dopravním prostředku, bez naložení výkopku, avšak se složením bez rozhrnutí z horniny třídy těžitelnosti I skupiny 1 až 3 na vzdálenost přes 50 do 500 m</t>
  </si>
  <si>
    <t>-2052728039</t>
  </si>
  <si>
    <t>"ornice uložená na deponii" 87,5*0,20</t>
  </si>
  <si>
    <t>14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</si>
  <si>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</si>
  <si>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</si>
  <si>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-1256426356</t>
  </si>
  <si>
    <t>Poznámka k položce:
uložení na skládku Závlekov (6km)</t>
  </si>
  <si>
    <t>"zemina výkopu na skládku"294,19+2,016-50,05-11,79</t>
  </si>
  <si>
    <t>171201221</t>
  </si>
  <si>
    <t>Poplatek za uložení stavebního odpadu na skládce (skládkovné) zeminy a kamení zatříděného do Katalogu odpadů pod kódem 17 05 04</t>
  </si>
  <si>
    <t>t</t>
  </si>
  <si>
    <t>2072253595</t>
  </si>
  <si>
    <t>234,366*2 'Přepočtené koeficientem množství</t>
  </si>
  <si>
    <t>16</t>
  </si>
  <si>
    <t>167151101</t>
  </si>
  <si>
    <t>Nakládání, skládání a překládání neulehlého výkopku nebo sypaniny strojně nakládání, množství do 100 m3, z horniny třídy těžitelnosti I, skupiny 1 až 3</t>
  </si>
  <si>
    <t>498510721</t>
  </si>
  <si>
    <t>"zemina násypů a ornice"50,05+11,79+0,48</t>
  </si>
  <si>
    <t>17</t>
  </si>
  <si>
    <t>171151103</t>
  </si>
  <si>
    <t>Uložení sypanin do násypů s rozprostřením sypaniny ve vrstvách a s hrubým urovnáním zhutněných z hornin soudržných jakékoliv třídy těžitelnosti</t>
  </si>
  <si>
    <t>-2130595478</t>
  </si>
  <si>
    <t>Poznámka k položce:
dosypávky za obrubníky</t>
  </si>
  <si>
    <t>"dle bilance zemních prací" 50,05</t>
  </si>
  <si>
    <t>18</t>
  </si>
  <si>
    <t>171152101</t>
  </si>
  <si>
    <t>Uložení sypaniny do zhutněných násypů pro silnice, dálnice a letiště s rozprostřením sypaniny ve vrstvách, s hrubým urovnáním a uzavřením povrchu násypu z hornin soudržných</t>
  </si>
  <si>
    <t>-244430028</t>
  </si>
  <si>
    <t>"dle bilance zemních prací" 11,79</t>
  </si>
  <si>
    <t>19</t>
  </si>
  <si>
    <t>181152302</t>
  </si>
  <si>
    <t>Úprava pláně na stavbách silnic a dálnic strojně v zářezech mimo skalních se zhutněním</t>
  </si>
  <si>
    <t>-1591061503</t>
  </si>
  <si>
    <t>Poznámka k položce:
Edef2 ≧ 30 MPa</t>
  </si>
  <si>
    <t>"plocha chodník* rožšíření 15%"(1308,06+547,41)*1,15</t>
  </si>
  <si>
    <t>20</t>
  </si>
  <si>
    <t>181351003</t>
  </si>
  <si>
    <t>Rozprostření a urovnání ornice v rovině nebo ve svahu sklonu do 1:5 strojně při souvislé ploše do 100 m2, tl. vrstvy do 200 mm</t>
  </si>
  <si>
    <t>-620702936</t>
  </si>
  <si>
    <t>"dle bilance zemních prací"2,42</t>
  </si>
  <si>
    <t>Zakládání</t>
  </si>
  <si>
    <t>275313711</t>
  </si>
  <si>
    <t>Základy z betonu prostého patky a bloky z betonu kamenem neprokládaného tř. C 20/25</t>
  </si>
  <si>
    <t>-894357944</t>
  </si>
  <si>
    <t>"patky zábradlí" (0,5*0,5*0,8)*3</t>
  </si>
  <si>
    <t>Svislé a kompletní konstrukce</t>
  </si>
  <si>
    <t>22</t>
  </si>
  <si>
    <t>327313219</t>
  </si>
  <si>
    <t>Opěrné zdi a valy z betonu prostého bez zvláštních nároků na vliv prostředí tř. C 30/37</t>
  </si>
  <si>
    <t>-1875613565</t>
  </si>
  <si>
    <t>"délka*šířka*výška mostních říms"14*0,5*0,4</t>
  </si>
  <si>
    <t>23</t>
  </si>
  <si>
    <t>327351211</t>
  </si>
  <si>
    <t>Bednění opěrných zdí a valů svislých i skloněných, výšky do 20 m zřízení</t>
  </si>
  <si>
    <t>-1114866386</t>
  </si>
  <si>
    <t>"délka*šířka*výška mostních říms"14*0,5+14*1+0,5*0,5*2</t>
  </si>
  <si>
    <t>24</t>
  </si>
  <si>
    <t>327351221</t>
  </si>
  <si>
    <t>Bednění opěrných zdí a valů svislých i skloněných, výšky do 20 m odstranění</t>
  </si>
  <si>
    <t>1460756507</t>
  </si>
  <si>
    <t>Komunikace pozemní</t>
  </si>
  <si>
    <t>25</t>
  </si>
  <si>
    <t>561121112</t>
  </si>
  <si>
    <t>Zřízení podkladu nebo ochranné vrstvy vozovky z mechanicky zpevněné zeminy MZ bez přidání pojiva nebo vylepšovacího materiálu, s rozprostřením, vlhčením, promísením a zhutněním, tloušťka po zhutnění 200 mm</t>
  </si>
  <si>
    <t>-2006302320</t>
  </si>
  <si>
    <t>26</t>
  </si>
  <si>
    <t>M</t>
  </si>
  <si>
    <t>58344229</t>
  </si>
  <si>
    <t>štěrkodrť frakce 0/125</t>
  </si>
  <si>
    <t>1998148676</t>
  </si>
  <si>
    <t>"85% plocha zemní pláně rozšířené* výška násypu" (2133,791*0,85)* 0,2</t>
  </si>
  <si>
    <t>"15% plocha zemní pláně rozšířené* výška násypu" (2133,791*0,15)*0,3</t>
  </si>
  <si>
    <t>458,765*2,2 'Přepočtené koeficientem množství</t>
  </si>
  <si>
    <t>27</t>
  </si>
  <si>
    <t>564861111</t>
  </si>
  <si>
    <t>Podklad ze štěrkodrti ŠD s rozprostřením a zhutněním, po zhutnění tl. 200 mm</t>
  </si>
  <si>
    <t>555596842</t>
  </si>
  <si>
    <t>Poznámka k položce:
Štěrkodrť třídy A, fr. 0-32 mm; Edef2 ≧ 60 MPa</t>
  </si>
  <si>
    <t>"plocha chodník* rožšíření 8%"(1308,06+547,41)*1,08</t>
  </si>
  <si>
    <t>28</t>
  </si>
  <si>
    <t>591111111</t>
  </si>
  <si>
    <t>Kladení dlažby z kostek s provedením lože do tl. 50 mm, s vyplněním spár, s dvojím beraněním a se smetením přebytečného materiálu na krajnici velkých z kamene, do lože z kameniva těženého</t>
  </si>
  <si>
    <t>-466024431</t>
  </si>
  <si>
    <t>"plocha sjezdů orámování slep. dlažby 0,567-1,23645" 35,24</t>
  </si>
  <si>
    <t>29</t>
  </si>
  <si>
    <t>58381008</t>
  </si>
  <si>
    <t>kostka dlažební žula velká 15/17</t>
  </si>
  <si>
    <t>-147335883</t>
  </si>
  <si>
    <t>35,24*1,02 'Přepočtené koeficientem množství</t>
  </si>
  <si>
    <t>30</t>
  </si>
  <si>
    <t>591411111</t>
  </si>
  <si>
    <t>Kladení dlažby z mozaiky komunikací pro pěší s vyplněním spár, s dvojím beraněním a se smetením přebytečného materiálu na vzdálenost do 3 m jednobarevné, s ložem tl. do 40 mm z kameniva</t>
  </si>
  <si>
    <t>2144260688</t>
  </si>
  <si>
    <t>Poznámka k položce:
Poznámka k položce: provedení dlažby kroužkové, popř.vějířové (viz. STZ)</t>
  </si>
  <si>
    <t>"plocha chodníku 0,567-0,87145"31,18+129,08+146,39+40,4+21,55</t>
  </si>
  <si>
    <t>"plocha chodníku 0,567-0,87145"120,95+122,71+29,35+22,68+40,38+50,7+43,07+130,34+26,47+37,88+58,61</t>
  </si>
  <si>
    <t>"plocha odrazný proužek 0,87145 - 1,23645" 41,20</t>
  </si>
  <si>
    <t>"plocha chodníku 0,87145 - 1,23645" 124,48+90,64</t>
  </si>
  <si>
    <t>31</t>
  </si>
  <si>
    <t>58381005</t>
  </si>
  <si>
    <t>kostka dlažební mozaika žula 4/6 šedá</t>
  </si>
  <si>
    <t>-2140388998</t>
  </si>
  <si>
    <t>"plocha dlažby 0,567-0,87145"29,70+121,30+143,53+37,64+19,72</t>
  </si>
  <si>
    <t>"plocha dlažby 0,567-0,87145"117,29+120,06+27,90+16,86+40,38+43,21+39,11+127,05+26,47+37,88+50,41</t>
  </si>
  <si>
    <t>"plocha dlažby odrazný proužek 0,87145 - 1,23645" 41,20</t>
  </si>
  <si>
    <t>"plocha dlažby 0,87145 - 1,23645"120,59+86,71</t>
  </si>
  <si>
    <t>1247,01*1,01 'Přepočtené koeficientem množství</t>
  </si>
  <si>
    <t>32</t>
  </si>
  <si>
    <t>58381004 R00</t>
  </si>
  <si>
    <t>kostka dlažební mozaika žula 4/6 žlutá</t>
  </si>
  <si>
    <t>1084731458</t>
  </si>
  <si>
    <t>"plocha dlažby 0,567-0,87145"5,73</t>
  </si>
  <si>
    <t>5,73*1,03 'Přepočtené koeficientem množství</t>
  </si>
  <si>
    <t>33</t>
  </si>
  <si>
    <t>58381008R00</t>
  </si>
  <si>
    <t>kostka dlažební žula reliéfní s výstupky 200x200x65 mm</t>
  </si>
  <si>
    <t>-306394933</t>
  </si>
  <si>
    <t>Poznámka k položce:
hloubka výstupků 5 mm</t>
  </si>
  <si>
    <t>"plocha dlažby pro nevidomé 0,567-0,87145"1,48+7,78+1,17+1,64+2,76+1,83</t>
  </si>
  <si>
    <t>"plocha dlažby pro nevidomé 0,567-0,87145"2,63+1,03+0,96+1,69+1,45+1,5+3,09+1,23+5,34+1,8+0,35+0,91+1,56</t>
  </si>
  <si>
    <t>"plocha dlažby pro nevidomé 0,87145 - 1,23645"2,13+1,16</t>
  </si>
  <si>
    <t>43,49*1,03 'Přepočtené koeficientem množství</t>
  </si>
  <si>
    <t>34</t>
  </si>
  <si>
    <t>596211113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</si>
  <si>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přes 300 m2</t>
  </si>
  <si>
    <t>451476747</t>
  </si>
  <si>
    <t>"plocha chodníku 0,567-0,87145"52,60+102,99+11,25</t>
  </si>
  <si>
    <t>"plocha chodníku 0,87145 - 1,23645" 127,31</t>
  </si>
  <si>
    <t>"plocha chodníku 0,87145 - 1,23645" 18,47+43,34+109,92+92,78</t>
  </si>
  <si>
    <t>35</t>
  </si>
  <si>
    <t>59245018</t>
  </si>
  <si>
    <t>dlažba tvar obdélník betonová 200x100x60mm přírodní</t>
  </si>
  <si>
    <t>47049150</t>
  </si>
  <si>
    <t>"plocha chodníku 0,567-0,87145"52,60+102,99-11,25</t>
  </si>
  <si>
    <t>"plocha chodníku 0,87145 - 1,23645" 124,35</t>
  </si>
  <si>
    <t>"plocha chodníku 0,87145 - 1,23645" 15,47+107,37+90,68</t>
  </si>
  <si>
    <t>482,21*1,01 'Přepočtené koeficientem množství</t>
  </si>
  <si>
    <t>36</t>
  </si>
  <si>
    <t>59245006</t>
  </si>
  <si>
    <t>dlažba tvar obdélník betonová pro nevidomé 200x100x60mm barevná</t>
  </si>
  <si>
    <t>-1471899457</t>
  </si>
  <si>
    <t>"plocha chodníku 0,87145 - 1,23645" 2,96</t>
  </si>
  <si>
    <t>"plocha chodníku 0,87145 - 1,23645" 1,83+1,17+1,23+2,73+1,27+1,28+1,21+0,89</t>
  </si>
  <si>
    <t>14,57*1,03 'Přepočtené koeficientem množství</t>
  </si>
  <si>
    <t>37</t>
  </si>
  <si>
    <t>59246018R00</t>
  </si>
  <si>
    <t>dlažba velkoformátová betonová plochy do 0,5m2 tl 60mm přírodní</t>
  </si>
  <si>
    <t>1118744091</t>
  </si>
  <si>
    <t>"plocha sjezdů orámování slep. dlažby 0,567-1,23645" 11,25</t>
  </si>
  <si>
    <t>Ostatní konstrukce a práce, bourání</t>
  </si>
  <si>
    <t>38</t>
  </si>
  <si>
    <t>911111111</t>
  </si>
  <si>
    <t>Montáž zábradlí ocelového zabetonovaného</t>
  </si>
  <si>
    <t>-1643124853</t>
  </si>
  <si>
    <t xml:space="preserve">Poznámka k položce:
Zábradlí u přechodu u školy </t>
  </si>
  <si>
    <t>39</t>
  </si>
  <si>
    <t>55391532R00</t>
  </si>
  <si>
    <t>zábradelní systém Pz s výplní z vodorovných ocelových trubek</t>
  </si>
  <si>
    <t>-578947086</t>
  </si>
  <si>
    <t>Poznámka k položce:
ocel S275, trubky 60,3x4; 44,5x3,2 žárově zinkovány a opatřeny nátěrem (červeno bílý), viz. D1.1 - č.v. 11</t>
  </si>
  <si>
    <t>40</t>
  </si>
  <si>
    <t>911121111</t>
  </si>
  <si>
    <t>Montáž zábradlí ocelového přichyceného vruty do betonového podkladu</t>
  </si>
  <si>
    <t>-1874550615</t>
  </si>
  <si>
    <t>Poznámka k položce:
zábradlí na mostu 187-006 10m; pomocné zábradlí 187- 008 4m</t>
  </si>
  <si>
    <t>41</t>
  </si>
  <si>
    <t>55391534R01</t>
  </si>
  <si>
    <t>zábradelní systém Pz s výplní ze svislých ocelových profilů</t>
  </si>
  <si>
    <t>-49559730</t>
  </si>
  <si>
    <t>Poznámka k položce:
ocel S275, profil IPE 100, UPE 100, pásovina 30/10 mm, žárově zinkovány a opatřeny nátěrem (červeno bílý), viz. D1.1 - č.v. 11</t>
  </si>
  <si>
    <t>914111111</t>
  </si>
  <si>
    <t>Montáž svislé dopravní značky základní velikosti do 1 m2 objímkami na sloupky nebo konzoly</t>
  </si>
  <si>
    <t>kus</t>
  </si>
  <si>
    <t>-861907952</t>
  </si>
  <si>
    <t>43</t>
  </si>
  <si>
    <t>914511112</t>
  </si>
  <si>
    <t>Montáž sloupku dopravních značek délky do 3,5 m do hliníkové patky</t>
  </si>
  <si>
    <t>-873200550</t>
  </si>
  <si>
    <t>44</t>
  </si>
  <si>
    <t>40445225</t>
  </si>
  <si>
    <t>sloupek pro dopravní značku Zn D 60mm v 3,5m</t>
  </si>
  <si>
    <t>-1973292510</t>
  </si>
  <si>
    <t>45</t>
  </si>
  <si>
    <t>40445240</t>
  </si>
  <si>
    <t>patka pro sloupek Al D 60mm</t>
  </si>
  <si>
    <t>-1685698306</t>
  </si>
  <si>
    <t>46</t>
  </si>
  <si>
    <t>916131213</t>
  </si>
  <si>
    <t>Osazení silničního obrubníku betonového se zřízením lože, s vyplněním a zatřením spár cementovou maltou stojatého s boční opěrou z betonu prostého, do lože z betonu prostého</t>
  </si>
  <si>
    <t>1455303997</t>
  </si>
  <si>
    <t>"délka obrubníku chodníku 0,567-0,87145"81,58</t>
  </si>
  <si>
    <t>"délka obrubníku chodníku 0,87145 - 1,23645" 2,98+36,91+31,69+25,48</t>
  </si>
  <si>
    <t>"délka obrubníku chodníku 0,87145 - 1,23645" 8,25+7,42+19,75+15,41+7,46+20,78+4,45+21,89+2,02+7,65+9,76+39,28+36,23+36,01+15,83</t>
  </si>
  <si>
    <t>47</t>
  </si>
  <si>
    <t>59217031</t>
  </si>
  <si>
    <t>obrubník betonový silniční 1000x150x250mm</t>
  </si>
  <si>
    <t>-1435845820</t>
  </si>
  <si>
    <t>"délka obrubníku chodníku 0,87145 - 1,23645" 8,25+7,42+19,75+15,41+7,46+20,78+4,45+21,89+2,02+7,65+9,76+39,28+4,05</t>
  </si>
  <si>
    <t>"-délka obrubníku přechodového"-12</t>
  </si>
  <si>
    <t>"- délka obrubníku sníženého"-80,787</t>
  </si>
  <si>
    <t>254,023*1,05 'Přepočtené koeficientem množství</t>
  </si>
  <si>
    <t>48</t>
  </si>
  <si>
    <t>59217030</t>
  </si>
  <si>
    <t>obrubník betonový silniční přechodový 1000x150x150-250mm</t>
  </si>
  <si>
    <t>1106971206</t>
  </si>
  <si>
    <t>12*1,05 'Přepočtené koeficientem množství</t>
  </si>
  <si>
    <t>49</t>
  </si>
  <si>
    <t>59217029</t>
  </si>
  <si>
    <t>obrubník betonový silniční nájezdový 1000x150x150mm</t>
  </si>
  <si>
    <t>1749860757</t>
  </si>
  <si>
    <t>"délka obrubníku chodníku 0,567-0,87145"2,57</t>
  </si>
  <si>
    <t>"délka obrubníku chodníku 0,87145 - 1,23645" 32,20</t>
  </si>
  <si>
    <t>"délka obrubníku chodníku 0,87145 - 1,23645" 5,6+9,52+14+13,05</t>
  </si>
  <si>
    <t>76,94*1,05 'Přepočtené koeficientem množství</t>
  </si>
  <si>
    <t>50</t>
  </si>
  <si>
    <t>916231213</t>
  </si>
  <si>
    <t>Osazení chodníkového obrubníku betonového se zřízením lože, s vyplněním a zatřením spár cementovou maltou stojatého s boční opěrou z betonu prostého, do lože z betonu prostého</t>
  </si>
  <si>
    <t>1151547738</t>
  </si>
  <si>
    <t>Poznámka k položce:
délka ohraničující rozhraní zatravněné části a dosypu</t>
  </si>
  <si>
    <t>"délka obrubníku chodníku 0,567-0,87145" 30,78+28,87+46,08+26,65+20,32+2,46+27,45+8,75+18,29+11,13+14,11+8,64+31,91+4,49+4,84+2,92+1,15+2,93+0,52+7,47</t>
  </si>
  <si>
    <t>17,94</t>
  </si>
  <si>
    <t>"délka obrubníku chodníku 0,567-0,87145" 40,25+13,33+3,14+18,56+3,7+4,79+12,92+3,44+8,93+8,86</t>
  </si>
  <si>
    <t>"délka obrubníku odrazového proužku 0,87145 - 1,23645" 26,43</t>
  </si>
  <si>
    <t>"délka obrubníku chodníku 0,87145 - 1,23645" 0,82+89,45+0,61+2,63</t>
  </si>
  <si>
    <t>"délka obrubníku chodníku 0,87145 - 1,23645" 5,56+1,47+3,09+2,38+2,75+4,49+2,64+2,01+6,81+5,18+33,44+4,05+2</t>
  </si>
  <si>
    <t>51</t>
  </si>
  <si>
    <t>59217018</t>
  </si>
  <si>
    <t>obrubník betonový chodníkový 1000x80x200mm</t>
  </si>
  <si>
    <t>644952920</t>
  </si>
  <si>
    <t>"délka obrubníku 0,87145 - 1,23645" 0,82+89,45+0,61+2,63</t>
  </si>
  <si>
    <t>"délka obrubníku 0,87145 - 1,23645" 5,56+1,47+3,09+2,38+2,75+4,49+2,64+2,01+6,81+5,18+33,44+4,05+2</t>
  </si>
  <si>
    <t>631,43*1,05 'Přepočtené koeficientem množství</t>
  </si>
  <si>
    <t>52</t>
  </si>
  <si>
    <t>916241213</t>
  </si>
  <si>
    <t>Osazení obrubníku kamenného se zřízením lože, s vyplněním a zatřením spár cementovou maltou stojatého s boční opěrou z betonu prostého, do lože z betonu prostého</t>
  </si>
  <si>
    <t>1917358972</t>
  </si>
  <si>
    <t>"délka obrubníku chodníku 0,567-0,87145"29,84+23,99+23,61+4,78+12,23+15,23+10,37+41,57+39,17</t>
  </si>
  <si>
    <t>"délka obrubníku chodníku 0,567-0,87145"39,15+25,18+18,26+10,19+5,16+22,06+10,64+4,88+2,08+4,82+2,15+8,23+2,32+1,84+9,8+3,82+8,34+4,66+13,68+30,38+25</t>
  </si>
  <si>
    <t>"délka obrubníku odrazového proužku 0,87145 - 1,23645" 7,03+16,37+2,93</t>
  </si>
  <si>
    <t>"délka obrubníku chodníku 0,87145 - 1,23645" 23,16+14,17+2,99+4,79+14,42+19,15</t>
  </si>
  <si>
    <t>53</t>
  </si>
  <si>
    <t>58380002</t>
  </si>
  <si>
    <t>obrubník kamenný žulový přímý 320x240mm</t>
  </si>
  <si>
    <t>1390557285</t>
  </si>
  <si>
    <t>558,44*1,05 'Přepočtené koeficientem množství</t>
  </si>
  <si>
    <t>54</t>
  </si>
  <si>
    <t>919726121</t>
  </si>
  <si>
    <t>Geotextilie netkaná pro ochranu, separaci nebo filtraci měrná hmotnost do 200 g/m2</t>
  </si>
  <si>
    <t>-1752480260</t>
  </si>
  <si>
    <t>"plocha chodník* rožšíření 30%"(1249,45+606,020)*1,30</t>
  </si>
  <si>
    <t>2412,111*1,1 'Přepočtené koeficientem množství</t>
  </si>
  <si>
    <t>55</t>
  </si>
  <si>
    <t>962052314</t>
  </si>
  <si>
    <t>Bourání zdiva železobetonového pilířů, průřezu do 0,36 m2</t>
  </si>
  <si>
    <t>627373058</t>
  </si>
  <si>
    <t>"stáv. bet. květináče"4*0,36</t>
  </si>
  <si>
    <t>"stáv. základů tel. budky"1,2*0,8*4</t>
  </si>
  <si>
    <t>56</t>
  </si>
  <si>
    <t>966005111</t>
  </si>
  <si>
    <t>Rozebrání a odstranění silničního zábradlí a ocelových svodidel s přemístěním hmot na skládku na vzdálenost do 10 m nebo s naložením na dopravní prostředek, se zásypem jam po odstraněných sloupcích a s jeho zhutněním silničního zábradlí se sloupky osazenými s betonovými patkami</t>
  </si>
  <si>
    <t>2068582727</t>
  </si>
  <si>
    <t>57</t>
  </si>
  <si>
    <t>966006132</t>
  </si>
  <si>
    <t>Odstranění dopravních nebo orientačních značek se sloupkem s uložením hmot na vzdálenost do 20 m nebo s naložením na dopravní prostředek, se zásypem jam a jeho zhutněním s betonovou patkou</t>
  </si>
  <si>
    <t>159751151</t>
  </si>
  <si>
    <t>Poznámka k položce:
2x značka a radar bude uložena pro zpětnou montáž</t>
  </si>
  <si>
    <t>997</t>
  </si>
  <si>
    <t>Přesun sutě</t>
  </si>
  <si>
    <t>58</t>
  </si>
  <si>
    <t>997221571</t>
  </si>
  <si>
    <t>Vodorovná doprava vybouraných hmot bez naložení, ale se složením a s hrubým urovnáním na vzdálenost do 1 km</t>
  </si>
  <si>
    <t>-40681477</t>
  </si>
  <si>
    <t>59</t>
  </si>
  <si>
    <t>997221579</t>
  </si>
  <si>
    <t>Vodorovná doprava vybouraných hmot bez naložení, ale se složením a s hrubým urovnáním na vzdálenost Příplatek k ceně za každý další i započatý 1 km přes 1 km</t>
  </si>
  <si>
    <t>-2064356476</t>
  </si>
  <si>
    <t>Poznámka k položce:
uložení na skládku Sušice (12 km)</t>
  </si>
  <si>
    <t>"odpad frézování" 81,87</t>
  </si>
  <si>
    <t>81,87*11 'Přepočtené koeficientem množství</t>
  </si>
  <si>
    <t>60</t>
  </si>
  <si>
    <t>-550832487</t>
  </si>
  <si>
    <t>Poznámka k položce:
uložení na skládku Vodňany (67km)</t>
  </si>
  <si>
    <t>"odstranění živice" 140,714</t>
  </si>
  <si>
    <t>140,714*66 'Přepočtené koeficientem množství</t>
  </si>
  <si>
    <t>61</t>
  </si>
  <si>
    <t>-715536350</t>
  </si>
  <si>
    <t>"zbývající odpad"678,422-81,87-140,714</t>
  </si>
  <si>
    <t>455,838*5 'Přepočtené koeficientem množství</t>
  </si>
  <si>
    <t>62</t>
  </si>
  <si>
    <t>997221615</t>
  </si>
  <si>
    <t>Poplatek za uložení stavebního odpadu na skládce (skládkovné) z prostého betonu zatříděného do Katalogu odpadů pod kódem 17 01 01</t>
  </si>
  <si>
    <t>992319086</t>
  </si>
  <si>
    <t>63</t>
  </si>
  <si>
    <t>997221625</t>
  </si>
  <si>
    <t>Poplatek za uložení stavebního odpadu na skládce (skládkovné) z armovaného betonu zatříděného do Katalogu odpadů pod kódem 17 01 01</t>
  </si>
  <si>
    <t>596490890</t>
  </si>
  <si>
    <t>64</t>
  </si>
  <si>
    <t>997221645R00</t>
  </si>
  <si>
    <t>Poplatek za uložení stavebního odpadu na skládce (skládkovné) asfaltového s obsahem dehtu zatříděného do Katalogu odpadů pod kódem 17 03 01 N</t>
  </si>
  <si>
    <t>1253433755</t>
  </si>
  <si>
    <t>65</t>
  </si>
  <si>
    <t>997221655</t>
  </si>
  <si>
    <t>-453037166</t>
  </si>
  <si>
    <t>998</t>
  </si>
  <si>
    <t>Přesun hmot</t>
  </si>
  <si>
    <t>66</t>
  </si>
  <si>
    <t>998223011</t>
  </si>
  <si>
    <t>Přesun hmot pro pozemní komunikace s krytem dlážděným dopravní vzdálenost do 200 m jakékoliv délky objektu</t>
  </si>
  <si>
    <t>-1786896680</t>
  </si>
  <si>
    <t>67</t>
  </si>
  <si>
    <t>998223091</t>
  </si>
  <si>
    <t>Přesun hmot pro pozemní komunikace s krytem dlážděným Příplatek k ceně za zvětšený přesun přes vymezenou největší dopravní vzdálenost do 1000 m</t>
  </si>
  <si>
    <t>2147021213</t>
  </si>
  <si>
    <t xml:space="preserve">SO 102.1.1 - Chodníky - I. úsek - neuznatelné náklady </t>
  </si>
  <si>
    <t>PSV - Práce a dodávky PSV</t>
  </si>
  <si>
    <t xml:space="preserve">    763 - Konstrukce suché výstavby</t>
  </si>
  <si>
    <t xml:space="preserve">    766 - Konstrukce truhlářské</t>
  </si>
  <si>
    <t>183403153</t>
  </si>
  <si>
    <t>Obdělání půdy hrabáním v rovině nebo na svahu do 1:5</t>
  </si>
  <si>
    <t>1676053748</t>
  </si>
  <si>
    <t>Poznámka k položce:
podél komunikace bude upravován terén do šířky 1m</t>
  </si>
  <si>
    <t>"délka*šířka" (30,75*2+15,34+28,98+30,98+24,73+28+25*2+32,95+32,87+58,31)*1</t>
  </si>
  <si>
    <t>181451131</t>
  </si>
  <si>
    <t>Založení trávníku na půdě předem připravené plochy přes 1000 m2 výsevem včetně utažení parkového v rovině nebo na svahu do 1:5</t>
  </si>
  <si>
    <t>2032498733</t>
  </si>
  <si>
    <t>00572410</t>
  </si>
  <si>
    <t>osivo směs travní parková</t>
  </si>
  <si>
    <t>kg</t>
  </si>
  <si>
    <t>-1258963587</t>
  </si>
  <si>
    <t>363,66*0,015 'Přepočtené koeficientem množství</t>
  </si>
  <si>
    <t>185802113</t>
  </si>
  <si>
    <t>Hnojení půdy nebo trávníku v rovině nebo na svahu do 1:5 umělým hnojivem na široko</t>
  </si>
  <si>
    <t>-277395959</t>
  </si>
  <si>
    <t>90,916*0,001 'Přepočtené koeficientem množství</t>
  </si>
  <si>
    <t>25191155</t>
  </si>
  <si>
    <t>hnojivo průmyslové</t>
  </si>
  <si>
    <t>-2119722526</t>
  </si>
  <si>
    <t>"trávník" 363,66*0,25</t>
  </si>
  <si>
    <t>185851121</t>
  </si>
  <si>
    <t>Dovoz vody pro zálivku rostlin na vzdálenost do 1000 m</t>
  </si>
  <si>
    <t>-1895542884</t>
  </si>
  <si>
    <t>"plocha" 367/1000</t>
  </si>
  <si>
    <t>0,367*3 'Přepočtené koeficientem množství</t>
  </si>
  <si>
    <t>1055767390</t>
  </si>
  <si>
    <t>"patky informačních tabulí" (0,3*0,3*0,8)*8</t>
  </si>
  <si>
    <t>"patky sloupu rozhlasu" (0,3*0,3*0,8)*1</t>
  </si>
  <si>
    <t>966006133</t>
  </si>
  <si>
    <t>Odstranění dopravních nebo orientačních značek se sloupkem s uložením hmot na vzdálenost do 20 m nebo s naložením na dopravní prostředek, se zásypem jam a jeho zhutněním kůly uklínované v zemi kameny nebo obetonované, popř. zaberaněné směrové</t>
  </si>
  <si>
    <t>1485909131</t>
  </si>
  <si>
    <t>Poznámka k položce:
sloup pro rozhlas</t>
  </si>
  <si>
    <t>0,164*5 'Přepočtené koeficientem množství</t>
  </si>
  <si>
    <t>998231411</t>
  </si>
  <si>
    <t>Přesun hmot pro sadovnické a krajinářské úpravy - ručně bez užití mechanizace vodorovná dopravní vzdálenost do 100 m</t>
  </si>
  <si>
    <t>1260481492</t>
  </si>
  <si>
    <t>PSV</t>
  </si>
  <si>
    <t>Práce a dodávky PSV</t>
  </si>
  <si>
    <t>763</t>
  </si>
  <si>
    <t>Konstrukce suché výstavby</t>
  </si>
  <si>
    <t>763712211</t>
  </si>
  <si>
    <t>Montáž svislé konstrukce do 10 m výšky římsy plnostěnné sloupy (mimo rámových), sloupky, paždíky, zavětrovací prvky, průřezové plochy do 150 cm2</t>
  </si>
  <si>
    <t>-194747868</t>
  </si>
  <si>
    <t>Poznámka k položce:
montáž sloupu pro rozhlas</t>
  </si>
  <si>
    <t>766</t>
  </si>
  <si>
    <t>Konstrukce truhlářské</t>
  </si>
  <si>
    <t>766111820</t>
  </si>
  <si>
    <t>Demontáž dřevěných stěn plných</t>
  </si>
  <si>
    <t>1708230079</t>
  </si>
  <si>
    <t>"informační tabule" 1*3+1,8*2,5</t>
  </si>
  <si>
    <t>766121220</t>
  </si>
  <si>
    <t>Montáž dřevěných stěn plných, s výplní palubovkou nebo překližkou, výšky přes 2,75 do 3,50 m</t>
  </si>
  <si>
    <t>1759296404</t>
  </si>
  <si>
    <t>SO 102.2 - Chodníky - II. úsek - neuznatelné náklady</t>
  </si>
  <si>
    <t>"dle bilance zemních prací" 22</t>
  </si>
  <si>
    <t>121151113</t>
  </si>
  <si>
    <t>Sejmutí ornice strojně při souvislé ploše přes 100 do 500 m2, tl. vrstvy do 200 mm</t>
  </si>
  <si>
    <t>1634926496</t>
  </si>
  <si>
    <t>122251103</t>
  </si>
  <si>
    <t>Odkopávky a prokopávky nezapažené strojně v hornině třídy těžitelnosti I skupiny 3 přes 50 do 100 m3</t>
  </si>
  <si>
    <t>1489941914</t>
  </si>
  <si>
    <t>"ornice uložená na deponii" 110,5*0,20</t>
  </si>
  <si>
    <t>"zemina výkopu na skládku"43,58-1,57</t>
  </si>
  <si>
    <t>-946285231</t>
  </si>
  <si>
    <t>"dle bilance zemních prací" 1,57</t>
  </si>
  <si>
    <t>"plocha chodník* rožšíření 15%"169,58*1,15</t>
  </si>
  <si>
    <t>-1502770760</t>
  </si>
  <si>
    <t>"zemina násypů a ornice"1,57+0,33</t>
  </si>
  <si>
    <t>-938761351</t>
  </si>
  <si>
    <t>"dle bilance zemních prací"1,65</t>
  </si>
  <si>
    <t>"délka*šířka" (36+49+22)*1</t>
  </si>
  <si>
    <t>181411131</t>
  </si>
  <si>
    <t>Založení trávníku na půdě předem připravené plochy do 1000 m2 výsevem včetně utažení parkového v rovině nebo na svahu do 1:5</t>
  </si>
  <si>
    <t>1233012546</t>
  </si>
  <si>
    <t>107*0,015 'Přepočtené koeficientem množství</t>
  </si>
  <si>
    <t>27*0,001 'Přepočtené koeficientem množství</t>
  </si>
  <si>
    <t>"trávník" 0,25*107</t>
  </si>
  <si>
    <t>"plocha" 107/1000</t>
  </si>
  <si>
    <t>0,107*3 'Přepočtené koeficientem množství</t>
  </si>
  <si>
    <t>279311116</t>
  </si>
  <si>
    <t>Postupné podbetonování základového zdiva jakékoliv tloušťky, bez výkopu, bez zapažení a bednění, prostým betonem tř. C 25/30</t>
  </si>
  <si>
    <t>-1907788270</t>
  </si>
  <si>
    <t>Poznámka k položce:
položka bude použita dle skutečnosti na stavbě</t>
  </si>
  <si>
    <t>"85% plocha zemní pláně rozšířené* výška násypu" (195,017*0,85)* 0,2</t>
  </si>
  <si>
    <t>"15% plocha zemní pláně rozšířené* výška násypu" (195,017*0,15)*0,3</t>
  </si>
  <si>
    <t>41,929*2,2 'Přepočtené koeficientem množství</t>
  </si>
  <si>
    <t>"plocha chodník* rožšíření 8%"169,58*1,08</t>
  </si>
  <si>
    <t>"plocha chodníku 0,440-0,567" 45,77+123,81</t>
  </si>
  <si>
    <t>"plocha chodníku 0,440-0,567" 43,17+123,06-2,21</t>
  </si>
  <si>
    <t>164,02*1,02 'Přepočtené koeficientem množství</t>
  </si>
  <si>
    <t>"plocha chodníku 0,440-0,567"1,24+1,36+0,75</t>
  </si>
  <si>
    <t>3,35*1,03 'Přepočtené koeficientem množství</t>
  </si>
  <si>
    <t>-808463507</t>
  </si>
  <si>
    <t>"plocha sjezdů orámování slep. dlažby " 2,21</t>
  </si>
  <si>
    <t>"délka obrubníku chodníku 0,440-0,567" 1,87+5,25+12,52+19,24+2,75+0,92+13,44+10,01+15,43+24,76</t>
  </si>
  <si>
    <t>"-délka obrubníku přechodového"-4</t>
  </si>
  <si>
    <t>"- délka obrubníku sníženého"-9,86</t>
  </si>
  <si>
    <t>92,33*1,05 'Přepočtené koeficientem množství</t>
  </si>
  <si>
    <t>4*1,05 'Přepočtené koeficientem množství</t>
  </si>
  <si>
    <t>"délka obrubníku chodníku 0,440-0,567"3,67+4,28+1,91</t>
  </si>
  <si>
    <t>9,86*1,05 'Přepočtené koeficientem množství</t>
  </si>
  <si>
    <t>"délka obrubníku chodníku 0,440-0,567" 0,7+1,75+31,86+1,18+12,18+10,77+12,23+11,31+7,44+31,38</t>
  </si>
  <si>
    <t>120,8*1,05 'Přepočtené koeficientem množství</t>
  </si>
  <si>
    <t>195,017*1,1 'Přepočtené koeficientem množství</t>
  </si>
  <si>
    <t>1132823997</t>
  </si>
  <si>
    <t>6,38*5 'Přepočtené koeficientem množství</t>
  </si>
  <si>
    <t>SO 102.3 - Chodníky - III. úsek - uznatelné náklady</t>
  </si>
  <si>
    <t>340468024</t>
  </si>
  <si>
    <t>113107163</t>
  </si>
  <si>
    <t>Odstranění podkladů nebo krytů strojně plochy jednotlivě přes 50 m2 do 200 m2 s přemístěním hmot na skládku na vzdálenost do 20 m nebo s naložením na dopravní prostředek z kameniva hrubého drceného, o tl. vrstvy přes 200 do 300 mm</t>
  </si>
  <si>
    <t>-1788548309</t>
  </si>
  <si>
    <t>113154123</t>
  </si>
  <si>
    <t>Frézování živičného podkladu nebo krytu s naložením na dopravní prostředek plochy do 500 m2 bez překážek v trase pruhu šířky přes 0,5 m do 1 m, tloušťky vrstvy 50 mm</t>
  </si>
  <si>
    <t>-1684929016</t>
  </si>
  <si>
    <t>416106598</t>
  </si>
  <si>
    <t>"ornice uložená na deponii" 331,7*0,20</t>
  </si>
  <si>
    <t>"zemina výkopu na skládku"129-13,34-36,64</t>
  </si>
  <si>
    <t>-679694069</t>
  </si>
  <si>
    <t>"dle bilance zemních prací" 13,34</t>
  </si>
  <si>
    <t>"dle bilance zemních prací" 36,64</t>
  </si>
  <si>
    <t>"plocha chodník* rožšíření 15%"602,65*1,15</t>
  </si>
  <si>
    <t>1996854847</t>
  </si>
  <si>
    <t xml:space="preserve">"dle bilance zemních prací"0,17 </t>
  </si>
  <si>
    <t>1627702344</t>
  </si>
  <si>
    <t>"85% plocha zemní pláně rozšířené* výška násypu" (693,048*0,85)* 0,2</t>
  </si>
  <si>
    <t>"15% plocha zemní pláně rozšířené* výška násypu" (693,048*0,15)*0,3</t>
  </si>
  <si>
    <t>149,005*2,2 'Přepočtené koeficientem množství</t>
  </si>
  <si>
    <t>"plocha chodník* rožšíření 8%"602,65*1,08</t>
  </si>
  <si>
    <t>"plocha chodníku 0,000-0,440"76,18+62,18+44,97+87,23+106,53+63,50+37,29+58,64+62,16-1,85</t>
  </si>
  <si>
    <t>"plocha chodníku "0,495*0,4*3</t>
  </si>
  <si>
    <t>"plocha chodníku 0,000-0,440"1,04+1,19+1,25</t>
  </si>
  <si>
    <t>"plocha chodníků orámování slep. dlažby 0-0,440" 1,85</t>
  </si>
  <si>
    <t>596,83*1,01 'Přepočtené koeficientem množství</t>
  </si>
  <si>
    <t>59212317</t>
  </si>
  <si>
    <t>dlaždice betonová pro nástupiště s varovným pásem sloučeným s vodící linií červená 495x400x60mm</t>
  </si>
  <si>
    <t>221627181</t>
  </si>
  <si>
    <t>3,48*1,03 'Přepočtené koeficientem množství</t>
  </si>
  <si>
    <t>-1578559901</t>
  </si>
  <si>
    <t>354257898</t>
  </si>
  <si>
    <t>1866945828</t>
  </si>
  <si>
    <t>1487291725</t>
  </si>
  <si>
    <t>-379143010</t>
  </si>
  <si>
    <t>"délka obrubníku chodníku 0,000-0,440"22,01+33,70+44,91+22,35+16,19+25,38+15,04+33,01+22,93+4,19+53,28+9,56+4,47+14,16+13,38+41,50</t>
  </si>
  <si>
    <t>"- délka obrubníku přechodového"-4</t>
  </si>
  <si>
    <t>"- délka obrubníku sníženého"-8,91</t>
  </si>
  <si>
    <t>363,15*1,05 'Přepočtené koeficientem množství</t>
  </si>
  <si>
    <t>"délka obrubníku chodníku 0,000-0,440"1,5+2,94+4,47</t>
  </si>
  <si>
    <t>8,91*1,05 'Přepočtené koeficientem množství</t>
  </si>
  <si>
    <t>"délka obrubníku chodníku 0,000-0,440" 22,01+44,83+42,46+2,29+21,87+2+45,25+2,54+28,99+6,25+8,18+12,99+3,32+5,32+2,04+2,04+4,78+12,38+14,50+8,91+16,72</t>
  </si>
  <si>
    <t>20,28</t>
  </si>
  <si>
    <t>329,95*1,05 'Přepočtené koeficientem množství</t>
  </si>
  <si>
    <t>693,048*1,1 'Přepočtené koeficientem množství</t>
  </si>
  <si>
    <t>Poznámka k položce:
značka bude uložena pro zpětnou montáž</t>
  </si>
  <si>
    <t>1464480814</t>
  </si>
  <si>
    <t>-730108648</t>
  </si>
  <si>
    <t>"odstranění živice" 12,98</t>
  </si>
  <si>
    <t>12,98*66 'Přepočtené koeficientem množství</t>
  </si>
  <si>
    <t>1824374693</t>
  </si>
  <si>
    <t>"zbývající odpad"46,574-7,552-12,98</t>
  </si>
  <si>
    <t>26,042*5 'Přepočtené koeficientem množství</t>
  </si>
  <si>
    <t>132714493</t>
  </si>
  <si>
    <t>SO 102.3.1 - Chodníky - III. úsek - neuznatelné náklady</t>
  </si>
  <si>
    <t>"délka*šířka" (107+27+49+23+12+30+45)*1</t>
  </si>
  <si>
    <t>2068146395</t>
  </si>
  <si>
    <t>293*0,015 'Přepočtené koeficientem množství</t>
  </si>
  <si>
    <t>73,25*0,001 'Přepočtené koeficientem množství</t>
  </si>
  <si>
    <t>"trávník" 0,25*293</t>
  </si>
  <si>
    <t>"plocha" 293/1000</t>
  </si>
  <si>
    <t>0,293*3 'Přepočtené koeficientem množství</t>
  </si>
  <si>
    <t>2089850741</t>
  </si>
  <si>
    <t>SO 102.4 - Chodníky - IV. úsek - neuznatelné náklady</t>
  </si>
  <si>
    <t>6622312</t>
  </si>
  <si>
    <t>"ornice uložená na deponii" 26,3*0,20</t>
  </si>
  <si>
    <t>"zemina výkopu na skládku"16,35-5,07-3,71</t>
  </si>
  <si>
    <t>1684875244</t>
  </si>
  <si>
    <t>7,57*2 'Přepočtené koeficientem množství</t>
  </si>
  <si>
    <t>"dle bilance zemních prací" 5,07</t>
  </si>
  <si>
    <t>"dle bilance zemních prací" 3,71</t>
  </si>
  <si>
    <t>"plocha chodník* rožšíření 15%" 46,67*1,15</t>
  </si>
  <si>
    <t>470072941</t>
  </si>
  <si>
    <t>"dle bilance zemních prací"0,27</t>
  </si>
  <si>
    <t>"délka*šířka" (5+21)*1</t>
  </si>
  <si>
    <t>448947066</t>
  </si>
  <si>
    <t>26*0,015 'Přepočtené koeficientem množství</t>
  </si>
  <si>
    <t>6,5*0,001 'Přepočtené koeficientem množství</t>
  </si>
  <si>
    <t>"trávník" 0,25*26</t>
  </si>
  <si>
    <t>"plocha" 26/1000</t>
  </si>
  <si>
    <t>0,026*3 'Přepočtené koeficientem množství</t>
  </si>
  <si>
    <t>-1513029009</t>
  </si>
  <si>
    <t>"85% plocha zemní pláně rozšířené* výška násypu" (53,671*0,85)* 0,2</t>
  </si>
  <si>
    <t>"15% plocha zemní pláně rozšířené* výška násypu" (53,671*0,15)*0,3</t>
  </si>
  <si>
    <t>11,539*2,2 'Přepočtené koeficientem množství</t>
  </si>
  <si>
    <t>"plocha chodník* rožšíření 8%"46,67*1,08</t>
  </si>
  <si>
    <t>"plocha chodníku 1,23645-1,27186" 46,67</t>
  </si>
  <si>
    <t>46,67*1,03 'Přepočtené koeficientem množství</t>
  </si>
  <si>
    <t>"délka obrubníku chodníku 1,23645-1,27186" 35,72+1,37</t>
  </si>
  <si>
    <t>"délka obrubníku chodníku 1,23645-1,27186" 35,72</t>
  </si>
  <si>
    <t>35,72*1,05 'Přepočtené koeficientem množství</t>
  </si>
  <si>
    <t>"délka obrubníku chodníku 1,23645-1,27186" 1,37</t>
  </si>
  <si>
    <t>1,37*1,05 'Přepočtené koeficientem množství</t>
  </si>
  <si>
    <t>"délka obrubníku chodníku 1,23645-1,27186" 0,68+1,36+2,09+1,08+30,88</t>
  </si>
  <si>
    <t>36,09*1,05 'Přepočtené koeficientem množství</t>
  </si>
  <si>
    <t>"plocha chodník* rožšíření 15%"46,67*1,15</t>
  </si>
  <si>
    <t>53,671*1,1 'Přepočtené koeficientem množství</t>
  </si>
  <si>
    <t>SO 104 - Zastávkové zálivy - I. úsek - neuznatelné náklady</t>
  </si>
  <si>
    <t>-784922676</t>
  </si>
  <si>
    <t>"dle bilance zemních prací - stáv. asfalt. plochy"298,13</t>
  </si>
  <si>
    <t>120849457</t>
  </si>
  <si>
    <t>Poznámka k položce:
odstranění penetračního makadamu v tl. 55 mm</t>
  </si>
  <si>
    <t>113107223</t>
  </si>
  <si>
    <t>Odstranění podkladů nebo krytů strojně plochy jednotlivě přes 200 m2 s přemístěním hmot na skládku na vzdálenost do 20 m nebo s naložením na dopravní prostředek z kameniva hrubého drceného, o tl. vrstvy přes 200 do 300 mm</t>
  </si>
  <si>
    <t>-1751382085</t>
  </si>
  <si>
    <t>"dle bilance zem. prací" 298,13</t>
  </si>
  <si>
    <t>-112891307</t>
  </si>
  <si>
    <t>-79563253</t>
  </si>
  <si>
    <t>"dle bilance zemních prací" 78,78</t>
  </si>
  <si>
    <t>-1480936533</t>
  </si>
  <si>
    <t>"dle bilance zemních prací - odkop na parapláň" 71,55</t>
  </si>
  <si>
    <t xml:space="preserve">"dle bilance zemních prací - sanace podloží" </t>
  </si>
  <si>
    <t>-1596169043</t>
  </si>
  <si>
    <t>"vedení NN délka*hloubka*šířka"19*1*0,5</t>
  </si>
  <si>
    <t>-858333630</t>
  </si>
  <si>
    <t>"zemina výkopu na skládku"71,55-1,86</t>
  </si>
  <si>
    <t>-2109268717</t>
  </si>
  <si>
    <t>-907253208</t>
  </si>
  <si>
    <t>"zemina násypů a ornice"1,86</t>
  </si>
  <si>
    <t>-1941280227</t>
  </si>
  <si>
    <t>"dle bilance zemních prací" 1,86</t>
  </si>
  <si>
    <t>-496259574</t>
  </si>
  <si>
    <t>Poznámka k položce:
Edef2 ≧ 45 MPa</t>
  </si>
  <si>
    <t>"plocha zast. zálivů*15% rozšíření" (110,12+146,60)*1,15</t>
  </si>
  <si>
    <t>-913811559</t>
  </si>
  <si>
    <t>152529872</t>
  </si>
  <si>
    <t>"plocha zemní pláně rozšířené* výška násypu" 295,228*0,3</t>
  </si>
  <si>
    <t>88,568*2,2 'Přepočtené koeficientem množství</t>
  </si>
  <si>
    <t>2118647493</t>
  </si>
  <si>
    <t>Poznámka k položce:
Štěrkodrť třídy A, fr. 0-63 mm; Edef2 ≧ 70 MPa</t>
  </si>
  <si>
    <t>564861111R00</t>
  </si>
  <si>
    <t>1191274403</t>
  </si>
  <si>
    <t>Poznámka k položce:
Štěrkodrť třídy A, fr. 0-32 mm; Edef2 ≧ 100 MPa</t>
  </si>
  <si>
    <t>573191111</t>
  </si>
  <si>
    <t>Postřik infiltrační kationaktivní emulzí v množství 1,00 kg/m2</t>
  </si>
  <si>
    <t>-1587451920</t>
  </si>
  <si>
    <t>"plocha zast. zálivů*8% rozšíření" (110,12+146,60)*1,08</t>
  </si>
  <si>
    <t>577145132</t>
  </si>
  <si>
    <t>Asfaltový beton vrstva ložní ACL 16 (ABH) s rozprostřením a zhutněním z modifikovaného asfaltu v pruhu šířky přes 1,5 do 3 m, po zhutnění tl. 50 mm</t>
  </si>
  <si>
    <t>825382986</t>
  </si>
  <si>
    <t>Poznámka k položce:
PMB 25/55-65</t>
  </si>
  <si>
    <t>"plocha zast. zálivů rozšířená*počet vrstev" (110,12+146,60)*1,08*2</t>
  </si>
  <si>
    <t>573231107</t>
  </si>
  <si>
    <t>Postřik spojovací PS bez posypu kamenivem ze silniční emulze, v množství 0,40 kg/m2</t>
  </si>
  <si>
    <t>846105263</t>
  </si>
  <si>
    <t>577144131</t>
  </si>
  <si>
    <t>Asfaltový beton vrstva obrusná ACO 11 (ABS) s rozprostřením a se zhutněním z modifikovaného asfaltu v pruhu šířky přes do 1,5 do 3 m, po zhutnění tl. 50 mm</t>
  </si>
  <si>
    <t>-2109678584</t>
  </si>
  <si>
    <t>"plocha zast. zálivů" (110,12+146,60)</t>
  </si>
  <si>
    <t>1508876399</t>
  </si>
  <si>
    <t>"délka obrubníku chodníku"25,32</t>
  </si>
  <si>
    <t>-628282095</t>
  </si>
  <si>
    <t>25,32*1,05 'Přepočtené koeficientem množství</t>
  </si>
  <si>
    <t>-1580233508</t>
  </si>
  <si>
    <t>295,228*1,1 'Přepočtené koeficientem množství</t>
  </si>
  <si>
    <t>-1162556937</t>
  </si>
  <si>
    <t>1180913606</t>
  </si>
  <si>
    <t>"odpad frézování" 38,161</t>
  </si>
  <si>
    <t>38,161*11 'Přepočtené koeficientem množství</t>
  </si>
  <si>
    <t>1406743681</t>
  </si>
  <si>
    <t>"odstranění živice" 65,589</t>
  </si>
  <si>
    <t>"odstranění makadamu" 65,589</t>
  </si>
  <si>
    <t>131,178*66 'Přepočtené koeficientem množství</t>
  </si>
  <si>
    <t>-1258161486</t>
  </si>
  <si>
    <t>"zbývající odpad"323,361-38,161-65,589-65,589</t>
  </si>
  <si>
    <t>154,022*5 'Přepočtené koeficientem množství</t>
  </si>
  <si>
    <t>2060353358</t>
  </si>
  <si>
    <t>-2071016987</t>
  </si>
  <si>
    <t>332362576</t>
  </si>
  <si>
    <t>998225111</t>
  </si>
  <si>
    <t>Přesun hmot pro komunikace s krytem z kameniva, monolitickým betonovým nebo živičným dopravní vzdálenost do 200 m jakékoliv délky objektu</t>
  </si>
  <si>
    <t>-1334456280</t>
  </si>
  <si>
    <t>SO 105 - Parkovací zálivy - I. úsek - neuznatelné náklady</t>
  </si>
  <si>
    <t>113107182</t>
  </si>
  <si>
    <t>Odstranění podkladů nebo krytů strojně plochy jednotlivě přes 50 m2 do 200 m2 s přemístěním hmot na skládku na vzdálenost do 20 m nebo s naložením na dopravní prostředek živičných, o tl. vrstvy přes 50 do 100 mm</t>
  </si>
  <si>
    <t>-845536041</t>
  </si>
  <si>
    <t>1438658012</t>
  </si>
  <si>
    <t>113107224</t>
  </si>
  <si>
    <t>Odstranění podkladů nebo krytů strojně plochy jednotlivě přes 200 m2 s přemístěním hmot na skládku na vzdálenost do 20 m nebo s naložením na dopravní prostředek z kameniva hrubého drceného, o tl. vrstvy přes 300 do 400 mm</t>
  </si>
  <si>
    <t>-1915824895</t>
  </si>
  <si>
    <t>226574029</t>
  </si>
  <si>
    <t>"dle bilance zemních prací - stáv. asfalt. plochy"62,77</t>
  </si>
  <si>
    <t>-766062077</t>
  </si>
  <si>
    <t>"dle bilance zemních prací" 25,44</t>
  </si>
  <si>
    <t>-1923271284</t>
  </si>
  <si>
    <t>"dle bilance zem. prací" 32,27</t>
  </si>
  <si>
    <t>-727151658</t>
  </si>
  <si>
    <t>"dle bilance zemních prací - odkop na parapláň" 4,14</t>
  </si>
  <si>
    <t>2115712417</t>
  </si>
  <si>
    <t>"vedení NN délka*hloubka*šířka"4*1*0,5</t>
  </si>
  <si>
    <t>"vedení kanalizace délka*hloubka*šířka"26*1*0,5</t>
  </si>
  <si>
    <t>162251102</t>
  </si>
  <si>
    <t>Vodorovné přemístění výkopku nebo sypaniny po suchu na obvyklém dopravním prostředku, bez naložení výkopku, avšak se složením bez rozhrnutí z horniny třídy těžitelnosti I skupiny 1 až 3 na vzdálenost přes 20 do 50 m</t>
  </si>
  <si>
    <t>1832807639</t>
  </si>
  <si>
    <t>"zemina výkopu a ornice" 2,91+6,19</t>
  </si>
  <si>
    <t>1778369576</t>
  </si>
  <si>
    <t>"zemina výkopu a ornice" 4,14-2,91+6,45-6,19</t>
  </si>
  <si>
    <t>1859222423</t>
  </si>
  <si>
    <t>1,49*2 'Přepočtené koeficientem množství</t>
  </si>
  <si>
    <t>-891397129</t>
  </si>
  <si>
    <t>"zemina násypů a ornice"2,91+6,19</t>
  </si>
  <si>
    <t>201076763</t>
  </si>
  <si>
    <t>"dle bilance zemních prací" 2,91</t>
  </si>
  <si>
    <t>1204145627</t>
  </si>
  <si>
    <t>"plocha park. zálivů*15% rozšíření" (46,18)*1,15</t>
  </si>
  <si>
    <t>-921370502</t>
  </si>
  <si>
    <t>"dle bilance zem.prací" 41,26</t>
  </si>
  <si>
    <t>-1747492474</t>
  </si>
  <si>
    <t>"plocha park. zálivů*15% rozšíření" 46,18*1,15</t>
  </si>
  <si>
    <t>-1773229339</t>
  </si>
  <si>
    <t>"plocha zemní pláně rozšířené* výška násypu" 46,18*0,3</t>
  </si>
  <si>
    <t>13,854*2,2 'Přepočtené koeficientem množství</t>
  </si>
  <si>
    <t>774437660</t>
  </si>
  <si>
    <t>"plocha park. zálivů*8% rozšíření" 46,18*1,08</t>
  </si>
  <si>
    <t>591211111</t>
  </si>
  <si>
    <t>Kladení dlažby z kostek s provedením lože do tl. 50 mm, s vyplněním spár, s dvojím beraněním a se smetením přebytečného materiálu na krajnici drobných z kamene, do lože z kameniva těženého</t>
  </si>
  <si>
    <t>814637612</t>
  </si>
  <si>
    <t>"plocha park. zálivů" 46,18</t>
  </si>
  <si>
    <t>58381007</t>
  </si>
  <si>
    <t>kostka dlažební žula drobná 8/10</t>
  </si>
  <si>
    <t>1962085167</t>
  </si>
  <si>
    <t>46,18*1,03 'Přepočtené koeficientem množství</t>
  </si>
  <si>
    <t>-2047230756</t>
  </si>
  <si>
    <t>40445625</t>
  </si>
  <si>
    <t>informativní značky provozní IP8, IP9, IP11-IP13 500x700mm</t>
  </si>
  <si>
    <t>537051380</t>
  </si>
  <si>
    <t>Poznámka k položce:
IP11b</t>
  </si>
  <si>
    <t>350647404</t>
  </si>
  <si>
    <t>1623748735</t>
  </si>
  <si>
    <t>-1099933043</t>
  </si>
  <si>
    <t>915331111</t>
  </si>
  <si>
    <t>Vodorovné značení předformovaným termoplastem čáry šířky 120 mm</t>
  </si>
  <si>
    <t>-1308761497</t>
  </si>
  <si>
    <t>"V10c" 6,82*7</t>
  </si>
  <si>
    <t>915611111</t>
  </si>
  <si>
    <t>Předznačení pro vodorovné značení stříkané barvou nebo prováděné z nátěrových hmot liniové dělicí čáry, vodicí proužky</t>
  </si>
  <si>
    <t>-1647358190</t>
  </si>
  <si>
    <t>1066119639</t>
  </si>
  <si>
    <t>"délka obrubníku chodníku"29,14+26,67</t>
  </si>
  <si>
    <t>-2085346444</t>
  </si>
  <si>
    <t>55,81*1,05 'Přepočtené koeficientem množství</t>
  </si>
  <si>
    <t>701692852</t>
  </si>
  <si>
    <t>53,107*1,1 'Přepočtené koeficientem množství</t>
  </si>
  <si>
    <t>973455579</t>
  </si>
  <si>
    <t>2218762</t>
  </si>
  <si>
    <t>"odpad frézování" 8,035</t>
  </si>
  <si>
    <t>8,035*11 'Přepočtené koeficientem množství</t>
  </si>
  <si>
    <t>-37187107</t>
  </si>
  <si>
    <t>"odstranění živice" 13,809</t>
  </si>
  <si>
    <t>"odstranění makadamu" 13,809</t>
  </si>
  <si>
    <t>27,618*66 'Přepočtené koeficientem množství</t>
  </si>
  <si>
    <t>-1825377335</t>
  </si>
  <si>
    <t>"zbývající odpad"79,438-8,035-13,809-13,809</t>
  </si>
  <si>
    <t>43,785*5 'Přepočtené koeficientem množství</t>
  </si>
  <si>
    <t>1877247923</t>
  </si>
  <si>
    <t>-1467093701</t>
  </si>
  <si>
    <t>744786989</t>
  </si>
  <si>
    <t>925143445</t>
  </si>
  <si>
    <t>SO 202.1 - Stabilizace svahu zdí - I. úsek - uznatelné náklady</t>
  </si>
  <si>
    <t xml:space="preserve">    4 - Vodorovné konstrukce</t>
  </si>
  <si>
    <t>111251201</t>
  </si>
  <si>
    <t>Odstranění křovin a stromů s odstraněním kořenů strojně průměru kmene do 100 mm v rovině nebo ve svahu sklonu terénu přes 1:5, při celkové ploše do 100 m2</t>
  </si>
  <si>
    <t>1285808859</t>
  </si>
  <si>
    <t>"dle bilance zem. prací stávající porost"60</t>
  </si>
  <si>
    <t>112101121</t>
  </si>
  <si>
    <t>Odstranění stromů s odřezáním kmene a s odvětvením jehličnatých bez odkornění, průměru kmene přes 100 do 300 mm</t>
  </si>
  <si>
    <t>-69363002</t>
  </si>
  <si>
    <t>112251101</t>
  </si>
  <si>
    <t>Odstranění pařezů strojně s jejich vykopáním, vytrháním nebo odstřelením průměru přes 100 do 300 mm</t>
  </si>
  <si>
    <t>62611022</t>
  </si>
  <si>
    <t>1813172684</t>
  </si>
  <si>
    <t>"dle bilance zemních prací - stáv. ornice"265,77</t>
  </si>
  <si>
    <t>1176327009</t>
  </si>
  <si>
    <t>"dle bilance zemních prací - odkop na pláň" 436,47</t>
  </si>
  <si>
    <t>755023502</t>
  </si>
  <si>
    <t>"patky sloup telefonní" (0,2*0,2*0,8)*1</t>
  </si>
  <si>
    <t>132251101</t>
  </si>
  <si>
    <t>Hloubení nezapažených rýh šířky do 800 mm strojně s urovnáním dna do předepsaného profilu a spádu v hornině třídy těžitelnosti I skupiny 3 do 20 m3</t>
  </si>
  <si>
    <t>-839993150</t>
  </si>
  <si>
    <t>Poznámka k položce:
napojení drenáže</t>
  </si>
  <si>
    <t>"dle bilance zem. prací - výkop rýhy pro drenáž" 1,83</t>
  </si>
  <si>
    <t>151101101</t>
  </si>
  <si>
    <t>Zřízení pažení a rozepření stěn rýh pro podzemní vedení příložné pro jakoukoliv mezerovitost, hloubky do 2 m</t>
  </si>
  <si>
    <t>548480255</t>
  </si>
  <si>
    <t>"délka*výška zdi"(7*1)+(3*1,5)+(10*1+10*1)+(58,58*1+58,58*1,5)</t>
  </si>
  <si>
    <t>151101111</t>
  </si>
  <si>
    <t>Odstranění pažení a rozepření stěn rýh pro podzemní vedení s uložením materiálu na vzdálenost do 3 m od kraje výkopu příložné, hloubky do 2 m</t>
  </si>
  <si>
    <t>126243551</t>
  </si>
  <si>
    <t>-1238375551</t>
  </si>
  <si>
    <t>"ornice uložená na deponii"265,77*0,20</t>
  </si>
  <si>
    <t>1409488863</t>
  </si>
  <si>
    <t>"zemina výkopu na skládku"436,47+1,83</t>
  </si>
  <si>
    <t>1335716901</t>
  </si>
  <si>
    <t>438,3*2 'Přepočtené koeficientem množství</t>
  </si>
  <si>
    <t>174151103</t>
  </si>
  <si>
    <t>Zásyp sypaninou z jakékoliv horniny strojně s uložením výkopku ve vrstvách se zhutněním zářezů se šikmými stěnami pro podzemní vedení a kolem objektů zřízených v těchto zářezech</t>
  </si>
  <si>
    <t>1842327522</t>
  </si>
  <si>
    <t>"dle bilance zemních prací"275,28</t>
  </si>
  <si>
    <t>58344155</t>
  </si>
  <si>
    <t>štěrkodrť frakce 0/22</t>
  </si>
  <si>
    <t>1915752710</t>
  </si>
  <si>
    <t>275,28*2 'Přepočtené koeficientem množství</t>
  </si>
  <si>
    <t>175151101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</si>
  <si>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</si>
  <si>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-803580361</t>
  </si>
  <si>
    <t>"dle bilance zem. prací - zásyp drenáže" 1,73</t>
  </si>
  <si>
    <t>58331200</t>
  </si>
  <si>
    <t>štěrkopísek netříděný zásypový</t>
  </si>
  <si>
    <t>-1044856381</t>
  </si>
  <si>
    <t>"šířka*délka*výška zásypu drenáže" 0,4*13,6*0,3</t>
  </si>
  <si>
    <t>1,632*2,2 'Přepočtené koeficientem množství</t>
  </si>
  <si>
    <t>409134405</t>
  </si>
  <si>
    <t>"plocha dle bilance zem. prací" 165,15</t>
  </si>
  <si>
    <t>211971110</t>
  </si>
  <si>
    <t>Zřízení opláštění výplně z geotextilie odvodňovacích žeber nebo trativodů v rýze nebo zářezu se stěnami šikmými o sklonu do 1:2</t>
  </si>
  <si>
    <t>-1748086678</t>
  </si>
  <si>
    <t>"dle bilance zemních prací"21,55</t>
  </si>
  <si>
    <t>69311083</t>
  </si>
  <si>
    <t>geotextilie netkaná separační, ochranná, filtrační, drenážní PP 600g/m2</t>
  </si>
  <si>
    <t>-1146190064</t>
  </si>
  <si>
    <t>21,55*1,1 'Přepočtené koeficientem množství</t>
  </si>
  <si>
    <t>212752402</t>
  </si>
  <si>
    <t>Trativody z drenážních trubek pro liniové stavby a komunikace se zřízením štěrkového lože pod trubky a s jejich obsypem v otevřeném výkopu trubka korugovaná sendvičová PE-HD SN 8 celoperforovaná 360° DN 150</t>
  </si>
  <si>
    <t>401277860</t>
  </si>
  <si>
    <t>"délka trativodu" 79+13,6</t>
  </si>
  <si>
    <t>213141121</t>
  </si>
  <si>
    <t>Zřízení vrstvy z geotextilie filtrační, separační, odvodňovací, ochranné, výztužné nebo protierozní ve sklonu přes 1:5 do 1:2, šířky do 3 m</t>
  </si>
  <si>
    <t>943067609</t>
  </si>
  <si>
    <t>"délka*výška gabionových stěn" (7*1)+(3*2)+(10*3)+(58,58*3)</t>
  </si>
  <si>
    <t>69311006</t>
  </si>
  <si>
    <t>geotextilie tkaná separační, filtrační, výztužná PP pevnost v tahu 15kN/m</t>
  </si>
  <si>
    <t>-2065446210</t>
  </si>
  <si>
    <t>218,74*1,15 'Přepočtené koeficientem množství</t>
  </si>
  <si>
    <t>273321311</t>
  </si>
  <si>
    <t>Základy z betonu železového (bez výztuže) desky z betonu bez zvláštních nároků na prostředí tř. C 16/20</t>
  </si>
  <si>
    <t>785537286</t>
  </si>
  <si>
    <t>"délka*šířka*výška podkladní desky" (7*1,2*0,2)+(71,58*1,7*0,2)</t>
  </si>
  <si>
    <t>273361821</t>
  </si>
  <si>
    <t>Výztuž základů desek z betonářské oceli 10 505 (R) nebo BSt 500</t>
  </si>
  <si>
    <t>2057296940</t>
  </si>
  <si>
    <t>"délka*počet výztuže prům. 20*hmotnost(t)/m2" 0,4*316*0,00146</t>
  </si>
  <si>
    <t>273362021</t>
  </si>
  <si>
    <t>Výztuž základů desek ze svařovaných sítí z drátů typu KARI</t>
  </si>
  <si>
    <t>1094771645</t>
  </si>
  <si>
    <t>"délka*šířka výztuže 2x*hmotnost(t)/m2" ((7*1,2*0,2)+(71,58*1,7*0,2))*2*0,00136</t>
  </si>
  <si>
    <t>222721455</t>
  </si>
  <si>
    <t>"patky sloupu telefonní" (0,2*0,2*0,8)*1</t>
  </si>
  <si>
    <t>327215112</t>
  </si>
  <si>
    <t>Opěrné zdi z drátokamenných gravitačních konstrukcí (gabionů) z lomového kamene neupraveného výplňového na sucho ze splétané dvouzákrutové ocelové sítě s povrchovou úpravou galfan s poplastováním</t>
  </si>
  <si>
    <t>712285142</t>
  </si>
  <si>
    <t>"délka*šířka*výška zdi" (7*1*1)+(3*1*1,5)+(10*1,5*1+10*1*1)+(58,58*1,5*1+58,58*1*1,5)</t>
  </si>
  <si>
    <t>Vodorovné konstrukce</t>
  </si>
  <si>
    <t>452311141</t>
  </si>
  <si>
    <t>Podkladní a zajišťovací konstrukce z betonu prostého v otevřeném výkopu desky pod potrubí, stoky a drobné objekty z betonu tř. C 16/20</t>
  </si>
  <si>
    <t>1326817166</t>
  </si>
  <si>
    <t>"délka*šířka*výška desky pod drenáže" 92,3*0,4*0,2</t>
  </si>
  <si>
    <t>452351101</t>
  </si>
  <si>
    <t>Bednění podkladních a zajišťovacích konstrukcí v otevřeném výkopu desek nebo sedlových loží pod potrubí, stoky a drobné objekty</t>
  </si>
  <si>
    <t>1942719741</t>
  </si>
  <si>
    <t>"délka*výška desky pod drenáže" 92,3*0,2*2</t>
  </si>
  <si>
    <t>998152111</t>
  </si>
  <si>
    <t>Přesun hmot pro zdi a valy samostatné montované z dílců železobetonových nebo z předpjatého betonu vodorovná dopravní vzdálenost do 50 m, pro zdi výšky do 12 m</t>
  </si>
  <si>
    <t>-381358919</t>
  </si>
  <si>
    <t>998152193</t>
  </si>
  <si>
    <t>Přesun hmot pro zdi a valy samostatné montované z dílců železobetonových nebo z předpjatého betonu Příplatek k ceně za zvětšený přesun přes vymezenou největší dopravní vzdálenost do 1000 m</t>
  </si>
  <si>
    <t>1642558583</t>
  </si>
  <si>
    <t>SO 202.1.1 - Stabilizace svahu zdí - I.úsek - neuznatelné náklady</t>
  </si>
  <si>
    <t xml:space="preserve">    741 - Elektroinstalace - silnoproud</t>
  </si>
  <si>
    <t>HZS - Hodinové zúčtovací sazby</t>
  </si>
  <si>
    <t>181351103</t>
  </si>
  <si>
    <t>Rozprostření a urovnání ornice v rovině nebo ve svahu sklonu do 1:5 strojně při souvislé ploše přes 100 do 500 m2, tl. vrstvy do 200 mm</t>
  </si>
  <si>
    <t>-420921022</t>
  </si>
  <si>
    <t>"dle bilance zemních prací" 186,2</t>
  </si>
  <si>
    <t>945421110</t>
  </si>
  <si>
    <t>Hydraulická zvedací plošina včetně obsluhy instalovaná na automobilovém podvozku, výšky zdvihu do 18 m</t>
  </si>
  <si>
    <t>hod</t>
  </si>
  <si>
    <t>849805397</t>
  </si>
  <si>
    <t>966006511</t>
  </si>
  <si>
    <t>Odstranění sloupků protihlukových stěn založených do patek nebo do pilot železobetonových</t>
  </si>
  <si>
    <t>2134892317</t>
  </si>
  <si>
    <t>Poznámka k položce:
sloup telefonní</t>
  </si>
  <si>
    <t>741</t>
  </si>
  <si>
    <t>Elektroinstalace - silnoproud</t>
  </si>
  <si>
    <t>741910514</t>
  </si>
  <si>
    <t>Montáž kovových nosných a doplňkových konstrukcí se zhotovením pro upevnění přístrojů a zařízení celkové hmotnosti přes 50 do 100 kg</t>
  </si>
  <si>
    <t>-757093470</t>
  </si>
  <si>
    <t>HZS</t>
  </si>
  <si>
    <t>Hodinové zúčtovací sazby</t>
  </si>
  <si>
    <t>HZS3222</t>
  </si>
  <si>
    <t>Hodinové zúčtovací sazby montáží technologických zařízení na stavebních objektech montér slaboproudých zařízení odborný</t>
  </si>
  <si>
    <t>512</t>
  </si>
  <si>
    <t>1067258073</t>
  </si>
  <si>
    <t>Poznámka k položce:
odpojení a připojení tel. kabelu</t>
  </si>
  <si>
    <t>SO 202.4 - Stabilizace svahu zdí - IV. úsek - neuznatelné náklady</t>
  </si>
  <si>
    <t>"dle bilance zemních prací - stáv. ornice"33</t>
  </si>
  <si>
    <t>"dle bilance zemních prací - odkop na pláň"20,7</t>
  </si>
  <si>
    <t>29172381</t>
  </si>
  <si>
    <t>"délka*výška zdi"(10*0,5+10*1)</t>
  </si>
  <si>
    <t>902975451</t>
  </si>
  <si>
    <t>"ornice uložená na deponii"33*0,20</t>
  </si>
  <si>
    <t>"zemina výkopu na skládku"20,70</t>
  </si>
  <si>
    <t>234974031</t>
  </si>
  <si>
    <t>20,7*2 'Přepočtené koeficientem množství</t>
  </si>
  <si>
    <t>"dle bilance zemních prací"8,82</t>
  </si>
  <si>
    <t>8,82*2 'Přepočtené koeficientem množství</t>
  </si>
  <si>
    <t>"plocha dle bilance zem. prací" 14</t>
  </si>
  <si>
    <t>1408545636</t>
  </si>
  <si>
    <t>"dle bilance zemních prací" 9,9</t>
  </si>
  <si>
    <t>"délka trativodu" 10</t>
  </si>
  <si>
    <t>"délka*výška gabionových stěn" 10*2</t>
  </si>
  <si>
    <t>20*1,15 'Přepočtené koeficientem množství</t>
  </si>
  <si>
    <t>"délka*šířka*výška podkladní desky" 10*1,7*0,2</t>
  </si>
  <si>
    <t>"délka*počet výztuže prům. 20*hmotnost(t)/m2" 0,4*40*0,00146</t>
  </si>
  <si>
    <t>-1255079059</t>
  </si>
  <si>
    <t>"délka*šířka výztuže 2x*hmotnost(t)/m2" (10*1,7)*2*0,00136</t>
  </si>
  <si>
    <t>"délka*šířka*výška zdi"(10*1,5*0,5+10*1*1)</t>
  </si>
  <si>
    <t>"délka*šířka*výška desky pod drenáže" 10,5*0,4*0,2</t>
  </si>
  <si>
    <t>"délka*výška desky pod drenáže" 10,5*0,2*2</t>
  </si>
  <si>
    <t>SO 203 - Lávka přes Kalný potok - I. úsek - uznatelné náklady</t>
  </si>
  <si>
    <t xml:space="preserve">    711 - Izolace proti vodě, vlhkosti a plynům</t>
  </si>
  <si>
    <t xml:space="preserve">    783 - Dokončovací práce - nátěry</t>
  </si>
  <si>
    <t>131351100</t>
  </si>
  <si>
    <t>Hloubení nezapažených jam a zářezů strojně s urovnáním dna do předepsaného profilu a spádu v hornině třídy těžitelnosti II skupiny 4 do 20 m3</t>
  </si>
  <si>
    <t>-2119753726</t>
  </si>
  <si>
    <t>1428469108</t>
  </si>
  <si>
    <t>"zemina výkopu na skládku"4</t>
  </si>
  <si>
    <t>-937962744</t>
  </si>
  <si>
    <t>4*2 'Přepočtené koeficientem množství</t>
  </si>
  <si>
    <t>212791111</t>
  </si>
  <si>
    <t>Odvodnění mostní opěry z plastových trub žlab úložného prahu DN 75</t>
  </si>
  <si>
    <t>1565713040</t>
  </si>
  <si>
    <t>275121111</t>
  </si>
  <si>
    <t>Osazení základových prefabrikovaných železobetonových konstrukcí patek hmotnosti jednotlivě do 5 t</t>
  </si>
  <si>
    <t>1124623184</t>
  </si>
  <si>
    <t>275321117</t>
  </si>
  <si>
    <t>Základové konstrukce z betonu železového patky a bloky ve výkopu nebo na hlavách pilot C 25/30</t>
  </si>
  <si>
    <t>1843839496</t>
  </si>
  <si>
    <t>273361116</t>
  </si>
  <si>
    <t>Výztuž základových konstrukcí desek z betonářské oceli 10 505 (R) nebo BSt 500</t>
  </si>
  <si>
    <t>-1122886956</t>
  </si>
  <si>
    <t>"5 % celkového objemu betonáže" 5*0,05</t>
  </si>
  <si>
    <t>275354111</t>
  </si>
  <si>
    <t>Bednění základových konstrukcí patek a bloků zřízení</t>
  </si>
  <si>
    <t>-1373615382</t>
  </si>
  <si>
    <t>"délka*výška bednění" (4,2*0,4)+(2,4*0,4)</t>
  </si>
  <si>
    <t>275354211</t>
  </si>
  <si>
    <t>Bednění základových konstrukcí patek a bloků odstranění bednění</t>
  </si>
  <si>
    <t>-1592475305</t>
  </si>
  <si>
    <t>348171111</t>
  </si>
  <si>
    <t>Osazení mostního ocelového zábradlí přímo do betonu říms</t>
  </si>
  <si>
    <t>-1743433203</t>
  </si>
  <si>
    <t xml:space="preserve">zábradelní systém Pz s výplní z vodorovných ocelových tyčí </t>
  </si>
  <si>
    <t>-1440316843</t>
  </si>
  <si>
    <t>Poznámka k položce:
viz. D1.2. - č.v. 2, profil 50x50x5, 40x5 mm, ocel S 235</t>
  </si>
  <si>
    <t>423176512</t>
  </si>
  <si>
    <t>Montáž atypické nebo speciální ocelové konstrukce šířky do 2,4 m, výšky do 3 m mostu o jednom poli, rozpětí pole přes 13 do 30 m</t>
  </si>
  <si>
    <t>-1290934328</t>
  </si>
  <si>
    <t>"hmotnost hl. nosné kce + hmotnost prvků uložení"2,94+0,869</t>
  </si>
  <si>
    <t>13011003</t>
  </si>
  <si>
    <t>ocel profilová HE-A 340 jakost 11 375</t>
  </si>
  <si>
    <t>151985719</t>
  </si>
  <si>
    <t>"hmotnost hl. nosné kce"2,94</t>
  </si>
  <si>
    <t>13011072R01</t>
  </si>
  <si>
    <t>konstrukční ocel S 235 tl.16mm</t>
  </si>
  <si>
    <t>1162971816</t>
  </si>
  <si>
    <t>Poznámka k položce:
včetně závitových tyčí</t>
  </si>
  <si>
    <t>936121111</t>
  </si>
  <si>
    <t>Osazení mostního vybavení z betonových dílců hmotnosti jednotlivě do 0,5 t</t>
  </si>
  <si>
    <t>1708297893</t>
  </si>
  <si>
    <t>59381003R02</t>
  </si>
  <si>
    <t>panel silniční betonový prefabrikovaný 3,00x1,50x0,165m</t>
  </si>
  <si>
    <t>-1083032473</t>
  </si>
  <si>
    <t>Poznámka k položce:
protiskluzová úprava</t>
  </si>
  <si>
    <t>59381003R03</t>
  </si>
  <si>
    <t>panel silniční betonový prefabrikovaný 2,69x1,50x0,165m</t>
  </si>
  <si>
    <t>-28900144</t>
  </si>
  <si>
    <t>59381003R04</t>
  </si>
  <si>
    <t>panel silniční betonový prefabrikovaný 2,56x1,50x0,165m</t>
  </si>
  <si>
    <t>1374132435</t>
  </si>
  <si>
    <t>59381003R05</t>
  </si>
  <si>
    <t>panel silniční betonový prefabrikovaný 2,4x0,8x0,15m</t>
  </si>
  <si>
    <t>-210055823</t>
  </si>
  <si>
    <t>59381003R06</t>
  </si>
  <si>
    <t>panel silniční betonový prefabrikovaný 4,2x0,8x0,15m</t>
  </si>
  <si>
    <t>-1971368540</t>
  </si>
  <si>
    <t>936171121</t>
  </si>
  <si>
    <t>Osazení kovových doplňků mostního vybavení jednotlivě svorníků a šroubů s matkou do otvorů</t>
  </si>
  <si>
    <t>1065780387</t>
  </si>
  <si>
    <t>941221111</t>
  </si>
  <si>
    <t>Montáž lešení řadového rámového těžkého pracovního s podlahami s provozním zatížením tř. 4 do 300 kg/m2 šířky tř. SW09 přes 0,9 do 1,2 m, výšky do 10 m</t>
  </si>
  <si>
    <t>-1461326883</t>
  </si>
  <si>
    <t>"délka*výška" 12*5</t>
  </si>
  <si>
    <t>941221211</t>
  </si>
  <si>
    <t>Montáž lešení řadového rámového těžkého pracovního s podlahami s provozním zatížením tř. 4 do 300 kg/m2 Příplatek za první a každý další den použití lešení k ceně -1111 nebo -1112</t>
  </si>
  <si>
    <t>-626896112</t>
  </si>
  <si>
    <t>60*30</t>
  </si>
  <si>
    <t>941221811</t>
  </si>
  <si>
    <t>Demontáž lešení řadového rámového těžkého pracovního s provozním zatížením tř. 4 do 300 kg/m2 šířky tř. SW09 přes 0,9 do 1,2 m, výšky do 10 m</t>
  </si>
  <si>
    <t>1138002983</t>
  </si>
  <si>
    <t>1559873871</t>
  </si>
  <si>
    <t>966075141</t>
  </si>
  <si>
    <t>Odstranění různých konstrukcí na mostech kovového zábradlí vcelku</t>
  </si>
  <si>
    <t>823796271</t>
  </si>
  <si>
    <t>967043111</t>
  </si>
  <si>
    <t>Odsekání vrstvy vyrovnávacího betonu na nosné konstrukci mostů tl. do 150 mm</t>
  </si>
  <si>
    <t>1917801181</t>
  </si>
  <si>
    <t>"délka* šířka stáv. beton lávky" 14*1,7</t>
  </si>
  <si>
    <t>963071111</t>
  </si>
  <si>
    <t>Demontáž ocelových prvků mostních konstrukcí ztužidel, sedel pro centrické uložení mostnic, stoliček, diagonál, svislic, styčníkových plechů, chodníkových konzol, podlahových nosníků, kabelových žlabů a ostatních drobných prvků šroubovaných nebo svařovaných, hmotnosti do 100 kg</t>
  </si>
  <si>
    <t>1066126485</t>
  </si>
  <si>
    <t>962021112</t>
  </si>
  <si>
    <t>Bourání mostních konstrukcí zdiva a pilířů z kamene nebo cihel</t>
  </si>
  <si>
    <t>1449775962</t>
  </si>
  <si>
    <t>962041211</t>
  </si>
  <si>
    <t>Bourání mostních konstrukcí zdiva a pilířů z prostého betonu</t>
  </si>
  <si>
    <t>201821891</t>
  </si>
  <si>
    <t>997211111</t>
  </si>
  <si>
    <t>Svislá doprava suti nebo vybouraných hmot s naložením do dopravního zařízení a s vyprázdněním dopravního zařízení na hromadu nebo do dopravního prostředku suti na výšku do 3,5 m</t>
  </si>
  <si>
    <t>1242683780</t>
  </si>
  <si>
    <t>997211521</t>
  </si>
  <si>
    <t>Vodorovná doprava suti nebo vybouraných hmot vybouraných hmot se složením a hrubým urovnáním nebo s přeložením na jiný dopravní prostředek kromě lodi, na vzdálenost do 1 km</t>
  </si>
  <si>
    <t>1696468312</t>
  </si>
  <si>
    <t>997211612</t>
  </si>
  <si>
    <t>Nakládání suti nebo vybouraných hmot na dopravní prostředky pro vodorovnou dopravu vybouraných hmot</t>
  </si>
  <si>
    <t>308264832</t>
  </si>
  <si>
    <t>997211529</t>
  </si>
  <si>
    <t>Vodorovná doprava suti nebo vybouraných hmot vybouraných hmot se složením a hrubým urovnáním nebo s přeložením na jiný dopravní prostředek kromě lodi, na vzdálenost Příplatek k ceně za každý další i započatý 1 km přes 1 km</t>
  </si>
  <si>
    <t>1451351255</t>
  </si>
  <si>
    <t>Poznámka k položce:
uložení na skládku Štěpánovice (24km)</t>
  </si>
  <si>
    <t>13,695*23 'Přepočtené koeficientem množství</t>
  </si>
  <si>
    <t>997013631</t>
  </si>
  <si>
    <t>Poplatek za uložení stavebního odpadu na skládce (skládkovné) směsného stavebního a demoličního zatříděného do Katalogu odpadů pod kódem 17 09 04</t>
  </si>
  <si>
    <t>746503322</t>
  </si>
  <si>
    <t>998212111</t>
  </si>
  <si>
    <t>Přesun hmot pro mosty zděné, betonové monolitické, spřažené ocelobetonové nebo kovové vodorovná dopravní vzdálenost do 100 m výška mostu do 20 m</t>
  </si>
  <si>
    <t>643146146</t>
  </si>
  <si>
    <t>711</t>
  </si>
  <si>
    <t>Izolace proti vodě, vlhkosti a plynům</t>
  </si>
  <si>
    <t>711141559</t>
  </si>
  <si>
    <t>Provedení izolace proti zemní vlhkosti pásy přitavením NAIP na ploše vodorovné V</t>
  </si>
  <si>
    <t>-201072401</t>
  </si>
  <si>
    <t>"plocha bet. panel + plocha podložení" 10+4,6</t>
  </si>
  <si>
    <t>62832001</t>
  </si>
  <si>
    <t>pás asfaltový natavitelný oxidovaný tl 3,5mm typu V60 S35 s vložkou ze skleněné rohože, s jemnozrnným minerálním posypem</t>
  </si>
  <si>
    <t>-1668146902</t>
  </si>
  <si>
    <t>14,6*1,15 'Přepočtené koeficientem množství</t>
  </si>
  <si>
    <t>998711101</t>
  </si>
  <si>
    <t>Přesun hmot pro izolace proti vodě, vlhkosti a plynům stanovený z hmotnosti přesunovaného materiálu vodorovná dopravní vzdálenost do 50 m v objektech výšky do 6 m</t>
  </si>
  <si>
    <t>-144803404</t>
  </si>
  <si>
    <t>783</t>
  </si>
  <si>
    <t>Dokončovací práce - nátěry</t>
  </si>
  <si>
    <t>783401313</t>
  </si>
  <si>
    <t>Příprava podkladu klempířských konstrukcí před provedením nátěru odmaštěním odmašťovačem ředidlovým</t>
  </si>
  <si>
    <t>-957725347</t>
  </si>
  <si>
    <t>783334201</t>
  </si>
  <si>
    <t>Základní antikorozní nátěr zámečnických konstrukcí jednonásobný epoxidový</t>
  </si>
  <si>
    <t>-1856416056</t>
  </si>
  <si>
    <t>"délka*výška zábradlí"18,15*1,1*2</t>
  </si>
  <si>
    <t>783337101</t>
  </si>
  <si>
    <t>Krycí nátěr (email) zámečnických konstrukcí jednonásobný epoxidový</t>
  </si>
  <si>
    <t>1280377804</t>
  </si>
  <si>
    <t>SO 301.1 - Odvodnění komunikací - I.úsek - uznatelné náklady</t>
  </si>
  <si>
    <t>Náklady na odvodnění komunikace budou hrazeny částečně SÚS PK a částečně Městys Kolínec a to v poměru 42,17% : 57,83%.</t>
  </si>
  <si>
    <t xml:space="preserve">    8 - Trubní vedení</t>
  </si>
  <si>
    <t>115101202</t>
  </si>
  <si>
    <t>Čerpání vody na dopravní výšku do 10 m s uvažovaným průměrným přítokem přes 500 do 1 000 l/min</t>
  </si>
  <si>
    <t>-936887954</t>
  </si>
  <si>
    <t>14*0,5783 'Přepočtené koeficientem množství</t>
  </si>
  <si>
    <t>115101302</t>
  </si>
  <si>
    <t>Pohotovost záložní čerpací soupravy pro dopravní výšku do 10 m s uvažovaným průměrným přítokem přes 500 do 1 000 l/min</t>
  </si>
  <si>
    <t>den</t>
  </si>
  <si>
    <t>-774219443</t>
  </si>
  <si>
    <t>20*0,5783 'Přepočtené koeficientem množství</t>
  </si>
  <si>
    <t>956488785</t>
  </si>
  <si>
    <t>"vedení sděl. kabelů délka*hloubka*šířka"45*1*0,5</t>
  </si>
  <si>
    <t>"vedení NN délka*hloubka*šířka"2*1*0,5</t>
  </si>
  <si>
    <t>23,5*0,5783 'Přepočtené koeficientem množství</t>
  </si>
  <si>
    <t>131151204</t>
  </si>
  <si>
    <t>Hloubení zapažených jam a zářezů strojně s urovnáním dna do předepsaného profilu a spádu v hornině třídy těžitelnosti I skupiny 1 a 2 přes 100 do 500 m3</t>
  </si>
  <si>
    <t>-1518903604</t>
  </si>
  <si>
    <t>"vpusti šířka*délka*hloubka*počet"(0,6*0,6*3,14*1*28)</t>
  </si>
  <si>
    <t>31,651*0,5783 'Přepočtené koeficientem množství</t>
  </si>
  <si>
    <t>132153301</t>
  </si>
  <si>
    <t>Hloubení rýh pro drény rýhovačem ve sklonu terénu do 15° v jakémkoliv množství, s úpravou do předepsaného spádu, v suchu, mokru i ve vodě sběrné i svodné DN do 200 v horninách třídy těžitelnosti I a II, skupiny 1 až 4 hloubky do 1 m</t>
  </si>
  <si>
    <t>2049972675</t>
  </si>
  <si>
    <t>"vedení drenáže délka" 855,63</t>
  </si>
  <si>
    <t>855,63*0,5783 'Přepočtené koeficientem množství</t>
  </si>
  <si>
    <t>132351104</t>
  </si>
  <si>
    <t>Hloubení nezapažených rýh šířky do 800 mm strojně s urovnáním dna do předepsaného profilu a spádu v hornině třídy těžitelnosti II skupiny 4 přes 100 m3</t>
  </si>
  <si>
    <t>-451332315</t>
  </si>
  <si>
    <t xml:space="preserve">"vedení kanalizační přípojky N  délka*šířka*hloubka" </t>
  </si>
  <si>
    <t>(10,91+1,95+4,39+9,76+2,97+0,83+6,58+3,59+14,73+5,16+5,54+10,18+2,34+0,81+6,43+9,95+4,33+15,08+2,27+11,72+2,93)*0,8*1</t>
  </si>
  <si>
    <t>"vedení kanalizační přípojky H délka*šířka*hloubka" 0,74*0,8*1</t>
  </si>
  <si>
    <t>"vedení kanalizační přípojky I délka*šířka*hloubka"(5,27+1,05+0,81)*0,8*1</t>
  </si>
  <si>
    <t>"vedení kanalizační přípojky J délka*šířka*hloubka"(4,95+3,57+3,53+2,36)*0,8*1</t>
  </si>
  <si>
    <t>123,784*0,5783 'Přepočtené koeficientem množství</t>
  </si>
  <si>
    <t>151101102</t>
  </si>
  <si>
    <t>Zřízení pažení a rozepření stěn rýh pro podzemní vedení příložné pro jakoukoliv mezerovitost, hloubky do 4 m</t>
  </si>
  <si>
    <t>893932295</t>
  </si>
  <si>
    <t>"vpusti stoky N šířka*délka*výška*počet"(1,8*4*1,5*20)</t>
  </si>
  <si>
    <t>"vpusti stoky H šířka*délka*výška*počet"(1,8*4*1,5*1)</t>
  </si>
  <si>
    <t>"vpusti stoky I šířka*délka*výška*počet"(1,8*4*1,5*3)</t>
  </si>
  <si>
    <t>"vpusti stoky J šířka*délka*výška*počet"(1,8*4*1,5*2)+(1,8*4*1,7*2)</t>
  </si>
  <si>
    <t>305,28*0,5783 'Přepočtené koeficientem množství</t>
  </si>
  <si>
    <t>151101112</t>
  </si>
  <si>
    <t>Odstranění pažení a rozepření stěn rýh pro podzemní vedení s uložením materiálu na vzdálenost do 3 m od kraje výkopu příložné, hloubky přes 2 do 4 m</t>
  </si>
  <si>
    <t>2000239978</t>
  </si>
  <si>
    <t>1977168589</t>
  </si>
  <si>
    <t>"zemina výkopu na skládku"31,651+136,90+123,784-23,519-48,276-51,989</t>
  </si>
  <si>
    <t>168,551*0,5783 'Přepočtené koeficientem množství</t>
  </si>
  <si>
    <t>2075234247</t>
  </si>
  <si>
    <t>"m3*hmotnostní koeficient"168,551*2</t>
  </si>
  <si>
    <t>337,102*0,5783 'Přepočtené koeficientem množství</t>
  </si>
  <si>
    <t>174152101</t>
  </si>
  <si>
    <t>Zásyp sypaninou z jakékoliv horniny při překopech inženýrských sítí strojně objemu do 30 m3 s uložením výkopku ve vrstvách se zhutněním jam, šachet, rýh nebo kolem objektů v těchto vykopávkách</t>
  </si>
  <si>
    <t>1936786687</t>
  </si>
  <si>
    <t>"vedení kanalizační přípojky N -J celkový výkop - podklady a zásypy" 123,784-23,519-48,276</t>
  </si>
  <si>
    <t>"vpusti šířka*délka*výška*počet - vpusti" (0,6*0,6*3,14*0,9*28)-(0,275*0,275*3,14*0,9*28)</t>
  </si>
  <si>
    <t>74,491*0,5783 'Přepočtené koeficientem množství</t>
  </si>
  <si>
    <t>514399764</t>
  </si>
  <si>
    <t>Mezisoučet</t>
  </si>
  <si>
    <t>"m3* hmotnostní koeficient" 51,989*2</t>
  </si>
  <si>
    <t>103,978*0,5783 'Přepočtené koeficientem množství</t>
  </si>
  <si>
    <t>-746102564</t>
  </si>
  <si>
    <t>Poznámka k položce:
SO 301</t>
  </si>
  <si>
    <t>"vedení kanalizační  přípojky N - I, J délka*šířka*výška" (154,73*0,8*0,39)</t>
  </si>
  <si>
    <t>48,276*0,5783 'Přepočtené koeficientem množství</t>
  </si>
  <si>
    <t>-1098620548</t>
  </si>
  <si>
    <t>"m3* hmotnostní koeficient" 48,276*2</t>
  </si>
  <si>
    <t>96,552*0,5783 'Přepočtené koeficientem množství</t>
  </si>
  <si>
    <t>1998161130</t>
  </si>
  <si>
    <t>1283,44519223655*0,5783 'Přepočtené koeficientem množství</t>
  </si>
  <si>
    <t>363980297</t>
  </si>
  <si>
    <t>1411,79*0,5783 'Přepočtené koeficientem množství</t>
  </si>
  <si>
    <t>212752401</t>
  </si>
  <si>
    <t>Trativody z drenážních trubek pro liniové stavby a komunikace se zřízením štěrkového lože pod trubky a s jejich obsypem v otevřeném výkopu trubka korugovaná sendvičová PE-HD SN 8 celoperforovaná 360° DN 100</t>
  </si>
  <si>
    <t>1633643552</t>
  </si>
  <si>
    <t>"vedení drenáže délka"855,63</t>
  </si>
  <si>
    <t>358315114</t>
  </si>
  <si>
    <t>Bourání stoky kompletní nebo vybourání otvorů průřezové plochy do 4 m2 ve stokách ze zdiva z prostého betonu</t>
  </si>
  <si>
    <t>-2102030845</t>
  </si>
  <si>
    <t>Poznámka k položce:
demontáž stávajících uličních vpustí, včetně zaslepení</t>
  </si>
  <si>
    <t>"UV šířka*délka*hloubka*počet"0,6*0,6*1,5*4</t>
  </si>
  <si>
    <t>2,16*0,5783 'Přepočtené koeficientem množství</t>
  </si>
  <si>
    <t>451572111</t>
  </si>
  <si>
    <t>Lože pod potrubí, stoky a drobné objekty v otevřeném výkopu z kameniva drobného těženého 0 až 4 mm</t>
  </si>
  <si>
    <t>-1265174835</t>
  </si>
  <si>
    <t>"vedení kanalizační přípojky N-I, J délka*šířka*výška" 154,73*0,8*0,19</t>
  </si>
  <si>
    <t>23,519*0,5783 'Přepočtené koeficientem množství</t>
  </si>
  <si>
    <t>Trubní vedení</t>
  </si>
  <si>
    <t>871310320</t>
  </si>
  <si>
    <t>Montáž kanalizačního potrubí z plastů z polypropylenu PP hladkého plnostěnného SN 12 DN 150</t>
  </si>
  <si>
    <t>1768606310</t>
  </si>
  <si>
    <t xml:space="preserve">"vedení kanalizační přípojky N  délka" </t>
  </si>
  <si>
    <t>10,91+1,95+4,39+9,76+2,97+0,83+6,58+3,59+14,73+5,16+5,54+10,18+2,34+0,81+6,43+9,95+4,33+15,08+2,27+11,72+2,93</t>
  </si>
  <si>
    <t>"vedení kanalizační přípojky H délka" 0,74</t>
  </si>
  <si>
    <t>"vedení kanalizační přípojky I délka"5,27+1,05+0,81</t>
  </si>
  <si>
    <t>"vedení kanalizační přípojky J délka"4,95+3,57+3,53+2,36</t>
  </si>
  <si>
    <t>154,73*0,5783 'Přepočtené koeficientem množství</t>
  </si>
  <si>
    <t>28617025</t>
  </si>
  <si>
    <t>trubka kanalizační PP plnostěnná třívrstvá DN 150x1000mm SN12</t>
  </si>
  <si>
    <t>487430007</t>
  </si>
  <si>
    <t>157,050830369569*0,5783 'Přepočtené koeficientem množství</t>
  </si>
  <si>
    <t>895941111</t>
  </si>
  <si>
    <t>Zřízení vpusti kanalizační uliční z betonových dílců typ UV-50 normální</t>
  </si>
  <si>
    <t>223694186</t>
  </si>
  <si>
    <t>Poznámka k položce:
SO 301; Poznámka k položce: popř. polypropylenu</t>
  </si>
  <si>
    <t>" UVN" 20</t>
  </si>
  <si>
    <t>" UVH" 1</t>
  </si>
  <si>
    <t>" UVI" 3</t>
  </si>
  <si>
    <t>" UVI" 2</t>
  </si>
  <si>
    <t>" OVI" 2</t>
  </si>
  <si>
    <t>28*0,5783 'Přepočtené koeficientem množství</t>
  </si>
  <si>
    <t>59223852</t>
  </si>
  <si>
    <t>dno pro uliční vpusť s kalovou prohlubní betonové 450x300x50mm</t>
  </si>
  <si>
    <t>-655467103</t>
  </si>
  <si>
    <t>59223854</t>
  </si>
  <si>
    <t>skruž pro uliční vpusť s výtokovým otvorem PVC betonová 450x350x50mm</t>
  </si>
  <si>
    <t>71370585</t>
  </si>
  <si>
    <t>59223858</t>
  </si>
  <si>
    <t>skruž pro uliční vpusť horní betonová 450x570x50mm</t>
  </si>
  <si>
    <t>-290046862</t>
  </si>
  <si>
    <t>59223862</t>
  </si>
  <si>
    <t>skruž pro uliční vpusť středová betonová 450x295x50mm</t>
  </si>
  <si>
    <t>-1530908653</t>
  </si>
  <si>
    <t>3*0,5783 'Přepočtené koeficientem množství</t>
  </si>
  <si>
    <t>28661784</t>
  </si>
  <si>
    <t>revizní šachty D 400-kalový koš pro D 315</t>
  </si>
  <si>
    <t>-1051462608</t>
  </si>
  <si>
    <t>59223864R00</t>
  </si>
  <si>
    <t>prstenec pro uliční vpusť vyrovnávací betonový 450-500/170</t>
  </si>
  <si>
    <t>-176361459</t>
  </si>
  <si>
    <t>899104112</t>
  </si>
  <si>
    <t>Osazení poklopů litinových a ocelových včetně rámů pro třídu zatížení D400, E600</t>
  </si>
  <si>
    <t>-39943345</t>
  </si>
  <si>
    <t>7*0,5783 'Přepočtené koeficientem množství</t>
  </si>
  <si>
    <t>899104112R00</t>
  </si>
  <si>
    <t>kanalizační poklop - litinový, rám samonivelační, D 400 s odvětráním</t>
  </si>
  <si>
    <t>-910910586</t>
  </si>
  <si>
    <t>899204112</t>
  </si>
  <si>
    <t>Osazení mříží litinových včetně rámů a košů na bahno pro třídu zatížení D400, E600</t>
  </si>
  <si>
    <t>902101112</t>
  </si>
  <si>
    <t>"vpusti nové" 28</t>
  </si>
  <si>
    <t>"vpusti výměna" 4</t>
  </si>
  <si>
    <t>32*0,5783 'Přepočtené koeficientem množství</t>
  </si>
  <si>
    <t>55242320</t>
  </si>
  <si>
    <t>mříž vtoková litinová plochá 500x500mm</t>
  </si>
  <si>
    <t>922534338</t>
  </si>
  <si>
    <t>56230625</t>
  </si>
  <si>
    <t>poklop šachtový čtvercový 500x500mm C250 kompozitní termoplast s rámem pro zabetonování</t>
  </si>
  <si>
    <t>-824124837</t>
  </si>
  <si>
    <t>4*0,5783 'Přepočtené koeficientem množství</t>
  </si>
  <si>
    <t>899721111</t>
  </si>
  <si>
    <t>Signalizační vodič na potrubí DN do 150 mm</t>
  </si>
  <si>
    <t>-1802797980</t>
  </si>
  <si>
    <t>"vedení kanalizace přípojky délka" 154,73</t>
  </si>
  <si>
    <t>899722113</t>
  </si>
  <si>
    <t>Krytí potrubí z plastů výstražnou fólií z PVC šířky 34 cm</t>
  </si>
  <si>
    <t>1163556272</t>
  </si>
  <si>
    <t>998276101R00</t>
  </si>
  <si>
    <t>Pomocný kotevní a spojovací materiál</t>
  </si>
  <si>
    <t>kpl</t>
  </si>
  <si>
    <t>-191283240</t>
  </si>
  <si>
    <t>0,19*0,5783 'Přepočtené koeficientem množství</t>
  </si>
  <si>
    <t>935932112</t>
  </si>
  <si>
    <t>Osazení odvodňovacího žlabu plastového s krycím roštem šířky přes 200 mm</t>
  </si>
  <si>
    <t>-762684620</t>
  </si>
  <si>
    <t>5,74+5,08</t>
  </si>
  <si>
    <t>10,82*0,5783 'Přepočtené koeficientem množství</t>
  </si>
  <si>
    <t>59228433</t>
  </si>
  <si>
    <t>žlab štěrbinový betonový s roštem 400x500x4000mm</t>
  </si>
  <si>
    <t>-1714616759</t>
  </si>
  <si>
    <t>"m2*prořez 5%" 10,82*1,05</t>
  </si>
  <si>
    <t>11,361*0,5783 'Přepočtené koeficientem množství</t>
  </si>
  <si>
    <t>-1540127380</t>
  </si>
  <si>
    <t>-1062881782</t>
  </si>
  <si>
    <t>"zbývající odpad*koeficient"2,748*5</t>
  </si>
  <si>
    <t>1836572563</t>
  </si>
  <si>
    <t>998276101</t>
  </si>
  <si>
    <t>Přesun hmot pro trubní vedení hloubené z trub z plastických hmot nebo sklolaminátových pro vodovody nebo kanalizace v otevřeném výkopu dopravní vzdálenost do 15 m</t>
  </si>
  <si>
    <t>913094742</t>
  </si>
  <si>
    <t>265,621*0,5783 'Přepočtené koeficientem množství</t>
  </si>
  <si>
    <t>998276124</t>
  </si>
  <si>
    <t>Přesun hmot pro trubní vedení hloubené z trub z plastických hmot nebo sklolaminátových Příplatek k cenám za zvětšený přesun přes vymezenou největší dopravní vzdálenost do 500 m</t>
  </si>
  <si>
    <t>1937181157</t>
  </si>
  <si>
    <t>SO 301.1.1 - Odvodnění komunikací - I.úsek - neuznatelné náklady</t>
  </si>
  <si>
    <t>VRN - Vedlejší rozpočtové náklady</t>
  </si>
  <si>
    <t xml:space="preserve">    VRN4 - Inženýrská činnost</t>
  </si>
  <si>
    <t>166442043</t>
  </si>
  <si>
    <t>"dle bilance zemních prací"36</t>
  </si>
  <si>
    <t>36*0,5783 'Přepočtené koeficientem množství</t>
  </si>
  <si>
    <t>536028470</t>
  </si>
  <si>
    <t>Poznámka k položce:
překop u požární zbrojnice</t>
  </si>
  <si>
    <t>113154113</t>
  </si>
  <si>
    <t>Frézování živičného podkladu nebo krytu s naložením na dopravní prostředek plochy do 500 m2 bez překážek v trase pruhu šířky do 0,5 m, tloušťky vrstvy 50 mm</t>
  </si>
  <si>
    <t>-980253287</t>
  </si>
  <si>
    <t>1628502986</t>
  </si>
  <si>
    <t>16*0,5783 'Přepočtené koeficientem množství</t>
  </si>
  <si>
    <t>1986227268</t>
  </si>
  <si>
    <t>25*0,5783 'Přepočtené koeficientem množství</t>
  </si>
  <si>
    <t>-469386545</t>
  </si>
  <si>
    <t>Poznámka k položce:
vedení mimo komunikace a chodníky</t>
  </si>
  <si>
    <t>"dle bilance zemních prací"21,6</t>
  </si>
  <si>
    <t>21,6*0,5783 'Přepočtené koeficientem množství</t>
  </si>
  <si>
    <t>-60259410</t>
  </si>
  <si>
    <t>"šachty šířka*délka*hloubka*počet"(1*1*3,19*1,1*7)-(1,1*1,1*2*7)</t>
  </si>
  <si>
    <t>7,623*0,5783 'Přepočtené koeficientem množství</t>
  </si>
  <si>
    <t>132254205</t>
  </si>
  <si>
    <t>Hloubení zapažených rýh šířky přes 800 do 2 000 mm strojně s urovnáním dna do předepsaného profilu a spádu v hornině třídy těžitelnosti I skupiny 3 přes 500 do 1 000 m3</t>
  </si>
  <si>
    <t>494865320</t>
  </si>
  <si>
    <t>Poznámka k položce:
hloubka výkopu uvažována od hrany pův. terénu</t>
  </si>
  <si>
    <t>"vedení kanalizační řady N délka*šířka*hloubka" 97,77*1*1</t>
  </si>
  <si>
    <t>"vedení kanalizační řady H délka*šířka*hloubka" (46,87*1*1)+(51,67*1,1*1)</t>
  </si>
  <si>
    <t>"vedení kanalizační řady I délka*šířka*hloubka" 49,72*1,1*1</t>
  </si>
  <si>
    <t>"vedení kanalizační řady J délka*šířka*hloubka" 90,44*1*1</t>
  </si>
  <si>
    <t>346,609*0,5783 'Přepočtené koeficientem množství</t>
  </si>
  <si>
    <t>-1900533069</t>
  </si>
  <si>
    <t>"šachty šířka*délka*výška*počet"(2*4*1,2*5)+(2*4*1,4*1)+(2*4*1,8*1)</t>
  </si>
  <si>
    <t>73,6*0,5783 'Přepočtené koeficientem množství</t>
  </si>
  <si>
    <t>375468878</t>
  </si>
  <si>
    <t>1762691866</t>
  </si>
  <si>
    <t>"ornice uložená na deponii"34,62*0,20</t>
  </si>
  <si>
    <t>6,924*0,5783 'Přepočtené koeficientem množství</t>
  </si>
  <si>
    <t>1154520586</t>
  </si>
  <si>
    <t>"zemina výkopu na skládku"7,623+346,609-69,293-175,526-101,79</t>
  </si>
  <si>
    <t>-1443949520</t>
  </si>
  <si>
    <t>"ornice z deponie"34,62*0,2</t>
  </si>
  <si>
    <t>1458492533</t>
  </si>
  <si>
    <t>"m3*hmotnostní koeficient" 7,623*2</t>
  </si>
  <si>
    <t>15,246*0,5783 'Přepočtené koeficientem množství</t>
  </si>
  <si>
    <t>-1475852440</t>
  </si>
  <si>
    <t>"vedení kanalizační řady N - J celkový výkop - podklady a zásypy" 346,609-69,293-175,526</t>
  </si>
  <si>
    <t>"šachty šířka*délka*výška*počet - vpusti" 0,4*1,2*1,1*7</t>
  </si>
  <si>
    <t>105,486*0,5783 'Přepočtené koeficientem množství</t>
  </si>
  <si>
    <t>-766658917</t>
  </si>
  <si>
    <t>"m3* hmotnostní koeficient" 101,79*2</t>
  </si>
  <si>
    <t>203,58*0,5783 'Přepočtené koeficientem množství</t>
  </si>
  <si>
    <t>2107855304</t>
  </si>
  <si>
    <t>"vedení kanalizační řady N - I, J délka*šířka*výška" (235,37*1*0,48+101,54*1,1*0,56)</t>
  </si>
  <si>
    <t>175,526*0,5783 'Přepočtené koeficientem množství</t>
  </si>
  <si>
    <t>58344121</t>
  </si>
  <si>
    <t>štěrkodrť frakce 0/8</t>
  </si>
  <si>
    <t>603032982</t>
  </si>
  <si>
    <t>"m3* hmotnostní koeficient" 175,526*1,8</t>
  </si>
  <si>
    <t>315,947*0,5783 'Přepočtené koeficientem množství</t>
  </si>
  <si>
    <t>-1541629221</t>
  </si>
  <si>
    <t>"plocha rozprostření" 29,2+5,42</t>
  </si>
  <si>
    <t>34,62*0,5783 'Přepočtené koeficientem množství</t>
  </si>
  <si>
    <t>-196328197</t>
  </si>
  <si>
    <t>"vedení kanalizační řady N-I, J délka*šířka*výška" 235,37*1*0,19+101,54*1,1*0,22</t>
  </si>
  <si>
    <t>69,293*0,5783 'Přepočtené koeficientem množství</t>
  </si>
  <si>
    <t>452311161</t>
  </si>
  <si>
    <t>Podkladní a zajišťovací konstrukce z betonu prostého v otevřeném výkopu desky pod potrubí, stoky a drobné objekty z betonu tř. C 25/30</t>
  </si>
  <si>
    <t>1557405373</t>
  </si>
  <si>
    <t>"vsakovací objekt stoka H délka*šířka*výška"2,01*1,1*0,4</t>
  </si>
  <si>
    <t>0,884*0,5783 'Přepočtené koeficientem množství</t>
  </si>
  <si>
    <t>452386131</t>
  </si>
  <si>
    <t>Podkladní a vyrovnávací konstrukce z betonu vyrovnávací prstence z prostého betonu tř. C 25/30 pod poklopy a mříže, výšky přes 200 mm</t>
  </si>
  <si>
    <t>-1122691891</t>
  </si>
  <si>
    <t>59224187</t>
  </si>
  <si>
    <t>prstenec šachtový vyrovnávací betonový 625x120x100mm</t>
  </si>
  <si>
    <t>-571176982</t>
  </si>
  <si>
    <t>1*0,5783 'Přepočtené koeficientem množství</t>
  </si>
  <si>
    <t>59224188</t>
  </si>
  <si>
    <t>prstenec šachtový vyrovnávací betonový 625x120x120mm</t>
  </si>
  <si>
    <t>1430727034</t>
  </si>
  <si>
    <t>59224185</t>
  </si>
  <si>
    <t>prstenec šachtový vyrovnávací betonový 625x120x60mm</t>
  </si>
  <si>
    <t>-1451306762</t>
  </si>
  <si>
    <t>59224184</t>
  </si>
  <si>
    <t>prstenec šachtový vyrovnávací betonový 625x120x40mm</t>
  </si>
  <si>
    <t>-585171834</t>
  </si>
  <si>
    <t>2*0,5783 'Přepočtené koeficientem množství</t>
  </si>
  <si>
    <t>465512227</t>
  </si>
  <si>
    <t>Dlažba z lomového kamene lomařsky upraveného na sucho se zalitím spár cementovou maltou, tl. kamene 250 mm</t>
  </si>
  <si>
    <t>-34717452</t>
  </si>
  <si>
    <t>"vsakovací objekt stoka H délka*šířka*výška"3,22*4,2+3,22*0,83*1,78+3,22*1,44*1,75</t>
  </si>
  <si>
    <t>26,396*0,5783 'Přepočtené koeficientem množství</t>
  </si>
  <si>
    <t>810391811</t>
  </si>
  <si>
    <t>Bourání stávajícího potrubí z betonu v otevřeném výkopu DN přes 200 do 400</t>
  </si>
  <si>
    <t>-1443947842</t>
  </si>
  <si>
    <t>Poznámka k položce:
výměna stávajícího potrubí</t>
  </si>
  <si>
    <t>"stávající vedení N délka" 97,77</t>
  </si>
  <si>
    <t>97,77*0,5783 'Přepočtené koeficientem množství</t>
  </si>
  <si>
    <t>871370320</t>
  </si>
  <si>
    <t>Montáž kanalizačního potrubí z plastů z polypropylenu PP hladkého plnostěnného SN 12 DN 300</t>
  </si>
  <si>
    <t>-2114992372</t>
  </si>
  <si>
    <t>235,079802955665*0,5783 'Přepočtené koeficientem množství</t>
  </si>
  <si>
    <t>28617028</t>
  </si>
  <si>
    <t>trubka kanalizační PP plnostěnná třívrstvá DN 300x1000mm SN12</t>
  </si>
  <si>
    <t>1107514085</t>
  </si>
  <si>
    <t>238,606*0,5783 'Přepočtené koeficientem množství</t>
  </si>
  <si>
    <t>871390320</t>
  </si>
  <si>
    <t>Montáž kanalizačního potrubí z plastů z polypropylenu PP hladkého plnostěnného SN 12 DN 400</t>
  </si>
  <si>
    <t>-762659033</t>
  </si>
  <si>
    <t>"vedení kanalizační řady H délka"51,67</t>
  </si>
  <si>
    <t>"vedení kanalizační řady I délka" 49,72</t>
  </si>
  <si>
    <t>101,39*0,5783 'Přepočtené koeficientem množství</t>
  </si>
  <si>
    <t>28617029</t>
  </si>
  <si>
    <t>trubka kanalizační PP plnostěnná třívrstvá DN 400x1000mm SN12</t>
  </si>
  <si>
    <t>2035299035</t>
  </si>
  <si>
    <t>102,91085*0,5783 'Přepočtené koeficientem množství</t>
  </si>
  <si>
    <t>42284024R00</t>
  </si>
  <si>
    <t>klapka zpětná koncová litinová L55 067 601 DN 400</t>
  </si>
  <si>
    <t>-808707242</t>
  </si>
  <si>
    <t>894411131</t>
  </si>
  <si>
    <t>Zřízení šachet kanalizačních z betonových dílců výšky vstupu do 1,50 m s obložením dna betonem tř. C 25/30, na potrubí DN přes 300 do 400</t>
  </si>
  <si>
    <t>20084658</t>
  </si>
  <si>
    <t>592240R00</t>
  </si>
  <si>
    <t xml:space="preserve">dno betonové šachtové kulaté DN 1000/300, výška 600 mm </t>
  </si>
  <si>
    <t>461848570</t>
  </si>
  <si>
    <t>592240R01</t>
  </si>
  <si>
    <t>dno betonové šachtové kulaté DN 1000/400 výška 800 mm</t>
  </si>
  <si>
    <t>-1881282609</t>
  </si>
  <si>
    <t>59224160</t>
  </si>
  <si>
    <t>skruž kanalizační s ocelovými stupadly DN 1000, výšky 250 mm</t>
  </si>
  <si>
    <t>-118322427</t>
  </si>
  <si>
    <t>5*0,5783 'Přepočtené koeficientem množství</t>
  </si>
  <si>
    <t>59224160R01</t>
  </si>
  <si>
    <t>skruž kanalizační s ocelovými stupadly DN 1000, výšky 500 mm</t>
  </si>
  <si>
    <t>1093099202</t>
  </si>
  <si>
    <t>59224130</t>
  </si>
  <si>
    <t>deska betonová přechodová 1000/625, třída zatížení D400, výšky 250 mm</t>
  </si>
  <si>
    <t>-1335986830</t>
  </si>
  <si>
    <t>6*0,5783 'Přepočtené koeficientem množství</t>
  </si>
  <si>
    <t>59224056</t>
  </si>
  <si>
    <t>kónus pro kanalizační šachty s kapsovým stupadlem s intergrovaným těsněním DN 1000/625, výšky 600 mm</t>
  </si>
  <si>
    <t>502966586</t>
  </si>
  <si>
    <t>-1980591664</t>
  </si>
  <si>
    <t>"vedení kanalizace trasa délka" 336,91</t>
  </si>
  <si>
    <t>336,91*0,5783 'Přepočtené koeficientem množství</t>
  </si>
  <si>
    <t>1972869941</t>
  </si>
  <si>
    <t>1483880845</t>
  </si>
  <si>
    <t>0,24*0,5783 'Přepočtené koeficientem množství</t>
  </si>
  <si>
    <t>-183726914</t>
  </si>
  <si>
    <t>1016296503</t>
  </si>
  <si>
    <t>"odpad frézování*koeficient" 2,665*11</t>
  </si>
  <si>
    <t>571735568</t>
  </si>
  <si>
    <t>"odstranění živice*koeficient" 4,58*66</t>
  </si>
  <si>
    <t>-1802667238</t>
  </si>
  <si>
    <t>"zbývající odpad*koeficient"(37,082-2,665-4,588-2,748)*5</t>
  </si>
  <si>
    <t>1026135050</t>
  </si>
  <si>
    <t>2,478+13,194-2,748</t>
  </si>
  <si>
    <t>1847288799</t>
  </si>
  <si>
    <t>1833869333</t>
  </si>
  <si>
    <t>4413174</t>
  </si>
  <si>
    <t>406,42*0,5783 'Přepočtené koeficientem množství</t>
  </si>
  <si>
    <t>266976815</t>
  </si>
  <si>
    <t>VRN</t>
  </si>
  <si>
    <t>Vedlejší rozpočtové náklady</t>
  </si>
  <si>
    <t>VRN4</t>
  </si>
  <si>
    <t>Inženýrská činnost</t>
  </si>
  <si>
    <t>043114000</t>
  </si>
  <si>
    <t>Zkoušky tlakové</t>
  </si>
  <si>
    <t>1024</t>
  </si>
  <si>
    <t>-838897260</t>
  </si>
  <si>
    <t>-188239537</t>
  </si>
  <si>
    <t>0,1902126923742*0,5783 'Přepočtené koeficientem množství</t>
  </si>
  <si>
    <t>043144000</t>
  </si>
  <si>
    <t>Zkoušky těsnosti</t>
  </si>
  <si>
    <t>851619034</t>
  </si>
  <si>
    <t>1319390419</t>
  </si>
  <si>
    <t>SO 301.2 - Odvodnění komunikací - II. úsek - neuznatelné náklady</t>
  </si>
  <si>
    <t>-1435309919</t>
  </si>
  <si>
    <t>1703515438</t>
  </si>
  <si>
    <t>11*0,5783 'Přepočtené koeficientem množství</t>
  </si>
  <si>
    <t>1075344340</t>
  </si>
  <si>
    <t>"dle bilance zemních prací"5</t>
  </si>
  <si>
    <t>460135583</t>
  </si>
  <si>
    <t>"šachty šířka*délka*hloubka*počet"(1*1*3,14*1,1*9)-(1,1*1,1*2*9)</t>
  </si>
  <si>
    <t>"vpusti šířka*délka*hloubka*počet"(0,6*0,6*3,14*1*5)</t>
  </si>
  <si>
    <t>14,958*0,5783 'Přepočtené koeficientem množství</t>
  </si>
  <si>
    <t>1370238594</t>
  </si>
  <si>
    <t>"vedení drenáže délka" 8,09</t>
  </si>
  <si>
    <t>8,09*0,5783 'Přepočtené koeficientem množství</t>
  </si>
  <si>
    <t>1769465778</t>
  </si>
  <si>
    <t>"vedení kanalizační řady F délka*šířka*hloubka" 52,63*1,2*1</t>
  </si>
  <si>
    <t>"vedení kanalizační řady G délka*šířka*hloubka" 53,11*1*1</t>
  </si>
  <si>
    <t>"vedení kanalizační řady G délka*šířka*hloubka" 5,03*1*1</t>
  </si>
  <si>
    <t>121,296*0,5783 'Přepočtené koeficientem množství</t>
  </si>
  <si>
    <t>1672608430</t>
  </si>
  <si>
    <t>"vedení kanalizační přípojky F délka*šířka*hloubka" (9,12+10,31)*0,8*1</t>
  </si>
  <si>
    <t>"vedení kanalizační přípojky G délka*šířka*hloubka" (0,91+4,99+5,23+1,68)*0,8*1</t>
  </si>
  <si>
    <t>25,792*0,5783 'Přepočtené koeficientem množství</t>
  </si>
  <si>
    <t>1201886077</t>
  </si>
  <si>
    <t>"šachty šířka*délka*výška*počet"(2*4*1,1*1)+(2*4*1,4*2)+(2*4*1,5*1)</t>
  </si>
  <si>
    <t>"vpusti stoky F šířka*délka*výška*počet"(1,8*4*1,5*2)</t>
  </si>
  <si>
    <t>"vpusti stoky G šířka*délka*výška*počet"(1,8*4*1,5*4)</t>
  </si>
  <si>
    <t>108*0,5783 'Přepočtené koeficientem množství</t>
  </si>
  <si>
    <t>1518211589</t>
  </si>
  <si>
    <t>-1214282609</t>
  </si>
  <si>
    <t>"ornice uložená na deponii"5*0,20</t>
  </si>
  <si>
    <t>1263972150</t>
  </si>
  <si>
    <t>"zemina výkopu na skládku"43,272*0,72</t>
  </si>
  <si>
    <t>31,156*0,5783 'Přepočtené koeficientem množství</t>
  </si>
  <si>
    <t>-910956327</t>
  </si>
  <si>
    <t>"m3*hmotnostní koeficient" 31,156*2</t>
  </si>
  <si>
    <t>62,312*0,5783 'Přepočtené koeficientem množství</t>
  </si>
  <si>
    <t>654082041</t>
  </si>
  <si>
    <t>"ornice z deponie"5*0,2</t>
  </si>
  <si>
    <t>-976776610</t>
  </si>
  <si>
    <t>"vedení kanalizační řady F,G celkový výkop - podklady a zásypy" 136,684-89,197</t>
  </si>
  <si>
    <t>"vedení kanalizační přípojky F,G celkový výkop - podklady a zásypy" 27,183-2,428</t>
  </si>
  <si>
    <t>"vpusti šířka*délka*výška*počet - vpusti" (0,6*0,6*3,14*0,9*5)-(0,275*0,275*3,14*0,9*5)</t>
  </si>
  <si>
    <t>"šachty šířka*délka*výška*počet - vpusti" 0,4*1,2*1,1*9</t>
  </si>
  <si>
    <t>81,012*0,5783 'Přepočtené koeficientem množství</t>
  </si>
  <si>
    <t>-384957765</t>
  </si>
  <si>
    <t>"m3* hmotnostní koeficient" 81,012*2</t>
  </si>
  <si>
    <t>162,024*0,5783 'Přepočtené koeficientem množství</t>
  </si>
  <si>
    <t>806058043</t>
  </si>
  <si>
    <t>"vedení kanalizační řady F,G délka*šířka*výška" (57,32*1*0,3+8,81*1,2*0,45)+(23,01*1*0,48+13,54*1,1*0,56+15,55*1,2*0,63+20,9*1,4*0,7)</t>
  </si>
  <si>
    <t>"vedení kanalizační přípojky F,G délka*šířka*výška" (5,16*0,8*0,2)+(4,44*0,8*0,39)</t>
  </si>
  <si>
    <t>75,788*0,5783 'Přepočtené koeficientem množství</t>
  </si>
  <si>
    <t>-89650221</t>
  </si>
  <si>
    <t>"vedení kanalizační řady F,Gdélka*šířka*výška" (57,32*1*0,3+8,81*1,2*0,45)</t>
  </si>
  <si>
    <t>"vedení kanalizační přípojky F,G délka*šířka*výška" (4,44*0,8*0,39)</t>
  </si>
  <si>
    <t>"m3* hmotnostní koeficient" 23,338*1,8</t>
  </si>
  <si>
    <t>42,008*0,5783 'Přepočtené koeficientem množství</t>
  </si>
  <si>
    <t>1681051078</t>
  </si>
  <si>
    <t>"vedení kanalizační řady F,G délka*šířka*výška" (22,56*1*0,48+13,54*1,1*0,56+15,55*1,2*0,63+20,9*1,4*0,7)</t>
  </si>
  <si>
    <t>"vedení kanalizační přípojky F,G délka*šířka*výška" 5,16*0,8*0,2</t>
  </si>
  <si>
    <t>"m3* hmotnostní koeficient" 52,233*2</t>
  </si>
  <si>
    <t>104,466*0,5783 'Přepočtené koeficientem množství</t>
  </si>
  <si>
    <t>-1017543326</t>
  </si>
  <si>
    <t>"plocha rozprostření" 5</t>
  </si>
  <si>
    <t>-602693271</t>
  </si>
  <si>
    <t>"délka* šířka* počet" 8,09*2*0,75</t>
  </si>
  <si>
    <t>12,135*0,5783 'Přepočtené koeficientem množství</t>
  </si>
  <si>
    <t>-1148490246</t>
  </si>
  <si>
    <t>13,3485*0,5783 'Přepočtené koeficientem množství</t>
  </si>
  <si>
    <t>-1113597133</t>
  </si>
  <si>
    <t>78066413</t>
  </si>
  <si>
    <t>"vsakovací objekt stoka F délka*šířka*výška"2,01*1*0,4</t>
  </si>
  <si>
    <t>0,804*0,5783 'Přepočtené koeficientem množství</t>
  </si>
  <si>
    <t>452321131</t>
  </si>
  <si>
    <t>Podkladní a zajišťovací konstrukce z betonu železového v otevřeném výkopu desky pod potrubí, stoky a drobné objekty z betonu tř. C 12/15</t>
  </si>
  <si>
    <t>268988252</t>
  </si>
  <si>
    <t>"vedení kanalizační trasa F,G délka*šířka*výška" 9,57*1,1*0,1</t>
  </si>
  <si>
    <t>"vedení kanalizační přípojky F,G délka*šířka*výška" 4,48*0,8*0,1</t>
  </si>
  <si>
    <t>1,411*0,5783 'Přepočtené koeficientem množství</t>
  </si>
  <si>
    <t>452368211</t>
  </si>
  <si>
    <t>Výztuž podkladních desek, bloků nebo pražců v otevřeném výkopu ze svařovaných sítí typu Kari</t>
  </si>
  <si>
    <t>1770600418</t>
  </si>
  <si>
    <t>"vedení kanalizační trasa F,G délka*šířka*výška" 9,57*1,1</t>
  </si>
  <si>
    <t>"vedení kanalizační přípojky A -J délka*šířka*výška" 4,48*0,8</t>
  </si>
  <si>
    <t>"m3* hmotnostní koeficient" 14,111*0,003</t>
  </si>
  <si>
    <t>0,042*0,5783 'Přepočtené koeficientem množství</t>
  </si>
  <si>
    <t>1767874212</t>
  </si>
  <si>
    <t>12*0,5783 'Přepočtené koeficientem množství</t>
  </si>
  <si>
    <t>-1895957821</t>
  </si>
  <si>
    <t>1200303407</t>
  </si>
  <si>
    <t>10*0,5783 'Přepočtené koeficientem množství</t>
  </si>
  <si>
    <t>1944954961</t>
  </si>
  <si>
    <t>"vsakovací objekt stoka F délka*šířka*výška"3,97*3,5+0,35*3,5*1,78</t>
  </si>
  <si>
    <t>"vsakovací objekt stoka G délka*šířka*výška"3,2*4,7+3,2*0,6*1,78+3,2*1,46*1,75</t>
  </si>
  <si>
    <t>42,71*0,5783 'Přepočtené koeficientem množství</t>
  </si>
  <si>
    <t>-327713892</t>
  </si>
  <si>
    <t>"vedení kanalizační přípojky F délka" 9,12+10,31</t>
  </si>
  <si>
    <t>"vedení kanalizační přípojky G délka" 0,91+4,99+5,23</t>
  </si>
  <si>
    <t>30,56*0,5783 'Přepočtené koeficientem množství</t>
  </si>
  <si>
    <t>1156539041</t>
  </si>
  <si>
    <t>31,0183763723519*0,5783 'Přepočtené koeficientem množství</t>
  </si>
  <si>
    <t>1771531840</t>
  </si>
  <si>
    <t>"vedení kanalizační řady G délka" 53,11</t>
  </si>
  <si>
    <t>"vedení kanalizační řady J délka" 5,03</t>
  </si>
  <si>
    <t>58,14*0,5783 'Přepočtené koeficientem množství</t>
  </si>
  <si>
    <t>1788953008</t>
  </si>
  <si>
    <t>59,0121362333292*0,5783 'Přepočtené koeficientem množství</t>
  </si>
  <si>
    <t>42284024</t>
  </si>
  <si>
    <t>klapka zpětná koncová litinová L55 067 601 DN 300</t>
  </si>
  <si>
    <t>-1202825821</t>
  </si>
  <si>
    <t>871420320</t>
  </si>
  <si>
    <t>Montáž kanalizačního potrubí z plastů z polypropylenu PP hladkého plnostěnného SN 12 DN 500</t>
  </si>
  <si>
    <t>-1645218582</t>
  </si>
  <si>
    <t>"vedení kanalizační řady F délka" 52,63</t>
  </si>
  <si>
    <t>52,63*0,5783 'Přepočtené koeficientem množství</t>
  </si>
  <si>
    <t>28617030</t>
  </si>
  <si>
    <t>trubka kanalizační PP plnostěnná třívrstvá DN 500x1000mm SN12</t>
  </si>
  <si>
    <t>689621882</t>
  </si>
  <si>
    <t>53,4195618359541*0,5783 'Přepočtené koeficientem množství</t>
  </si>
  <si>
    <t>42284024R01</t>
  </si>
  <si>
    <t>klapka zpětná koncová litinová L55 067 601 DN 500</t>
  </si>
  <si>
    <t>-2029114427</t>
  </si>
  <si>
    <t>-1495682602</t>
  </si>
  <si>
    <t>-1276128090</t>
  </si>
  <si>
    <t>skruž kanalizační s ocelovými stupadly DN 1000, výšky 250mm</t>
  </si>
  <si>
    <t>982422507</t>
  </si>
  <si>
    <t>-304243032</t>
  </si>
  <si>
    <t>606630094</t>
  </si>
  <si>
    <t>894411141</t>
  </si>
  <si>
    <t>Zřízení šachet kanalizačních z betonových dílců výšky vstupu do 1,50 m s obložením dna betonem tř. C 25/30, na potrubí DN 500</t>
  </si>
  <si>
    <t>980834494</t>
  </si>
  <si>
    <t>59224064</t>
  </si>
  <si>
    <t>dno betonové šachtové kulaté DN 1000/500 výška 1000 mm</t>
  </si>
  <si>
    <t>-1762422700</t>
  </si>
  <si>
    <t>-977163100</t>
  </si>
  <si>
    <t>-1603453975</t>
  </si>
  <si>
    <t>881947007</t>
  </si>
  <si>
    <t>Poznámka k položce:
Poznámka k položce: popř. polypropylenu</t>
  </si>
  <si>
    <t>2021796754</t>
  </si>
  <si>
    <t>596179516</t>
  </si>
  <si>
    <t>92417522</t>
  </si>
  <si>
    <t>-178044252</t>
  </si>
  <si>
    <t>0,999999999999999*0,5783 'Přepočtené koeficientem množství</t>
  </si>
  <si>
    <t>474048976</t>
  </si>
  <si>
    <t>1613426580</t>
  </si>
  <si>
    <t>-782920872</t>
  </si>
  <si>
    <t>-561133952</t>
  </si>
  <si>
    <t>-820298096</t>
  </si>
  <si>
    <t>925553817</t>
  </si>
  <si>
    <t>-2020298072</t>
  </si>
  <si>
    <t>899623141</t>
  </si>
  <si>
    <t>Obetonování potrubí nebo zdiva stok betonem prostým v otevřeném výkopu, beton tř. C 12/15</t>
  </si>
  <si>
    <t>1866413965</t>
  </si>
  <si>
    <t>"vedení kanalizační trasa F,G délka*šířka*výška" 9,57*1,1*0,32</t>
  </si>
  <si>
    <t>"vedení kanalizační přípojky F,G délka*šířka*výška" 4,48*0,8*0,2</t>
  </si>
  <si>
    <t>4,086*0,5783 'Přepočtené koeficientem množství</t>
  </si>
  <si>
    <t>-1720675803</t>
  </si>
  <si>
    <t>"vedení kanalizace trasa délka" 34,34</t>
  </si>
  <si>
    <t>"vedení kanalizace přípojky délka" 6,38</t>
  </si>
  <si>
    <t>40,72*0,5783 'Přepočtené koeficientem množství</t>
  </si>
  <si>
    <t>-1870761039</t>
  </si>
  <si>
    <t>-2090756018</t>
  </si>
  <si>
    <t>1500681687</t>
  </si>
  <si>
    <t>218,835*0,5783 'Přepočtené koeficientem množství</t>
  </si>
  <si>
    <t>-1855355054</t>
  </si>
  <si>
    <t>-811207313</t>
  </si>
  <si>
    <t>-321148475</t>
  </si>
  <si>
    <t>SO 301.3 - Odvodnění komunikací - III. úsek - uznatelné náklady</t>
  </si>
  <si>
    <t>"vpusti šířka*délka*hloubka*počet"(0,6*0,6*3,14*1*19)+(1,3*1,5*2*2)</t>
  </si>
  <si>
    <t>29,278*0,5783 'Přepočtené koeficientem množství</t>
  </si>
  <si>
    <t>"vedení drenáže délka" 504</t>
  </si>
  <si>
    <t>504*0,5783 'Přepočtené koeficientem množství</t>
  </si>
  <si>
    <t>"vedení kanalizační přípojky A délka*šířka*hloubka" (11,37+1,97+2,1+3,12)*0,8*1</t>
  </si>
  <si>
    <t>"vedení kanalizační přípojky B délka*šířka*hloubka" (1,45+7,06+7,98+1,74+26,21)*0,8*1</t>
  </si>
  <si>
    <t>"vedení kanalizační přípojky C délka*šířka*hloubka" (7,09+7,43+6,8)*0,8*1</t>
  </si>
  <si>
    <t>"vedení kanalizační přípojky D délka*šířka*hloubka" (12,45+4,92+0,86+1,27)*0,8*1</t>
  </si>
  <si>
    <t>"vedení kanalizační přípojky F délka*šířka*hloubka" (6,87+2,24+11,41+7,14+0,88)*0,8*1</t>
  </si>
  <si>
    <t>105,888*0,5783 'Přepočtené koeficientem množství</t>
  </si>
  <si>
    <t>"vpusti stoky A šířka*délka*výška*počet"(1,8*4*1,5*4)+(1,8*4*1,4*1)</t>
  </si>
  <si>
    <t>"vpusti stoky B šířka*délka*výška*počet"(1,8*4*1,5*3)+(1,8*4*1,7*1)</t>
  </si>
  <si>
    <t>"vpusti stoky C šířka*délka*výška*počet"(1,8*4*1,5*2)+(1,8*4*1,7*1)</t>
  </si>
  <si>
    <t>"vpusti stoky D šířka*délka*výška*počet"(1,8*4*1,5*4)</t>
  </si>
  <si>
    <t>"vpusti stoky F šířka*délka*výška*počet"(1,8*4*1,5*3)+(1,8*4*1,7*1)+(1,8*4*2,3*1)</t>
  </si>
  <si>
    <t>236,16*0,5783 'Přepočtené koeficientem množství</t>
  </si>
  <si>
    <t>236,159432820335*0,5783 'Přepočtené koeficientem množství</t>
  </si>
  <si>
    <t>"zemina výkopu na skládku"116,996*0,30</t>
  </si>
  <si>
    <t>35,099*0,5783 'Přepočtené koeficientem množství</t>
  </si>
  <si>
    <t>"m3*hmotnostní koeficient" 35,099*2</t>
  </si>
  <si>
    <t>70,198*0,5783 'Přepočtené koeficientem množství</t>
  </si>
  <si>
    <t>"vedení kanalizační přípojky A - F celkový výkop - podklady a zásypy" 105,888-8,734-14,068-5,81-1,238</t>
  </si>
  <si>
    <t>"vpusti šířka*délka*výška*počet - vpusti" (0,6*0,6*3,14*0,9*19)-(0,275*0,275*3,14*0,9*19)+(1,3*1,5*2*2)-(1,5*1,2*1,3*2)+(0,8*0,8*1*6)</t>
  </si>
  <si>
    <t>98,267*0,5783 'Přepočtené koeficientem množství</t>
  </si>
  <si>
    <t>"m3* hmotnostní koeficient" 76,038*2</t>
  </si>
  <si>
    <t>152,076*0,5783 'Přepočtené koeficientem množství</t>
  </si>
  <si>
    <t>"vedení kanalizační přípojky A - F délka*šířka*výška" (31,19*0,8*0,2)+(12*0,8*0,39)</t>
  </si>
  <si>
    <t>8,734*0,5783 'Přepočtené koeficientem množství</t>
  </si>
  <si>
    <t>"vedení kanalizační přípojky A - F délka*šířka*výška" (31,19*0,8*0,2)</t>
  </si>
  <si>
    <t>"m3* hmotnostní koeficient" 4,99*1,8</t>
  </si>
  <si>
    <t>8,982*0,5783 'Přepočtené koeficientem množství</t>
  </si>
  <si>
    <t>"vedení kanalizační přípojky A - F délka*šířka*výška" (12*0,8*0,39)</t>
  </si>
  <si>
    <t>"m3* hmotnostní koeficient" 3,744*2</t>
  </si>
  <si>
    <t>7,488*0,5783 'Přepočtené koeficientem množství</t>
  </si>
  <si>
    <t>"délka* šířka* počet" 504*2*0,75</t>
  </si>
  <si>
    <t>756*0,5783 'Přepočtené koeficientem množství</t>
  </si>
  <si>
    <t>831,6*0,5783 'Přepočtené koeficientem množství</t>
  </si>
  <si>
    <t>"vedení drenáže délka"504</t>
  </si>
  <si>
    <t>1824732068</t>
  </si>
  <si>
    <t>"vedení kanalizační přípojky A -G délka*šířka*výška" 92,55*0,8*0,19</t>
  </si>
  <si>
    <t>14,068*0,5783 'Přepočtené koeficientem množství</t>
  </si>
  <si>
    <t>451573111</t>
  </si>
  <si>
    <t>Lože pod potrubí, stoky a drobné objekty v otevřeném výkopu z písku a štěrkopísku do 63 mm</t>
  </si>
  <si>
    <t>-283335611</t>
  </si>
  <si>
    <t>"vedení kanalizační přípojky A -G délka*šířka*výška" 42,73*0,8*0,17</t>
  </si>
  <si>
    <t>5,811*0,5783 'Přepočtené koeficientem množství</t>
  </si>
  <si>
    <t>-1167082110</t>
  </si>
  <si>
    <t>"vedení kanalizační přípojky A -J délka*šířka*výška" 15,47*0,8*0,1</t>
  </si>
  <si>
    <t>1,238*0,5783 'Přepočtené koeficientem množství</t>
  </si>
  <si>
    <t>1223048330</t>
  </si>
  <si>
    <t>"vedení kanalizační přípojky A -J délka*šířka*výška" 15,47*0,8</t>
  </si>
  <si>
    <t>"m3* hmotnostní koeficient" 12,376*0,003</t>
  </si>
  <si>
    <t>0,037*0,5783 'Přepočtené koeficientem množství</t>
  </si>
  <si>
    <t>"vsakovací objekt stoka A délka*šířka*výška"3,2*2,7+3,2*1,2*1,75</t>
  </si>
  <si>
    <t>"vsakovací objekt stoka D délka*šířka*výška"1,63*3,5</t>
  </si>
  <si>
    <t>21,065*0,5783 'Přepočtené koeficientem množství</t>
  </si>
  <si>
    <t>"vedení kanalizační přípojky A délka" 11,37+1,97+2,1+3,12</t>
  </si>
  <si>
    <t>"vedení kanalizační přípojky B délka" 1,45+7,06+7,98+1,74+26,21</t>
  </si>
  <si>
    <t>"vedení kanalizační přípojky C délka" 7,09+7,43+6,8</t>
  </si>
  <si>
    <t>"vedení kanalizační přípojky D délka" 12,45+4,92+0,86+1,27</t>
  </si>
  <si>
    <t>"vedení kanalizační přípojky F délka" 6,87+2,24+11,41+7,14+0,88</t>
  </si>
  <si>
    <t>132,36*0,5783 'Přepočtené koeficientem množství</t>
  </si>
  <si>
    <t>134,345297665069*0,5783 'Přepočtené koeficientem množství</t>
  </si>
  <si>
    <t>895931111</t>
  </si>
  <si>
    <t>Vpusti kanalizační horské z betonu prostého tř. C 12/15 velikosti 1200/600 mm</t>
  </si>
  <si>
    <t>-1887895915</t>
  </si>
  <si>
    <t>59223823R00</t>
  </si>
  <si>
    <t>vpusť horská betonová 600/1200, výška 1200mm</t>
  </si>
  <si>
    <t>102322348</t>
  </si>
  <si>
    <t>59223823R01</t>
  </si>
  <si>
    <t>rektifikační rámeček 600/1200, výška 100mm</t>
  </si>
  <si>
    <t>224095401</t>
  </si>
  <si>
    <t>"UVA"4</t>
  </si>
  <si>
    <t>"UVB"3</t>
  </si>
  <si>
    <t>"OVB"1</t>
  </si>
  <si>
    <t>"UVC"2</t>
  </si>
  <si>
    <t>"OVC"1</t>
  </si>
  <si>
    <t>"UVD"4</t>
  </si>
  <si>
    <t>"UVF"3</t>
  </si>
  <si>
    <t>"OVF"1</t>
  </si>
  <si>
    <t>19*0,5783 'Přepočtené koeficientem množství</t>
  </si>
  <si>
    <t>28661787</t>
  </si>
  <si>
    <t>mříž šachtová dešťová litinová dešťová dno DN 425 pro třídu zatížení D400 čtverec</t>
  </si>
  <si>
    <t>-919855147</t>
  </si>
  <si>
    <t>"horská vpusť" 2</t>
  </si>
  <si>
    <t>-550161778</t>
  </si>
  <si>
    <t>"vedení kanalizační přípojky A -J délka*šířka*výška" 15,47*0,8*0,2</t>
  </si>
  <si>
    <t>2,475*0,5783 'Přepočtené koeficientem množství</t>
  </si>
  <si>
    <t>"vedení kanalizace přípojky délka" 131,68</t>
  </si>
  <si>
    <t>131,68*0,5783 'Přepočtené koeficientem množství</t>
  </si>
  <si>
    <t>131,68078851807*0,5783 'Přepočtené koeficientem množství</t>
  </si>
  <si>
    <t>0,11*0,5783 'Přepočtené koeficientem množství</t>
  </si>
  <si>
    <t>320776597</t>
  </si>
  <si>
    <t>3,17</t>
  </si>
  <si>
    <t>3,17*0,5783 'Přepočtené koeficientem množství</t>
  </si>
  <si>
    <t>426351712</t>
  </si>
  <si>
    <t>"m2*prořez 5%" 3,17*1,05</t>
  </si>
  <si>
    <t>3,329*0,5783 'Přepočtené koeficientem množství</t>
  </si>
  <si>
    <t>205,666*0,5783 'Přepočtené koeficientem množství</t>
  </si>
  <si>
    <t>SO 301.3.1 - Odvodnění komunikací - III. úsek - neuznatelné náklady (vyvolané)</t>
  </si>
  <si>
    <t>850155159</t>
  </si>
  <si>
    <t>"dle bilance zemních prací"52,96</t>
  </si>
  <si>
    <t>52,96*0,5783 'Přepočtené koeficientem množství</t>
  </si>
  <si>
    <t>-408491097</t>
  </si>
  <si>
    <t>2042309245</t>
  </si>
  <si>
    <t>30*0,5783 'Přepočtené koeficientem množství</t>
  </si>
  <si>
    <t>"dle bilance zemních prací"78,09</t>
  </si>
  <si>
    <t>78,09*0,5783 'Přepočtené koeficientem množství</t>
  </si>
  <si>
    <t>1248868499</t>
  </si>
  <si>
    <t>"vedení sděl. kabelů délka*hloubka*šířka"8*1*0,5</t>
  </si>
  <si>
    <t>"šachty šířka*délka*hloubka*počet"(1*1*3,14*1,1*12)-(1,1*1,1*2*12)</t>
  </si>
  <si>
    <t>12,408*0,5783 'Přepočtené koeficientem množství</t>
  </si>
  <si>
    <t>"vedení kanalizační řady A délka*šířka*hloubka" (66,96*1*1)+(35,41*1,1*1)</t>
  </si>
  <si>
    <t>"vedení kanalizační řady B délka*šířka*hloubka" 50,20*1*1</t>
  </si>
  <si>
    <t>"vedení kanalizační řady C délka*šířka*hloubka" 109,13*1*1</t>
  </si>
  <si>
    <t>"vedení kanalizační řady D délka*šířka*hloubka" 80,64*1,4*1</t>
  </si>
  <si>
    <t>"vedení kanalizační řady F délka*šířka*hloubka" 88,55*1,2*1</t>
  </si>
  <si>
    <t>484,397*0,5783 'Přepočtené koeficientem množství</t>
  </si>
  <si>
    <t>-767201228</t>
  </si>
  <si>
    <t>"šachty šířka*délka*výška*počet"(2*4*1,1*4)+(2*4*1,2*2)+(2*4*1,3*2)+(2*4*1,5*1)+(2*4*1,7*1)+(2*4*2,1*2)</t>
  </si>
  <si>
    <t>134,4*0,5783 'Přepočtené koeficientem množství</t>
  </si>
  <si>
    <t>134,401*0,5783 'Přepočtené koeficientem množství</t>
  </si>
  <si>
    <t>"ornice uložená na deponii"65,07*0,20</t>
  </si>
  <si>
    <t>13,014*0,5783 'Přepočtené koeficientem množství</t>
  </si>
  <si>
    <t>"zemina výkopu na skládku"116,996*0,70</t>
  </si>
  <si>
    <t>81,897*0,5783 'Přepočtené koeficientem množství</t>
  </si>
  <si>
    <t>"m3*hmotnostní koeficient" 81,897*2</t>
  </si>
  <si>
    <t>163,794*0,5783 'Přepočtené koeficientem množství</t>
  </si>
  <si>
    <t>"ornice z deponie"65,07*0,2</t>
  </si>
  <si>
    <t>-2082919716</t>
  </si>
  <si>
    <t>"vedení kanalizační řady A - F celkový výkop - podklady a zásypy" 484,397-246,097-71,039-50,118-1,724-7,699</t>
  </si>
  <si>
    <t>"šachty šířka*délka*výška*počet - vpusti" 0,4*1,2*1,1*12</t>
  </si>
  <si>
    <t>114,056*0,5783 'Přepočtené koeficientem množství</t>
  </si>
  <si>
    <t>"m3* hmotnostní koeficient" 107,72*2</t>
  </si>
  <si>
    <t>215,44*0,5783 'Přepočtené koeficientem množství</t>
  </si>
  <si>
    <t>"vedení kanalizační řady A - F délka*šířka*výška" (154,97*1*0,3+23,8*1,2*0,45)+(160,89*1*0,48+36,62*1,1*0,56+42,16*1,2*0,63+56,22*1,4*0,7)</t>
  </si>
  <si>
    <t>246,097*0,5783 'Přepočtené koeficientem množství</t>
  </si>
  <si>
    <t>"vedení kanalizační řady A - F délka*šířka*výška" (154,97*1*0,3+23,8*1,2*0,45)</t>
  </si>
  <si>
    <t>"m3* hmotnostní koeficient" 59,343*1,8</t>
  </si>
  <si>
    <t>106,817*0,5783 'Přepočtené koeficientem množství</t>
  </si>
  <si>
    <t>"vedení kanalizační řady A - F délka*šířka*výška" (160,89*1*0,48+36,62*1,1*0,56+42,16*1,2*0,63+56,22*1,4*0,7)</t>
  </si>
  <si>
    <t>"m3* hmotnostní koeficient" 186,754*2</t>
  </si>
  <si>
    <t>373,508*0,5783 'Přepočtené koeficientem množství</t>
  </si>
  <si>
    <t>"plocha rozprostření" 24,25+2,68+20,14+23-5</t>
  </si>
  <si>
    <t>65,07*0,5783 'Přepočtené koeficientem množství</t>
  </si>
  <si>
    <t>321213114</t>
  </si>
  <si>
    <t>Zdivo nadzákladové z lomového kamene vodních staveb přehrad, jezů a plavebních komor, spodní stavby vodních elektráren, odběrných věží a výpustných zařízení, opěrných zdí, šachet, šachtic a ostatních konstrukcí výplňové z lomového kamene tříděného na maltu cementovou MC 25</t>
  </si>
  <si>
    <t>397698484</t>
  </si>
  <si>
    <t>"vsakovací objekt stoka D délka*šířka*výška*hloubka"1,2*0,4*0,3</t>
  </si>
  <si>
    <t>0,144*0,5783 'Přepočtené koeficientem množství</t>
  </si>
  <si>
    <t>358215114</t>
  </si>
  <si>
    <t>Bourání stoky kompletní nebo vybourání otvorů průřezové plochy do 4 m2 ve stokách ze zdiva kamenného</t>
  </si>
  <si>
    <t>750308147</t>
  </si>
  <si>
    <t>"šachta  dle bilance zem. prací" 3,05</t>
  </si>
  <si>
    <t>3,05*0,5783 'Přepočtené koeficientem množství</t>
  </si>
  <si>
    <t>1071264379</t>
  </si>
  <si>
    <t>"UV šířka*délka*hloubka*počet"0,6*0,6*1,5*2</t>
  </si>
  <si>
    <t>"šachta dle bilance zem.prací"1,49</t>
  </si>
  <si>
    <t>2,57*0,5783 'Přepočtené koeficientem množství</t>
  </si>
  <si>
    <t>423176511</t>
  </si>
  <si>
    <t>Montáž atypické nebo speciální ocelové konstrukce šířky do 2,4 m, výšky do 3 m mostu o jednom poli, rozpětí pole do 13 m</t>
  </si>
  <si>
    <t>1962979372</t>
  </si>
  <si>
    <t>Poznámka k položce:
zpětná montáž u mostovky u vyústním objektu D</t>
  </si>
  <si>
    <t>"vedení kanalizační řady A - G délka*šířka*výška" 108,81*1*0,19+57,76*1,2*0,26+77,01*1,4*0,3</t>
  </si>
  <si>
    <t>71,039*0,5783 'Přepočtené koeficientem množství</t>
  </si>
  <si>
    <t>"vedení kanalizační řady A -G délka*šířka*výška" 212,29*1*0,19+32,61*1,2*0,25</t>
  </si>
  <si>
    <t>50,118*0,5783 'Přepočtené koeficientem množství</t>
  </si>
  <si>
    <t>"vsakovací objekt stoka A délka*šířka*výška"2,01*1,1*0,4</t>
  </si>
  <si>
    <t>"vsakovací objekt stoka D délka*šířka*výška"1,5*1,4*0,4</t>
  </si>
  <si>
    <t>1,724*0,5783 'Přepočtené koeficientem množství</t>
  </si>
  <si>
    <t>"vedení kanalizační trasa A -J délka*šířka*výška" 25,86*1,1*0,1+2,89*1,4*0,1+37,08*1,20*0,1</t>
  </si>
  <si>
    <t>7,699*0,5783 'Přepočtené koeficientem množství</t>
  </si>
  <si>
    <t>"vedení kanalizační trasa A -J délka*šířka*výška" 25,86*1,1+2,89*1,4+37,08*1,20</t>
  </si>
  <si>
    <t>"m3* hmotnostní koeficient" 76,988*0,003</t>
  </si>
  <si>
    <t>0,231*0,5783 'Přepočtené koeficientem množství</t>
  </si>
  <si>
    <t>871951975</t>
  </si>
  <si>
    <t>59224176</t>
  </si>
  <si>
    <t>prstenec šachtový vyrovnávací betonový 625x120x80mm</t>
  </si>
  <si>
    <t>-1194062941</t>
  </si>
  <si>
    <t>652784584</t>
  </si>
  <si>
    <t>850391811</t>
  </si>
  <si>
    <t>Bourání stávajícího potrubí z trub litinových hrdlových nebo přírubových v otevřeném výkopu DN přes 250 do 400</t>
  </si>
  <si>
    <t>-550853040</t>
  </si>
  <si>
    <t>Poznámka k položce:
výměna stáv. potrubí</t>
  </si>
  <si>
    <t>"stáv. vedení kanalizace D" 5,52</t>
  </si>
  <si>
    <t>5,52*0,5783 'Přepočtené koeficientem množství</t>
  </si>
  <si>
    <t>"vedení kanalizační řady A délka" 66,96</t>
  </si>
  <si>
    <t>"vedení kanalizační řady B délka" 50,20</t>
  </si>
  <si>
    <t>"vedení kanalizační řady C délka" 109,13</t>
  </si>
  <si>
    <t>226,29*0,5783 'Přepočtené koeficientem množství</t>
  </si>
  <si>
    <t>229,684491025801*0,5783 'Přepočtené koeficientem množství</t>
  </si>
  <si>
    <t>-957632630</t>
  </si>
  <si>
    <t>"vedení kanalizační řady A délka"35,41</t>
  </si>
  <si>
    <t>35,41*0,5783 'Přepočtené koeficientem množství</t>
  </si>
  <si>
    <t>1327403592</t>
  </si>
  <si>
    <t>"m2*prořez 1,5%" 35,41*1,015</t>
  </si>
  <si>
    <t>35,941*0,5783 'Přepočtené koeficientem množství</t>
  </si>
  <si>
    <t>-95734732</t>
  </si>
  <si>
    <t>"vedení kanalizační řady F délka" 88,55</t>
  </si>
  <si>
    <t>88,55*0,5783 'Přepočtené koeficientem množství</t>
  </si>
  <si>
    <t>89,8784381640459*0,5783 'Přepočtené koeficientem množství</t>
  </si>
  <si>
    <t>871440420</t>
  </si>
  <si>
    <t>Montáž kanalizačního potrubí z plastů z polypropylenu PP korugovaného nebo žebrovaného SN 12 DN 600</t>
  </si>
  <si>
    <t>715220932</t>
  </si>
  <si>
    <t>"vedení kanalizační řady D délka" 80,64</t>
  </si>
  <si>
    <t>80,64*0,5783 'Přepočtené koeficientem množství</t>
  </si>
  <si>
    <t>28617272</t>
  </si>
  <si>
    <t>trubka kanalizační PP korugovaná DN 600x6000mm SN12</t>
  </si>
  <si>
    <t>-1554635884</t>
  </si>
  <si>
    <t>"m2*prořez 1,5%" 80,64*1,015</t>
  </si>
  <si>
    <t>81,85*0,5783 'Přepočtené koeficientem množství</t>
  </si>
  <si>
    <t>42284024R02</t>
  </si>
  <si>
    <t>klapka zpětná koncová litinová L55 067 601 DN 600</t>
  </si>
  <si>
    <t>522535253</t>
  </si>
  <si>
    <t>894411121</t>
  </si>
  <si>
    <t>Zřízení šachet kanalizačních z betonových dílců výšky vstupu do 1,50 m s obložením dna betonem tř. C 25/30, na potrubí DN přes 200 do 300</t>
  </si>
  <si>
    <t>51475134</t>
  </si>
  <si>
    <t>-773978785</t>
  </si>
  <si>
    <t>-753091960</t>
  </si>
  <si>
    <t>-1055951799</t>
  </si>
  <si>
    <t>-454134926</t>
  </si>
  <si>
    <t>-519836090</t>
  </si>
  <si>
    <t>852235471</t>
  </si>
  <si>
    <t>-936109774</t>
  </si>
  <si>
    <t>894411151</t>
  </si>
  <si>
    <t>Zřízení šachet kanalizačních z betonových dílců výšky vstupu do 1,50 m s obložením dna betonem tř. C 25/30, na potrubí DN 600</t>
  </si>
  <si>
    <t>1759138266</t>
  </si>
  <si>
    <t>59224061</t>
  </si>
  <si>
    <t>dno betonové šachtové kulaté DN 1000/600, výška 1000 mm</t>
  </si>
  <si>
    <t>1887344101</t>
  </si>
  <si>
    <t>1681078281</t>
  </si>
  <si>
    <t>68</t>
  </si>
  <si>
    <t>1123830133</t>
  </si>
  <si>
    <t>69</t>
  </si>
  <si>
    <t>564389883</t>
  </si>
  <si>
    <t>70</t>
  </si>
  <si>
    <t>394373700</t>
  </si>
  <si>
    <t>71</t>
  </si>
  <si>
    <t>kanalizační poklop -  litinový, rám samonivelační, D400 s odvětráním</t>
  </si>
  <si>
    <t>962173582</t>
  </si>
  <si>
    <t>72</t>
  </si>
  <si>
    <t>"vedení kanalizační trasa A -F délka*šířka*výška" 25,86*1,1*0,32+2,89*1,4*0,4+37,08*1,2*0,35</t>
  </si>
  <si>
    <t>26,295*0,5783 'Přepočtené koeficientem množství</t>
  </si>
  <si>
    <t>73</t>
  </si>
  <si>
    <t>"vedení kanalizace trasa délka" 506,88</t>
  </si>
  <si>
    <t>506,88*0,5783 'Přepočtené koeficientem množství</t>
  </si>
  <si>
    <t>74</t>
  </si>
  <si>
    <t>506,880511845063*0,5783 'Přepočtené koeficientem množství</t>
  </si>
  <si>
    <t>75</t>
  </si>
  <si>
    <t>0,27*0,5783 'Přepočtené koeficientem množství</t>
  </si>
  <si>
    <t>76</t>
  </si>
  <si>
    <t>962042334</t>
  </si>
  <si>
    <t>Bourání zdiva z betonu prostého pilířů průřezu do 0,36 m2</t>
  </si>
  <si>
    <t>-718171494</t>
  </si>
  <si>
    <t>"římsa dle bilance zem. prací" 0,24</t>
  </si>
  <si>
    <t>77</t>
  </si>
  <si>
    <t>-1642864736</t>
  </si>
  <si>
    <t>Poznámka k položce:
demontáž a uložení pro zpětnou montáž mostovky u vyústním objektu D</t>
  </si>
  <si>
    <t>100*0,5783 'Přepočtené koeficientem množství</t>
  </si>
  <si>
    <t>78</t>
  </si>
  <si>
    <t>-1786141221</t>
  </si>
  <si>
    <t xml:space="preserve">"dle bilance zemních prací" 2,6 </t>
  </si>
  <si>
    <t>2,6*0,5783 'Přepočtené koeficientem množství</t>
  </si>
  <si>
    <t>79</t>
  </si>
  <si>
    <t>1857032694</t>
  </si>
  <si>
    <t>80</t>
  </si>
  <si>
    <t>239725887</t>
  </si>
  <si>
    <t>"odpad frézování*koeficient" 3,92*11</t>
  </si>
  <si>
    <t>81</t>
  </si>
  <si>
    <t>-647067772</t>
  </si>
  <si>
    <t>"odstranění živice*koeficient"6,738*66</t>
  </si>
  <si>
    <t>82</t>
  </si>
  <si>
    <t>2127648756</t>
  </si>
  <si>
    <t>"zbývající odpad*koeficient"(37,082-3,92-6,738)*5</t>
  </si>
  <si>
    <t>83</t>
  </si>
  <si>
    <t>-2055464129</t>
  </si>
  <si>
    <t>4,41+3,269+0,565+0,416</t>
  </si>
  <si>
    <t>84</t>
  </si>
  <si>
    <t>-1801344198</t>
  </si>
  <si>
    <t>85</t>
  </si>
  <si>
    <t>250934541</t>
  </si>
  <si>
    <t>86</t>
  </si>
  <si>
    <t>625,931*0,5783 'Přepočtené koeficientem množství</t>
  </si>
  <si>
    <t>87</t>
  </si>
  <si>
    <t>88</t>
  </si>
  <si>
    <t>0,38*0,5783 'Přepočtené koeficientem množství</t>
  </si>
  <si>
    <t>89</t>
  </si>
  <si>
    <t>SO 301.4 - Odvodnění komunikací - IV. úsek - neuznatelné náklady</t>
  </si>
  <si>
    <t>"šachty šířka*délka*hloubka*počet"(1*1*3,14*1,1*1)-(1,1*1,1*2*1)</t>
  </si>
  <si>
    <t>"vpusti šířka*délka*hloubka*počet"(0,6*0,6*3,14*1*2)</t>
  </si>
  <si>
    <t>3,295*0,5783 'Přepočtené koeficientem množství</t>
  </si>
  <si>
    <t>"vedení drenáže délka" 114,95</t>
  </si>
  <si>
    <t>114,95*0,5783 'Přepočtené koeficientem množství</t>
  </si>
  <si>
    <t>"vedení kanalizační řady J délka*šířka*hloubka" 36,49*1*1</t>
  </si>
  <si>
    <t>36,49*0,5783 'Přepočtené koeficientem množství</t>
  </si>
  <si>
    <t>"vedení kanalizační přípojky J délka*šířka*hloubka"6,38*0,8*1</t>
  </si>
  <si>
    <t>5,104*0,5783 'Přepočtené koeficientem množství</t>
  </si>
  <si>
    <t>"šachty šířka*délka*výška*počet"(2*4*1,1*1)</t>
  </si>
  <si>
    <t>"vpusti stoky J šířka*délka*výška*počet"(1,8*4*1,5*1)</t>
  </si>
  <si>
    <t>19,6*0,5783 'Přepočtené koeficientem množství</t>
  </si>
  <si>
    <t>"zemina výkopu na skládku"43,272*0,28</t>
  </si>
  <si>
    <t>12,116*0,5783 'Přepočtené koeficientem množství</t>
  </si>
  <si>
    <t>"m3*hmotnostní koeficient" 12,116*2</t>
  </si>
  <si>
    <t>24,232*0,5783 'Přepočtené koeficientem množství</t>
  </si>
  <si>
    <t>"vedení kanalizační řady J celkový výkop - podklady a zásypy"21,102-1,895</t>
  </si>
  <si>
    <t>"vedení kanalizační přípojky J celkový výkop - podklady a zásypy" 1,905-0,804</t>
  </si>
  <si>
    <t>"vpusti šířka*délka*výška*počet - vpusti" (0,6*0,6*3,14*0,9*2)-(0,275*0,275*3,14*0,9*2)</t>
  </si>
  <si>
    <t>"šachty šířka*délka*výška*počet - vpusti" 0,4*1,2*1,1*1</t>
  </si>
  <si>
    <t>22,443*0,5783 'Přepočtené koeficientem množství</t>
  </si>
  <si>
    <t>"m3* hmotnostní koeficient" 22,443*2</t>
  </si>
  <si>
    <t>44,886*0,5783 'Přepočtené koeficientem množství</t>
  </si>
  <si>
    <t>"vedení kanalizační řady J délka*šířka*výška"36,49*1*0,48</t>
  </si>
  <si>
    <t>"vedení kanalizační přípojky J délka*šířka*výška" 6,38*0,8*0,2</t>
  </si>
  <si>
    <t>18,536*0,5783 'Přepočtené koeficientem množství</t>
  </si>
  <si>
    <t>"vedení kanalizační řady J délka*šířka*výška" 36,94*1*0,48</t>
  </si>
  <si>
    <t>"m3* hmotnostní koeficient"18,752*2</t>
  </si>
  <si>
    <t>37,504*0,5783 'Přepočtené koeficientem množství</t>
  </si>
  <si>
    <t>"délka* šířka* počet" 114,95*2*0,75</t>
  </si>
  <si>
    <t>172,425*0,5783 'Přepočtené koeficientem množství</t>
  </si>
  <si>
    <t>189,6675*0,5783 'Přepočtené koeficientem množství</t>
  </si>
  <si>
    <t>"vsakovací objekt stoka J délka*šířka*výška"2,01*1*0,4</t>
  </si>
  <si>
    <t>"vedení kanalizační trasa J délka*šířka*výška" 1,07*1,4*0,1+13,72*1,20*0,1</t>
  </si>
  <si>
    <t>"vedení kanalizační přípojky J délka*šířka*výška" 1,24*0,8*0,1</t>
  </si>
  <si>
    <t>1,895*0,5783 'Přepočtené koeficientem množství</t>
  </si>
  <si>
    <t>"vedení kanalizační trasa J délka*šířka*výška" 1,07*1,4+13,72*1,20</t>
  </si>
  <si>
    <t>"vedení kanalizační přípojky J délka*šířka*výška" 1,24*0,8</t>
  </si>
  <si>
    <t>"m3* hmotnostní koeficient" 18,95*0,003</t>
  </si>
  <si>
    <t>0,057*0,5783 'Přepočtené koeficientem množství</t>
  </si>
  <si>
    <t>464531112</t>
  </si>
  <si>
    <t>Pohoz dna nebo svahů jakékoliv tloušťky z hrubého drceného kameniva, z terénu, frakce 63 - 125 mm</t>
  </si>
  <si>
    <t>661292935</t>
  </si>
  <si>
    <t>"vsakovací objekt stoka J délka*šířka*výška"3,37*1,77*1,78+3,37*1,28+3,37*0,32*1,78</t>
  </si>
  <si>
    <t>16,851*0,5783 'Přepočtené koeficientem množství</t>
  </si>
  <si>
    <t>26,634*0,5783 'Přepočtené koeficientem množství</t>
  </si>
  <si>
    <t>"vedení kanalizační přípojky J délka"4,02+2,36</t>
  </si>
  <si>
    <t>6,38*0,5783 'Přepočtené koeficientem množství</t>
  </si>
  <si>
    <t>6,47569506726457*0,5783 'Přepočtené koeficientem množství</t>
  </si>
  <si>
    <t>"vedení kanalizační řady J délka" 36,49</t>
  </si>
  <si>
    <t>37,03737274087*0,5783 'Přepočtené koeficientem množství</t>
  </si>
  <si>
    <t>"UVJ"1</t>
  </si>
  <si>
    <t>"OVJ"1</t>
  </si>
  <si>
    <t>"vedení kanalizační trasa J délka*šířka*výška" 1,07*1,4*0,4+13,72*1,2*0,35</t>
  </si>
  <si>
    <t>"vedení kanalizační přípojky J délka*šířka*výška" 1,24*0,8*0,2</t>
  </si>
  <si>
    <t>6,56*0,5783 'Přepočtené koeficientem množství</t>
  </si>
  <si>
    <t>"vedení kanalizace trasa délka" 36,49</t>
  </si>
  <si>
    <t>42,87*0,5783 'Přepočtené koeficientem množství</t>
  </si>
  <si>
    <t>106,821*0,5783 'Přepočtené koeficientem množství</t>
  </si>
  <si>
    <t>SO 303.1 - Přípojky žlabů a domovní dešťové přípojky - I. úsek - uznatelné náklady</t>
  </si>
  <si>
    <t>-1348979755</t>
  </si>
  <si>
    <t>1779136140</t>
  </si>
  <si>
    <t>-1284741292</t>
  </si>
  <si>
    <t>"vedení kanalizace délka*hloubka*šířka"11*1*0,5</t>
  </si>
  <si>
    <t>"vedení sděl. kabelů délka*hloubka*šířka"2*1*0,5</t>
  </si>
  <si>
    <t>-1121753378</t>
  </si>
  <si>
    <t>"vedení kanalizační přípojky domovní délka*šířka*hloubka" 126,89*0,8*0,85</t>
  </si>
  <si>
    <t>336414478</t>
  </si>
  <si>
    <t>"zemina výkopu na skládku"86,285-27,408</t>
  </si>
  <si>
    <t>677184356</t>
  </si>
  <si>
    <t>58,877*2 'Přepočtené koeficientem množství</t>
  </si>
  <si>
    <t>-1934128823</t>
  </si>
  <si>
    <t>"vedení kanalizační přípojky domovní délka*šířka*výška" 126,89*0,8*0,27</t>
  </si>
  <si>
    <t>135041735</t>
  </si>
  <si>
    <t>"vedení kanalizační přípojky domovní délka*šířka*výška" 126,89*0,8*0,39</t>
  </si>
  <si>
    <t>1658004053</t>
  </si>
  <si>
    <t>39,59*2 'Přepočtené koeficientem množství</t>
  </si>
  <si>
    <t>1763768917</t>
  </si>
  <si>
    <t>"vedení kanalizační přípojky domovní délka*šířka*výška" 126,89*0,8*0,19</t>
  </si>
  <si>
    <t>-579931296</t>
  </si>
  <si>
    <t>"vedení kanalizační přípojky domovní délka" 126,89</t>
  </si>
  <si>
    <t>-51534621</t>
  </si>
  <si>
    <t>126,89*1,015 'Přepočtené koeficientem množství</t>
  </si>
  <si>
    <t>-279535467</t>
  </si>
  <si>
    <t>-753960361</t>
  </si>
  <si>
    <t>2058023873</t>
  </si>
  <si>
    <t>0,0002*5000 'Přepočtené koeficientem množství</t>
  </si>
  <si>
    <t>1071765470</t>
  </si>
  <si>
    <t>-2074987022</t>
  </si>
  <si>
    <t>SO 303.1.1 - Přípojky žlabů a domovní dešťové přípojky - I.úsek - neuznatelné náklady</t>
  </si>
  <si>
    <t>877265271</t>
  </si>
  <si>
    <t>Montáž tvarovek na kanalizačním potrubí z trub z plastu z tvrdého PVC nebo z polypropylenu v otevřeném výkopu lapačů střešních splavenin DN 100</t>
  </si>
  <si>
    <t>378170140</t>
  </si>
  <si>
    <t>56231163</t>
  </si>
  <si>
    <t>lapač střešních splavenin se zápachovou klapkou a lapacím košem DN 125/110</t>
  </si>
  <si>
    <t>1655605732</t>
  </si>
  <si>
    <t>-1065939865</t>
  </si>
  <si>
    <t>-1123714260</t>
  </si>
  <si>
    <t>SO 401.1 - Veřejné osvětlení - I. úsek - uznatelné náklady</t>
  </si>
  <si>
    <t xml:space="preserve">    742 - Elektroinstalace - slaboproud</t>
  </si>
  <si>
    <t>131251201</t>
  </si>
  <si>
    <t>Hloubení zapažených jam a zářezů strojně s urovnáním dna do předepsaného profilu a spádu v hornině třídy těžitelnosti I skupiny 3 do 20 m3</t>
  </si>
  <si>
    <t>980631388</t>
  </si>
  <si>
    <t>"stožár"1*1*1*2</t>
  </si>
  <si>
    <t>-402563882</t>
  </si>
  <si>
    <t>"délka*šířka*hloubka vedení"40*0,4*1</t>
  </si>
  <si>
    <t>141720005</t>
  </si>
  <si>
    <t>Neřízený zemní protlak v hornině třídy těžitelnosti I, skupiny 1 a 2 vnějšího průměru protlaku přes 90 do 110 mm</t>
  </si>
  <si>
    <t>1105123639</t>
  </si>
  <si>
    <t>28610002R00</t>
  </si>
  <si>
    <t>trubka tlaková hrdlovaná PVC dl 6m DN 100</t>
  </si>
  <si>
    <t>205979468</t>
  </si>
  <si>
    <t>-1440605201</t>
  </si>
  <si>
    <t>"zemina výkopu na skládku"16+2-9,6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</si>
  <si>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</si>
  <si>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</si>
  <si>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-514128334</t>
  </si>
  <si>
    <t>Poznámka k položce:
uložení skládku štěpánovice (24km)</t>
  </si>
  <si>
    <t>8,4*14 'Přepočtené koeficientem množství</t>
  </si>
  <si>
    <t>Poplatek za uložení na skládce (skládkovné) zeminy a kamení kód odpadu 17 05 04</t>
  </si>
  <si>
    <t>-414755121</t>
  </si>
  <si>
    <t>8,4*2 'Přepočtené koeficientem množství</t>
  </si>
  <si>
    <t>174101101</t>
  </si>
  <si>
    <t>Zásyp jam, šachet rýh nebo kolem objektů sypaninou se zhutněním</t>
  </si>
  <si>
    <t>1985233385</t>
  </si>
  <si>
    <t>"délka*šířka*výška zásypu" (40*0,4*0,6)</t>
  </si>
  <si>
    <t>Obsypání potrubí strojně sypaninou bez prohození, uloženou do 3 m</t>
  </si>
  <si>
    <t>1824118098</t>
  </si>
  <si>
    <t>"délka*šířka*výška zásypu" (40*0,4*0,4)</t>
  </si>
  <si>
    <t>-1509115524</t>
  </si>
  <si>
    <t>6,4*2 'Přepočtené koeficientem množství</t>
  </si>
  <si>
    <t>275313611</t>
  </si>
  <si>
    <t>Základové patky z betonu tř. C 16/20</t>
  </si>
  <si>
    <t>1237296281</t>
  </si>
  <si>
    <t>-34924699</t>
  </si>
  <si>
    <t>Krytí potrubí z plastů výstražnou fólií z PVC 34cm</t>
  </si>
  <si>
    <t>-1839294178</t>
  </si>
  <si>
    <t>Přesun hmot pro trubní vedení z trub z plastických hmot otevřený výkop</t>
  </si>
  <si>
    <t>1067226528</t>
  </si>
  <si>
    <t>Příplatek k přesunu hmot pro trubní vedení z trub z plastických hmot za zvětšený přesun do 500 m</t>
  </si>
  <si>
    <t>-1024278471</t>
  </si>
  <si>
    <t>741110302</t>
  </si>
  <si>
    <t>Montáž trubka ochranná do krabic plastová tuhá D přes 40 do 90 mm uložená pevně</t>
  </si>
  <si>
    <t>-1037149874</t>
  </si>
  <si>
    <t>34571361</t>
  </si>
  <si>
    <t>trubka elektroinstalační HDPE tuhá dvouplášťová korugovaná D 41/50mm</t>
  </si>
  <si>
    <t>-1686799642</t>
  </si>
  <si>
    <t>55*1,05 'Přepočtené koeficientem množství</t>
  </si>
  <si>
    <t>741110304</t>
  </si>
  <si>
    <t>Montáž trubka ochranná do krabic plastová tuhá D přes 133 do 152 mm uložená pevně</t>
  </si>
  <si>
    <t>-227255479</t>
  </si>
  <si>
    <t>34571097R01</t>
  </si>
  <si>
    <t xml:space="preserve">trubka elektroinstalační tuhá z PVC DN 250x1000mm </t>
  </si>
  <si>
    <t>-1567248331</t>
  </si>
  <si>
    <t>3*1,05 'Přepočtené koeficientem množství</t>
  </si>
  <si>
    <t>741122611</t>
  </si>
  <si>
    <t>Montáž kabel Cu plný kulatý žíla 3x1,5 až 6 mm2 uložený pevně (CYKY)</t>
  </si>
  <si>
    <t>-314782640</t>
  </si>
  <si>
    <t>34111030</t>
  </si>
  <si>
    <t>kabel silový s Cu jádrem 1kV 3x1,5mm2</t>
  </si>
  <si>
    <t>2119541820</t>
  </si>
  <si>
    <t>18*1,05 'Přepočtené koeficientem množství</t>
  </si>
  <si>
    <t>741122623</t>
  </si>
  <si>
    <t>Montáž kabel Cu plný kulatý žíla 4x10 mm2 uložený pevně (CYKY)</t>
  </si>
  <si>
    <t>-241004267</t>
  </si>
  <si>
    <t>34111076</t>
  </si>
  <si>
    <t>kabel silový s Cu jádrem 1kV 4x10mm2</t>
  </si>
  <si>
    <t>-532953428</t>
  </si>
  <si>
    <t>65*1,05 'Přepočtené koeficientem množství</t>
  </si>
  <si>
    <t>741130021</t>
  </si>
  <si>
    <t>Ukončení vodič izolovaný do 2,5 mm2 na svorkovnici</t>
  </si>
  <si>
    <t>-1771691458</t>
  </si>
  <si>
    <t>741130024</t>
  </si>
  <si>
    <t>Ukončení vodič izolovaný do 10 mm2 na svorkovnici</t>
  </si>
  <si>
    <t>2044496349</t>
  </si>
  <si>
    <t>741410021</t>
  </si>
  <si>
    <t>Montáž vodič uzemňovací pásek průřezu do 120 mm2 v městské zástavbě v zemi</t>
  </si>
  <si>
    <t>627610655</t>
  </si>
  <si>
    <t>35442062</t>
  </si>
  <si>
    <t>pás zemnící 30x4mm FeZn</t>
  </si>
  <si>
    <t>-1570981835</t>
  </si>
  <si>
    <t>"délka*hmotnost kg/1bm" 55*0,95</t>
  </si>
  <si>
    <t>741910151</t>
  </si>
  <si>
    <t>Montáž výložníků bez kabelových lávek a osazení úchytných prvků atypických se zhotovením, jakékoliv šířky nástěnných se stojinou a 1 ramenem</t>
  </si>
  <si>
    <t>-645246447</t>
  </si>
  <si>
    <t>31674002</t>
  </si>
  <si>
    <t>Výložník rovný jednoduchý k osvětlovacím stožárům uličním vyložení 1500mm</t>
  </si>
  <si>
    <t>-922051923</t>
  </si>
  <si>
    <t>-1240151316</t>
  </si>
  <si>
    <t>31674113</t>
  </si>
  <si>
    <t>stožár osvětlovací uliční Pz 133/89/60 v 6,2m</t>
  </si>
  <si>
    <t>-1159252353</t>
  </si>
  <si>
    <t xml:space="preserve">Poznámka k položce:
bezpaticový  </t>
  </si>
  <si>
    <t>741127156</t>
  </si>
  <si>
    <t>Montáž přípojnicový rozvod Al průmyslový upevňovací část - ocelový stožár</t>
  </si>
  <si>
    <t>-827746897</t>
  </si>
  <si>
    <t>Poznámka k položce:
Poznámka k položce: elektrovýzbroj stožárů osvětlení</t>
  </si>
  <si>
    <t>1138445</t>
  </si>
  <si>
    <t>výzbroj stožárová SV-B 6</t>
  </si>
  <si>
    <t>-543775246</t>
  </si>
  <si>
    <t>741210001</t>
  </si>
  <si>
    <t>Montáž rozvodnice oceloplechová nebo plastová běžná do 20 kg</t>
  </si>
  <si>
    <t>-1505395856</t>
  </si>
  <si>
    <t>1136641</t>
  </si>
  <si>
    <t>stožárová svorkovnice SR</t>
  </si>
  <si>
    <t>-1457328874</t>
  </si>
  <si>
    <t>741373002</t>
  </si>
  <si>
    <t>Montáž svítidlo výbojkové průmyslové stropní na výložník</t>
  </si>
  <si>
    <t>-793742842</t>
  </si>
  <si>
    <t>34774200R02</t>
  </si>
  <si>
    <t>LED svítidlo pro osvětlení přechodu, 67W, 5000K</t>
  </si>
  <si>
    <t>-343827843</t>
  </si>
  <si>
    <t>998741101R03</t>
  </si>
  <si>
    <t>Spojovací a pomocný materiál</t>
  </si>
  <si>
    <t>-107516438</t>
  </si>
  <si>
    <t>998741201</t>
  </si>
  <si>
    <t>Přesun hmot pro silnoproud stanovený procentní sazbou (%) z ceny vodorovná dopravní vzdálenost do 50 m v objektech výšky do 6 m</t>
  </si>
  <si>
    <t>%</t>
  </si>
  <si>
    <t>-1059541041</t>
  </si>
  <si>
    <t>998741293</t>
  </si>
  <si>
    <t>Přesun hmot pro silnoproud stanovený procentní sazbou (%) z ceny Příplatek k cenám za zvětšený přesun přes vymezenou největší dopravní vzdálenost do 500 m</t>
  </si>
  <si>
    <t>645062150</t>
  </si>
  <si>
    <t>742</t>
  </si>
  <si>
    <t>Elektroinstalace - slaboproud</t>
  </si>
  <si>
    <t>742122001R04</t>
  </si>
  <si>
    <t>Montáž kabelové spojky nebo svorkovnice pro slaboproud do 15 žil</t>
  </si>
  <si>
    <t>-1094964084</t>
  </si>
  <si>
    <t>Poznámka k položce:
Poznámka k položce: napojení nového rozvodu VO ve stávající lampě či rozvaděči, včetně seřízení a uvedení do provozu</t>
  </si>
  <si>
    <t>SO 401.1.1 - Veřejné osvětlení - I. úsek - neuznatelné náklady</t>
  </si>
  <si>
    <t>"stožár"1*1*1*9</t>
  </si>
  <si>
    <t>"délka*šířka*hloubka vedení"320*0,4*1</t>
  </si>
  <si>
    <t>"zemina výkopu na skládku"128+9-76,8</t>
  </si>
  <si>
    <t>1783969185</t>
  </si>
  <si>
    <t>Poznámka k položce:
uložení na skládku štěpánovice (24km)</t>
  </si>
  <si>
    <t>60,2*14 'Přepočtené koeficientem množství</t>
  </si>
  <si>
    <t>60,2*2 'Přepočtené koeficientem množství</t>
  </si>
  <si>
    <t>"délka*šířka*výška zásypu" (320*0,4*0,6)</t>
  </si>
  <si>
    <t>"délka*šířka*výška zásypu" (320*0,4*0,4)</t>
  </si>
  <si>
    <t>51,2*2 'Přepočtené koeficientem množství</t>
  </si>
  <si>
    <t>741110154</t>
  </si>
  <si>
    <t>Montáž trubek pancéřových elektroinstalačních s nasunutím nebo našroubováním do krabic kovových tuhých závitových, uložených volně, Ø přes 42 mm</t>
  </si>
  <si>
    <t>-1804094378</t>
  </si>
  <si>
    <t>34571128</t>
  </si>
  <si>
    <t>trubka elektroinstalační ocelová lakovaná závitová D 42mm</t>
  </si>
  <si>
    <t>-428891499</t>
  </si>
  <si>
    <t>333,333333333333*1,05 'Přepočtené koeficientem množství</t>
  </si>
  <si>
    <t>8,57142857142857*1,05 'Přepočtené koeficientem množství</t>
  </si>
  <si>
    <t>60*1,05 'Přepočtené koeficientem množství</t>
  </si>
  <si>
    <t>390,47619047619*1,05 'Přepočtené koeficientem množství</t>
  </si>
  <si>
    <t>741231013</t>
  </si>
  <si>
    <t>Montáž svorkovnic do rozváděčů s popisnými štítky se zapojením vodičů na jedné straně jistících</t>
  </si>
  <si>
    <t>-1856360826</t>
  </si>
  <si>
    <t>34571544R02</t>
  </si>
  <si>
    <t>skříň rozvodná jistící SP 10</t>
  </si>
  <si>
    <t>-1942043834</t>
  </si>
  <si>
    <t>Poznámka k položce:
včetně vnitřního vybavení</t>
  </si>
  <si>
    <t>741372833</t>
  </si>
  <si>
    <t>Demontáž svítidla průmyslového výbojkového venkovního na stožáru přes 3 m bez zachováním funkčnosti</t>
  </si>
  <si>
    <t>-683493426</t>
  </si>
  <si>
    <t xml:space="preserve">Poznámka k položce:
 demontáže stožáru a likvidace
</t>
  </si>
  <si>
    <t>"délka*hmotnost kg/1bm" 350*0,95</t>
  </si>
  <si>
    <t>-519684243</t>
  </si>
  <si>
    <t>31674001</t>
  </si>
  <si>
    <t>Výložník rovný jednoduchý k osvětlovacím stožárům uličním vyložení 1000mm</t>
  </si>
  <si>
    <t>2057863997</t>
  </si>
  <si>
    <t>-229294390</t>
  </si>
  <si>
    <t>31674114</t>
  </si>
  <si>
    <t>stožár osvětlovací uliční Pz 159/133/114 v 7,2m</t>
  </si>
  <si>
    <t>-1922074826</t>
  </si>
  <si>
    <t>1317160146</t>
  </si>
  <si>
    <t>1003648080</t>
  </si>
  <si>
    <t>741810001</t>
  </si>
  <si>
    <t>Celková prohlídka elektrického rozvodu a zařízení do 100 000,- Kč</t>
  </si>
  <si>
    <t>327417407</t>
  </si>
  <si>
    <t>-422786145</t>
  </si>
  <si>
    <t>741810002</t>
  </si>
  <si>
    <t>Celková prohlídka elektrického rozvodu a zařízení do 500 000,- Kč</t>
  </si>
  <si>
    <t>-491596098</t>
  </si>
  <si>
    <t>741820101</t>
  </si>
  <si>
    <t>Měření izolačního stavu svítidel</t>
  </si>
  <si>
    <t>soubor</t>
  </si>
  <si>
    <t>330612699</t>
  </si>
  <si>
    <t>HZS2221</t>
  </si>
  <si>
    <t>Hodinová zúčtovací sazba elektrikář</t>
  </si>
  <si>
    <t>262144</t>
  </si>
  <si>
    <t>-1130436988</t>
  </si>
  <si>
    <t>-568291718</t>
  </si>
  <si>
    <t>1031554577</t>
  </si>
  <si>
    <t>1835716555</t>
  </si>
  <si>
    <t>166226851</t>
  </si>
  <si>
    <t>SO 401.2 - Veřejné osvětlení - II. úsek - neuznatelné náklady</t>
  </si>
  <si>
    <t>-1318064902</t>
  </si>
  <si>
    <t>"stožár"1*1*1*1</t>
  </si>
  <si>
    <t>"délka*šířka*hloubka vedení"4*0,4*1</t>
  </si>
  <si>
    <t>"zemina výkopu na skládku"1+1,6-0,96</t>
  </si>
  <si>
    <t>-1438950705</t>
  </si>
  <si>
    <t>1,64*14 'Přepočtené koeficientem množství</t>
  </si>
  <si>
    <t>1,64*2 'Přepočtené koeficientem množství</t>
  </si>
  <si>
    <t>"délka*šířka*výška zásypu"4*0,4*0,6</t>
  </si>
  <si>
    <t>"délka*šířka*výška zásypu" 4*0,4*0,4</t>
  </si>
  <si>
    <t>0,64*2 'Přepočtené koeficientem množství</t>
  </si>
  <si>
    <t>3,80952380952381*1,05 'Přepočtené koeficientem množství</t>
  </si>
  <si>
    <t>0,952380952380952*1,05 'Přepočtené koeficientem množství</t>
  </si>
  <si>
    <t>6,66666666666667*1,05 'Přepočtené koeficientem množství</t>
  </si>
  <si>
    <t>5,71428571428571*1,05 'Přepočtené koeficientem množství</t>
  </si>
  <si>
    <t>109116387</t>
  </si>
  <si>
    <t>"délka*hmotnost kg/1bm" 5*0,95</t>
  </si>
  <si>
    <t>-1696271286</t>
  </si>
  <si>
    <t>-1132813118</t>
  </si>
  <si>
    <t>LED svítidlo pro osvětlení komunikace, 35W, 3920ml, 3000K</t>
  </si>
  <si>
    <t>741810003</t>
  </si>
  <si>
    <t>Zkoušky a prohlídky elektrických rozvodů a zařízení celková prohlídka a vyhotovení revizní zprávy pro objem montážních prací přes 500 do 1000 tis. Kč</t>
  </si>
  <si>
    <t>201172651</t>
  </si>
  <si>
    <t>SO 401.3 - Veřejné osvětlení - III. úsek - neuznatelné náklady</t>
  </si>
  <si>
    <t>"stožár"1*1*1*13</t>
  </si>
  <si>
    <t>"délka*šířka*hloubka vedení"425*0,4*1</t>
  </si>
  <si>
    <t>"zemina výkopu na skládku"13+170-102</t>
  </si>
  <si>
    <t>81*14 'Přepočtené koeficientem množství</t>
  </si>
  <si>
    <t>84,36*2 'Přepočtené koeficientem množství</t>
  </si>
  <si>
    <t>"délka*šířka*výška zásypu"425*0,4*0,6</t>
  </si>
  <si>
    <t>"délka*šířka*výška zásypu" 425*0,4*0,4</t>
  </si>
  <si>
    <t>68*2 'Přepočtené koeficientem množství</t>
  </si>
  <si>
    <t>1699373478</t>
  </si>
  <si>
    <t>200985099</t>
  </si>
  <si>
    <t>433,333333333333*1,05 'Přepočtené koeficientem množství</t>
  </si>
  <si>
    <t>12,3809523809524*1,05 'Přepočtené koeficientem množství</t>
  </si>
  <si>
    <t>83,8095238095238*1,05 'Přepočtené koeficientem množství</t>
  </si>
  <si>
    <t>469,52380952381*1,05 'Přepočtené koeficientem množství</t>
  </si>
  <si>
    <t>-26938069</t>
  </si>
  <si>
    <t>436842323</t>
  </si>
  <si>
    <t>-2065469277</t>
  </si>
  <si>
    <t>"délka*hmotnost kg/1bm" 454*0,95</t>
  </si>
  <si>
    <t>SO 401.4 - Veřejné osvětlení - IV. úsek - neuznatelné náklady</t>
  </si>
  <si>
    <t>"délka*šířka*hloubka vedení"21*0,4*1</t>
  </si>
  <si>
    <t>"zemina výkopu na skládku"8,4-5,04</t>
  </si>
  <si>
    <t>3,36*14 'Přepočtené koeficientem množství</t>
  </si>
  <si>
    <t>"délka*šířka*výška zásypu"21*0,4*0,6</t>
  </si>
  <si>
    <t>"délka*šířka*výška zásypu" 21*0,4*0,4</t>
  </si>
  <si>
    <t>3,36*2 'Přepočtené koeficientem množství</t>
  </si>
  <si>
    <t>-1296757221</t>
  </si>
  <si>
    <t>573593055</t>
  </si>
  <si>
    <t>20*1,05 'Přepočtené koeficientem množství</t>
  </si>
  <si>
    <t>29,5238095238095*1,05 'Přepočtené koeficientem množství</t>
  </si>
  <si>
    <t>-1942699244</t>
  </si>
  <si>
    <t>-121594746</t>
  </si>
  <si>
    <t>"délka*hmotnost kg/1bm" 21*0,95</t>
  </si>
  <si>
    <t>SO 701.3 - Nové oplocení s podezdívkou - III.úsek - uznatelní náklady</t>
  </si>
  <si>
    <t>9 - Ostatní konstrukce a práce, bourání</t>
  </si>
  <si>
    <t>961044111</t>
  </si>
  <si>
    <t>Bourání základů z betonu prostého</t>
  </si>
  <si>
    <t>2130404654</t>
  </si>
  <si>
    <t>Poznámka k položce:
výměru ověřit dle skutečnosti</t>
  </si>
  <si>
    <t>"podezdívka plotu délka*šířka*hloubka" 42,0*0,3*1,0+45,7*0,5*0,9</t>
  </si>
  <si>
    <t>966071711</t>
  </si>
  <si>
    <t>Bourání plotových sloupků a vzpěr ocelových trubkových nebo profilovaných výšky do 2,50 m zabetonovaných</t>
  </si>
  <si>
    <t>706175474</t>
  </si>
  <si>
    <t>"délka plotu/délka pole"88/2</t>
  </si>
  <si>
    <t>966072810</t>
  </si>
  <si>
    <t>Rozebrání oplocení z dílců rámových na ocelové sloupky, výšky do 1 m</t>
  </si>
  <si>
    <t>1576176705</t>
  </si>
  <si>
    <t>997221561</t>
  </si>
  <si>
    <t>Vodorovná doprava suti bez naložení, ale se složením a s hrubým urovnáním z kusových materiálů, na vzdálenost do 1 km</t>
  </si>
  <si>
    <t>-1553258999</t>
  </si>
  <si>
    <t>997221569</t>
  </si>
  <si>
    <t>Vodorovná doprava suti bez naložení, ale se složením a s hrubým urovnáním Příplatek k ceně za každý další i započatý 1 km přes 1 km</t>
  </si>
  <si>
    <t>-1860533510</t>
  </si>
  <si>
    <t>70,05*12 'Přepočtené koeficientem množství</t>
  </si>
  <si>
    <t>-1261109179</t>
  </si>
  <si>
    <t>SO 701.3.1 - Nové oplocení s podezdívkou - III.úsek - neuznatelní náklady</t>
  </si>
  <si>
    <t>111251101</t>
  </si>
  <si>
    <t>Odstranění křovin a stromů s odstraněním kořenů strojně průměru kmene do 100 mm v rovině nebo ve svahu sklonu terénu do 1:5, při celkové ploše do 100 m2</t>
  </si>
  <si>
    <t>-1925788132</t>
  </si>
  <si>
    <t>"živý plot délka*šířka" 17*1</t>
  </si>
  <si>
    <t>797396389</t>
  </si>
  <si>
    <t>"délka*šířka" 105,3*0,7</t>
  </si>
  <si>
    <t>132151103</t>
  </si>
  <si>
    <t>Hloubení nezapažených rýh šířky do 800 mm strojně s urovnáním dna do předepsaného profilu a spádu v hornině třídy těžitelnosti I skupiny 1 a 2 přes 50 do 100 m3</t>
  </si>
  <si>
    <t>1085870830</t>
  </si>
  <si>
    <t>"výkop pro základ oplocení délka*šířka*hloubka" 105,3*0,7*0,8</t>
  </si>
  <si>
    <t>513825659</t>
  </si>
  <si>
    <t>"ornice na deponii" 73,71*0,2</t>
  </si>
  <si>
    <t>-1121112022</t>
  </si>
  <si>
    <t>"zemina výkopu na skládku"58,968-25,272</t>
  </si>
  <si>
    <t>725630241</t>
  </si>
  <si>
    <t>33,696*2 'Přepočtené koeficientem množství</t>
  </si>
  <si>
    <t>175151201</t>
  </si>
  <si>
    <t>Obsypání objektů nad přilehlým původním terénem strojně sypaninou z vhodných hornin třídy těžitelnosti I a II, skupiny 1 až 4 nebo materiálem uloženým ve vzdálenosti do 3 m od vnějšího kraje objektu pro jakoukoliv míru zhutnění bez prohození sypaniny</t>
  </si>
  <si>
    <t>173787816</t>
  </si>
  <si>
    <t>"výkop pro základ oplocení délka*šířka*výška" (105,3*0,3*0,8)</t>
  </si>
  <si>
    <t>1972127512</t>
  </si>
  <si>
    <t>"výkop pro základ oplocení délka*šířka" 105,3*0,3</t>
  </si>
  <si>
    <t>271532212</t>
  </si>
  <si>
    <t>Podsyp pod základové konstrukce se zhutněním a urovnáním povrchu z kameniva hrubého, frakce 16 - 32 mm</t>
  </si>
  <si>
    <t>296570171</t>
  </si>
  <si>
    <t>"oplocení s podezdívkou délka*šířka*výška" (42+45,7)*0,7*0,102</t>
  </si>
  <si>
    <t>"oplocení zděné délka*šířka*výška" 17,6*0,7*0,102</t>
  </si>
  <si>
    <t>272313611</t>
  </si>
  <si>
    <t>Základy z betonu prostého klenby z betonu kamenem neprokládaného tř. C 16/20</t>
  </si>
  <si>
    <t>-1887284314</t>
  </si>
  <si>
    <t>"oplocení s podezdívkou délka*šířka*výška" (42+45,7)*0,4*0,8</t>
  </si>
  <si>
    <t>"oplocení zděné délka*šířka*výška" 17,6*0,4*0,8</t>
  </si>
  <si>
    <t>279113132</t>
  </si>
  <si>
    <t>Základové zdi z tvárnic ztraceného bednění včetně výplně z betonu bez zvláštních nároků na vliv prostředí třídy C 16/20, tloušťky zdiva přes 150 do 200 mm</t>
  </si>
  <si>
    <t>-1991879375</t>
  </si>
  <si>
    <t>"oplocení s podezdívkou délka*výška" (42+45,7)*0,6</t>
  </si>
  <si>
    <t>"oplocení s podezdívkou délka*výška" 17,6*2,1</t>
  </si>
  <si>
    <t>279361821</t>
  </si>
  <si>
    <t>Výztuž základových zdí nosných svislých nebo odkloněných od svislice, rovinných nebo oblých, deskových nebo žebrových, včetně výztuže jejich žeber z betonářské oceli 10 505 (R) nebo BSt 500</t>
  </si>
  <si>
    <t>-326306439</t>
  </si>
  <si>
    <t>Poznámka k položce:
viz. D1.6.2</t>
  </si>
  <si>
    <t>"oplocení s podezdívkou výztuž vodorovná pr. 10 mm" (87,7*2*3)*0,0006</t>
  </si>
  <si>
    <t>"oplocení s podezdívkou výztuž svislá pr. 10 mm" (0,69*2*(87,7/0,2))*0,0006</t>
  </si>
  <si>
    <t>"oplocení zděné výztuž vodorovná pr. 10 mm" (17,6*2*13)*0,0006</t>
  </si>
  <si>
    <t>"oplocení zděné výztuž svislá pr. 10 mm" (3,19*2*(17,6/0,2))*0,0006</t>
  </si>
  <si>
    <t>338171123</t>
  </si>
  <si>
    <t>Montáž sloupků a vzpěr plotových ocelových trubkových nebo profilovaných výšky do 2,60 m se zabetonováním do 0,08 m3 do připravených jamek</t>
  </si>
  <si>
    <t>749299265</t>
  </si>
  <si>
    <t>Poznámka k položce:
rozpon sloupků 2,5m</t>
  </si>
  <si>
    <t>"oplocení s podezdívkou počet sloupků" 61</t>
  </si>
  <si>
    <t>55342152</t>
  </si>
  <si>
    <t>plotový sloupek pro svařované panely profilovaný oválný 50x70mm dl 2,0-2,5m povrchová úprava Pz a komaxit</t>
  </si>
  <si>
    <t>733255967</t>
  </si>
  <si>
    <t>348401120</t>
  </si>
  <si>
    <t>Montáž oplocení z pletiva strojového s napínacími dráty do 1,6 m</t>
  </si>
  <si>
    <t>797378182</t>
  </si>
  <si>
    <t>"oplocení s podezdívkou délka" 42+45,7</t>
  </si>
  <si>
    <t>31324756</t>
  </si>
  <si>
    <t>pletivo drátěné se čtvercovými oky zapletené Pz 50x2x1600mm</t>
  </si>
  <si>
    <t>1733353518</t>
  </si>
  <si>
    <t>87,7*1,05 'Přepočtené koeficientem množství</t>
  </si>
  <si>
    <t>"délka plotu/délka pole"50/2</t>
  </si>
  <si>
    <t>-1445239783</t>
  </si>
  <si>
    <t>-1398309665</t>
  </si>
  <si>
    <t>2,118*12 'Přepočtené koeficientem množství</t>
  </si>
  <si>
    <t>-784984631</t>
  </si>
  <si>
    <t>998011001</t>
  </si>
  <si>
    <t>Přesun hmot pro budovy občanské výstavby, bydlení, výrobu a služby s nosnou svislou konstrukcí zděnou z cihel, tvárnic nebo kamene vodorovná dopravní vzdálenost do 100 m pro budovy výšky do 6 m</t>
  </si>
  <si>
    <t>1751179196</t>
  </si>
  <si>
    <t>VRN.1 - Vedlejší rozpočtové náklady - I.úsek - uznatelné náklady</t>
  </si>
  <si>
    <t xml:space="preserve">    VRN3 - Zařízení staveniště</t>
  </si>
  <si>
    <t xml:space="preserve">    VRN7 - Provozní vlivy</t>
  </si>
  <si>
    <t>VRN3</t>
  </si>
  <si>
    <t>Zařízení staveniště</t>
  </si>
  <si>
    <t>031203000</t>
  </si>
  <si>
    <t>Terénní úpravy pro zařízení staveniště</t>
  </si>
  <si>
    <t>924108708</t>
  </si>
  <si>
    <t>Poznámka k položce:
Součástí položky je zejména:  
- vybudování zpevněné plochy pro zařízení staveniště.</t>
  </si>
  <si>
    <t>032103000</t>
  </si>
  <si>
    <t>Zařízení staveniště - náklady na vybavení staveniště</t>
  </si>
  <si>
    <t>-141491865</t>
  </si>
  <si>
    <t xml:space="preserve">Poznámka k položce:
Součástí položky je zejména: 
- náklady na stavební buňky (kanceláře, stavební sklady, mobilní WC atd.)                                 
- náklady na provoz a údržbu staveniště (připojení energií, pravidelný úklid apod.)    
- zřízení provozorních komunikací (lávky, můstky, zábrany atd.)
 - kontejnery na odpad
- skládky na staveništi (vyhrazení, přesun apod.).                                      </t>
  </si>
  <si>
    <t>033103000</t>
  </si>
  <si>
    <t>Zařízení staveniště - připojení energií a spotřeba ener. pro zařízení staveniště</t>
  </si>
  <si>
    <t>1947331726</t>
  </si>
  <si>
    <t>Poznámka k položce:
Součástí položky jsou zejména náklady na:
- připojení jednotlivých energií (voda, elektrika, WIFI apod.)
- energie jako takové.</t>
  </si>
  <si>
    <t>034103000</t>
  </si>
  <si>
    <t>Zařízení staveniště - zabezpečení staveniště</t>
  </si>
  <si>
    <t>2033171834</t>
  </si>
  <si>
    <t xml:space="preserve">Poznámka k položce:
Součástí položky jsou zejména náklady na:
- oplocení staveniště a ohrazení prováděných objektů
- ochranna okolních pozemků
- dopravní značení staveniště
-  osvětlení staveniště
-  informační tabule apod.
                               </t>
  </si>
  <si>
    <t>035103001</t>
  </si>
  <si>
    <t>Zařízení staveniště - pronájem ploch</t>
  </si>
  <si>
    <t>674472242</t>
  </si>
  <si>
    <t xml:space="preserve">Poznámka k položce:
Součástí položky jsou zejména náklady na:
-  nájem ploch či objektů pro staveniště.
</t>
  </si>
  <si>
    <t>039103000</t>
  </si>
  <si>
    <t>Zařízení staveniště - zrušení zařízení staveniště</t>
  </si>
  <si>
    <t>1628995361</t>
  </si>
  <si>
    <t>Poznámka k položce:
Součástí položky jsou zejména náklady na: 
- rozebrání, bourání a odvoz zařízení staveniště
- úpravu terénu po staveništi.</t>
  </si>
  <si>
    <t>VRN7</t>
  </si>
  <si>
    <t>Provozní vlivy</t>
  </si>
  <si>
    <t>072103011</t>
  </si>
  <si>
    <t>Zajištění DIO komunikace II. a III. třídy - jednoduché el. vedení</t>
  </si>
  <si>
    <t>94455816</t>
  </si>
  <si>
    <t xml:space="preserve">Poznámka k položce:
Součástí položky jsou zejména náklady na: 
- montáž, pronájem  a demontáž dočasných dopravních značek kompletních.
Stavba bude rozdělena na další 5 etap realizace díla- viz. B.8.2 - č.v. 1 zasády organizace výstavby - etapizace.
Etapa 1   km 0,000 – 0,350, tj. začátek úseku – křižovatka s III/18714 (mimo)
Etapa 2   km 0,350 – 0,492, tj. křižovatka s III/18714 včetně -  km 0,492 + dotčená část III/18714
Etapa 3                                  Část a  km 0,901 – km 0,984, tj. křižovatka s místní komunikací Nádražní (včetně) – křižovatka s místní komunikací na p.č. 60/1 u mostu 187-008 (včetně) + dotčené části místních komunikací
   Část b  okružní křižovatka – jihovýchodní polovina a II/187 do km 0,907 (po křižovatku s ulicí Nádražní – mimo křižovatky, vč.parkovacího zálivu) a směrovací ostrůvek okružní křižovatky na II/187 ve směru od Klatov
   část c  okružní křižovatka – severozápadní polovina a dotčené části III/1717, III/18716 a místní komunikace
   Část d  km 0,674 – 0,785, tj. most 187-007 (mimo) – okružní křižovatka (mimo)
   Část e  km 0,656 – 0,674, tj. most 187 -007 (samostatný projekt)
   Část f   km 0,492 – 0,656, tj. km 0,492 – most 187-007 (mimo)
Etapa 4 km 0,984 – 1,092, tj.  křižovatka s místní komunikací na p.č. 60/1 u mostu 187-008 (mimo) - křižovatka s místní komunikací na p.č. 60/1 u č. 60/15 (mimo)
Etapa 5 km 1,092 – 1,272, tj. křižovatka s místní komunikací na p.č. 60/1 u č. 60/15 (včetně) – konec úseku
</t>
  </si>
  <si>
    <t>VRN.1.1 - Vedlejší rozpočtové náklady - I.úsek - neuznatelné náklady</t>
  </si>
  <si>
    <t xml:space="preserve">    VRN1 - Průzkumné, geodetické a projektové práce</t>
  </si>
  <si>
    <t xml:space="preserve">    VRN2 - Příprava staveniště</t>
  </si>
  <si>
    <t xml:space="preserve">    VRN9 - Ostatní náklady</t>
  </si>
  <si>
    <t>938908411</t>
  </si>
  <si>
    <t>Čištění vozovek splachováním vodou povrchu podkladu nebo krytu živičného, betonového nebo dlážděného</t>
  </si>
  <si>
    <t>-2007729070</t>
  </si>
  <si>
    <t>Poznámka k položce:
Čištění bude prováděno při znečištění přiléhlých komunikací.</t>
  </si>
  <si>
    <t>VRN1</t>
  </si>
  <si>
    <t>Průzkumné, geodetické a projektové práce</t>
  </si>
  <si>
    <t>010001000</t>
  </si>
  <si>
    <t xml:space="preserve">Průzkumné, geodetické a projektové práce </t>
  </si>
  <si>
    <t>-665551182</t>
  </si>
  <si>
    <t>Poznámka k položce:
Součástí položky je zejména:
- náklady na zajištění záchraného archelogického výzkumu v průběhu realizaci stavby
- náklady na geotechnický, hydrogeologický průzkum
- náklady korozní průzkum 
- náklady na geotechnicý průzkum materiálových nalezišť (zemníků)</t>
  </si>
  <si>
    <t>012002000</t>
  </si>
  <si>
    <t>Geodetické práce - geometrický plán pro KN</t>
  </si>
  <si>
    <t>-243093820</t>
  </si>
  <si>
    <t>012103000</t>
  </si>
  <si>
    <t xml:space="preserve">Geodetické práce před výstavbou </t>
  </si>
  <si>
    <t>-1757469996</t>
  </si>
  <si>
    <t>Poznámka k položce:
Veškeré geodetické činnosti spojené s vytýčením stavebních objektů, inženýrských objektů a inženýrských sítí (vč. úhrady za jejich vytýčení). Geodetické vytýčení staveniště v terénu před zahájením stavebních prací (směrově, výškově).</t>
  </si>
  <si>
    <t>012203000</t>
  </si>
  <si>
    <t>Geodetické práce při provádění stavby</t>
  </si>
  <si>
    <t>-2131381758</t>
  </si>
  <si>
    <t>Poznámka k položce:
Veškeré geodetické činnosti spojené s vytýčením stavebních objektů, inženýrských objektů a inženýrských sítí (vč. úhrady za jejich vytýčení).</t>
  </si>
  <si>
    <t>012303000</t>
  </si>
  <si>
    <t>Geodetické práce po výstavbě a kartografické práce.</t>
  </si>
  <si>
    <t>215943315</t>
  </si>
  <si>
    <t>Poznámka k položce:
Veškeré geodetické činnosti spojené se zdokumentováním skutečného provedení stavby stavebních objektů, inženýrských objektů a inženýrských sítí. Geodetické zaměření provést ve III. třídě přesnosti ve formátu .dgn V7 (Microstation)</t>
  </si>
  <si>
    <t>012403000</t>
  </si>
  <si>
    <t>Kartografické práce</t>
  </si>
  <si>
    <t>1750510527</t>
  </si>
  <si>
    <t>Poznámka k položce:
Vypracování geometrického plánu pro katastrální úřad.</t>
  </si>
  <si>
    <t>013254000</t>
  </si>
  <si>
    <t>Dokumentace skutečného provedení stavby</t>
  </si>
  <si>
    <t>-541571016</t>
  </si>
  <si>
    <t>Poznámka k položce:
Vyhotovení dokumentace skutečného provedení stavby v rozsahu a podrobnosti dle zadávací dokumentace. Dodavatel provádí tyto projekční práce průběžně po celou dobu realizace stavby - 4 vyhotovení v tištěné podobě a 1 vyhotovení v el. podobě na CD.</t>
  </si>
  <si>
    <t>013274000</t>
  </si>
  <si>
    <t>Pasportizace objektu před započetím prací</t>
  </si>
  <si>
    <t>1745548668</t>
  </si>
  <si>
    <t>Poznámka k položce:
Před zahájením stavby provede zhotovitel pasportizaci nemovitostí, vč. fotografické dokumentace.</t>
  </si>
  <si>
    <t>013294000</t>
  </si>
  <si>
    <t>Ostatní dokumentace doklady pro kolaudaci</t>
  </si>
  <si>
    <t>888190538</t>
  </si>
  <si>
    <t>Poznámka k položce:
Veškeré jiné administrativní a správní úkony vyplývající ze zadávací dokumentace veřejné zakázky nutné k řádnému dokončení  a předání díla.</t>
  </si>
  <si>
    <t>VRN2</t>
  </si>
  <si>
    <t>Příprava staveniště</t>
  </si>
  <si>
    <t>020001000</t>
  </si>
  <si>
    <t>-2013949039</t>
  </si>
  <si>
    <t xml:space="preserve">Poznámka k položce:
Položka obsahuje zejména:
-  pasportizace stávajících objektů komunikací (objízdných tras)
</t>
  </si>
  <si>
    <t>022002000</t>
  </si>
  <si>
    <t xml:space="preserve">Ochrana stávajících inženýrských sítí před poškozením </t>
  </si>
  <si>
    <t>987142181</t>
  </si>
  <si>
    <t>Poznámka k položce:
Jedná se o sitě vlastníků či správců: 
Součástí položky jsou:
- náklady na zajištění vytýčení jednotlivých sítí od správců sítí         
- popřípadě náklady na koordinaci přeložení či ochrany sítí se správci jednotlivých sítí 
- náklady na zřízení ochrany dřevin.</t>
  </si>
  <si>
    <t>042503000</t>
  </si>
  <si>
    <t>Plán BOZP na staveništi</t>
  </si>
  <si>
    <t>1712223353</t>
  </si>
  <si>
    <t xml:space="preserve">Poznámka k položce:
Součástí položky jsou zejména náklady na: 
- vypracování plánu BOZP dodavatelem stavby
- koordinace s pracovníkem BOZP investora. </t>
  </si>
  <si>
    <t>043103000R00</t>
  </si>
  <si>
    <t>Zkoušky bez rozlišení - zkouška modulu přetvárnosti</t>
  </si>
  <si>
    <t>-1469017814</t>
  </si>
  <si>
    <t>Poznámka k položce:
Jedná se o kontrolní zkoušku pro potřebu objednatele. Povinné zkoušky k jednotlivým konstrukčním vrstvám, včetně zemního tělesa komunikace v rozsahu dle platných ČSN. ČSN jsou zahrnuty v příslušných položkách.</t>
  </si>
  <si>
    <t>043103000R01</t>
  </si>
  <si>
    <t>Zkoušky bez rozlišení - zkouška míry zhutnění</t>
  </si>
  <si>
    <t>1054416589</t>
  </si>
  <si>
    <t>043103000R02</t>
  </si>
  <si>
    <t>Zkoušky bez rozlišení - zkouška vlhkosti</t>
  </si>
  <si>
    <t>857035036</t>
  </si>
  <si>
    <t>043103000R03</t>
  </si>
  <si>
    <t>Zkoušky bez rozlišení - zkouška únosnosti zemní pláně</t>
  </si>
  <si>
    <t>-1487136657</t>
  </si>
  <si>
    <t>043103000R04</t>
  </si>
  <si>
    <t>Zkoušky bez rozlišení - zkouška nivelační</t>
  </si>
  <si>
    <t>351309458</t>
  </si>
  <si>
    <t>071203000</t>
  </si>
  <si>
    <t>Provoz dalšího subjektu</t>
  </si>
  <si>
    <t>-1312006252</t>
  </si>
  <si>
    <t>Poznámka k položce:
Součástí položky jsou zejména náklady na: 
- zajištění vjezdu místních obyvatel
- zajištění vjezdu IZS
- zajištění dočasné autobusové zastávky.</t>
  </si>
  <si>
    <t>072103001</t>
  </si>
  <si>
    <t>Projednání DIO a zajištění DIR komunikace II.a III. třídy</t>
  </si>
  <si>
    <t>2072275501</t>
  </si>
  <si>
    <t>Poznámka k položce:
Součástí položky jsou zejména náklady na: 
- zpracování realizačního DIO
- zajištění vydání všech potřebných rozhodnutí a stanovení pro přechodnou úpravu provozu na pozemních komunikacích dle zpracované PD a dle vyjádření dotčených orgánů.  
Stavba bude rozdělena na další 5 etap realizace díla- viz. B.8.2 - č.v. 1 zasády organizace výstavby - etapizace.</t>
  </si>
  <si>
    <t>VRN9</t>
  </si>
  <si>
    <t>Ostatní náklady</t>
  </si>
  <si>
    <t>092103001</t>
  </si>
  <si>
    <t>Náklady na zkušební provoz</t>
  </si>
  <si>
    <t>-112674813</t>
  </si>
  <si>
    <t>VRN.2 - Vedlejší rozpočtové náklady - II. úsek - neuznatelné náklady</t>
  </si>
  <si>
    <t>-308296282</t>
  </si>
  <si>
    <t>1618377558</t>
  </si>
  <si>
    <t>-1046684566</t>
  </si>
  <si>
    <t>-1754025883</t>
  </si>
  <si>
    <t>-1077188094</t>
  </si>
  <si>
    <t>-1775122823</t>
  </si>
  <si>
    <t>2143211021</t>
  </si>
  <si>
    <t>1439902233</t>
  </si>
  <si>
    <t>329832691</t>
  </si>
  <si>
    <t>-235222106</t>
  </si>
  <si>
    <t>1457597628</t>
  </si>
  <si>
    <t>1017001033</t>
  </si>
  <si>
    <t>-1673738020</t>
  </si>
  <si>
    <t>VRN.3 - Vedlejší rozpočtové náklady -  III. úsek - uznatelné náklady</t>
  </si>
  <si>
    <t>-1301243759</t>
  </si>
  <si>
    <t>VRN.3.1 - Vedlejší rozpočtové náklady -  III. úsek - neuznatelné náklady</t>
  </si>
  <si>
    <t>VRN.4 - Vedlejší rozpočtové náklady - IV. úsek - neuznatelné náklady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</si>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</sst>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0000A8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32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6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7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19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3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top"/>
    </xf>
    <xf numFmtId="49" fontId="3" fillId="3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20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4" fontId="20" fillId="0" borderId="5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21" fillId="0" borderId="0" xfId="0" applyNumberFormat="1" applyFont="1" applyAlignment="1">
      <alignment vertical="center"/>
    </xf>
    <xf numFmtId="0" fontId="21" fillId="0" borderId="0" xfId="0" applyFont="1" applyAlignment="1">
      <alignment horizontal="lef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left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4" fillId="5" borderId="6" xfId="0" applyFont="1" applyFill="1" applyBorder="1" applyAlignment="1">
      <alignment horizontal="center" vertical="center"/>
    </xf>
    <xf numFmtId="0" fontId="24" fillId="5" borderId="7" xfId="0" applyFont="1" applyFill="1" applyBorder="1" applyAlignment="1">
      <alignment horizontal="left" vertical="center"/>
    </xf>
    <xf numFmtId="0" fontId="0" fillId="5" borderId="7" xfId="0" applyFont="1" applyFill="1" applyBorder="1" applyAlignment="1">
      <alignment vertical="center"/>
    </xf>
    <xf numFmtId="0" fontId="24" fillId="5" borderId="7" xfId="0" applyFont="1" applyFill="1" applyBorder="1" applyAlignment="1">
      <alignment horizontal="center" vertical="center"/>
    </xf>
    <xf numFmtId="0" fontId="24" fillId="5" borderId="7" xfId="0" applyFont="1" applyFill="1" applyBorder="1" applyAlignment="1">
      <alignment horizontal="right" vertical="center"/>
    </xf>
    <xf numFmtId="0" fontId="24" fillId="5" borderId="8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4" fontId="26" fillId="0" borderId="0" xfId="0" applyNumberFormat="1" applyFont="1" applyAlignment="1">
      <alignment horizontal="right" vertical="center"/>
    </xf>
    <xf numFmtId="4" fontId="26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2" fillId="0" borderId="14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166" fontId="22" fillId="0" borderId="0" xfId="0" applyNumberFormat="1" applyFont="1" applyBorder="1" applyAlignment="1">
      <alignment vertical="center"/>
    </xf>
    <xf numFmtId="4" fontId="22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left" vertical="center" wrapText="1"/>
    </xf>
    <xf numFmtId="0" fontId="30" fillId="0" borderId="0" xfId="0" applyFont="1" applyAlignment="1">
      <alignment vertical="center"/>
    </xf>
    <xf numFmtId="4" fontId="30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31" fillId="0" borderId="14" xfId="0" applyNumberFormat="1" applyFont="1" applyBorder="1" applyAlignment="1">
      <alignment vertical="center"/>
    </xf>
    <xf numFmtId="4" fontId="31" fillId="0" borderId="0" xfId="0" applyNumberFormat="1" applyFont="1" applyBorder="1" applyAlignment="1">
      <alignment vertical="center"/>
    </xf>
    <xf numFmtId="166" fontId="31" fillId="0" borderId="0" xfId="0" applyNumberFormat="1" applyFont="1" applyBorder="1" applyAlignment="1">
      <alignment vertical="center"/>
    </xf>
    <xf numFmtId="4" fontId="31" fillId="0" borderId="15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31" fillId="0" borderId="19" xfId="0" applyNumberFormat="1" applyFont="1" applyBorder="1" applyAlignment="1">
      <alignment vertical="center"/>
    </xf>
    <xf numFmtId="4" fontId="31" fillId="0" borderId="20" xfId="0" applyNumberFormat="1" applyFont="1" applyBorder="1" applyAlignment="1">
      <alignment vertical="center"/>
    </xf>
    <xf numFmtId="166" fontId="31" fillId="0" borderId="20" xfId="0" applyNumberFormat="1" applyFont="1" applyBorder="1" applyAlignment="1">
      <alignment vertical="center"/>
    </xf>
    <xf numFmtId="4" fontId="31" fillId="0" borderId="21" xfId="0" applyNumberFormat="1" applyFont="1" applyBorder="1" applyAlignment="1">
      <alignment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20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5" fillId="5" borderId="6" xfId="0" applyFont="1" applyFill="1" applyBorder="1" applyAlignment="1">
      <alignment horizontal="left" vertical="center"/>
    </xf>
    <xf numFmtId="0" fontId="5" fillId="5" borderId="7" xfId="0" applyFont="1" applyFill="1" applyBorder="1" applyAlignment="1">
      <alignment horizontal="right" vertical="center"/>
    </xf>
    <xf numFmtId="0" fontId="5" fillId="5" borderId="7" xfId="0" applyFont="1" applyFill="1" applyBorder="1" applyAlignment="1">
      <alignment horizontal="center" vertical="center"/>
    </xf>
    <xf numFmtId="4" fontId="5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24" fillId="5" borderId="0" xfId="0" applyFont="1" applyFill="1" applyAlignment="1">
      <alignment horizontal="left" vertical="center"/>
    </xf>
    <xf numFmtId="0" fontId="24" fillId="5" borderId="0" xfId="0" applyFont="1" applyFill="1" applyAlignment="1">
      <alignment horizontal="right" vertical="center"/>
    </xf>
    <xf numFmtId="0" fontId="33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4" fillId="5" borderId="16" xfId="0" applyFont="1" applyFill="1" applyBorder="1" applyAlignment="1">
      <alignment horizontal="center" vertical="center" wrapText="1"/>
    </xf>
    <xf numFmtId="0" fontId="24" fillId="5" borderId="17" xfId="0" applyFont="1" applyFill="1" applyBorder="1" applyAlignment="1">
      <alignment horizontal="center" vertical="center" wrapText="1"/>
    </xf>
    <xf numFmtId="0" fontId="24" fillId="5" borderId="18" xfId="0" applyFont="1" applyFill="1" applyBorder="1" applyAlignment="1">
      <alignment horizontal="center" vertical="center" wrapText="1"/>
    </xf>
    <xf numFmtId="0" fontId="24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>
      <alignment/>
    </xf>
    <xf numFmtId="166" fontId="34" fillId="0" borderId="12" xfId="0" applyNumberFormat="1" applyFont="1" applyBorder="1" applyAlignment="1">
      <alignment/>
    </xf>
    <xf numFmtId="166" fontId="34" fillId="0" borderId="13" xfId="0" applyNumberFormat="1" applyFont="1" applyBorder="1" applyAlignment="1">
      <alignment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5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4" fillId="0" borderId="22" xfId="0" applyFont="1" applyBorder="1" applyAlignment="1" applyProtection="1">
      <alignment horizontal="center" vertical="center"/>
      <protection locked="0"/>
    </xf>
    <xf numFmtId="49" fontId="24" fillId="0" borderId="22" xfId="0" applyNumberFormat="1" applyFont="1" applyBorder="1" applyAlignment="1" applyProtection="1">
      <alignment horizontal="left" vertical="center" wrapText="1"/>
      <protection locked="0"/>
    </xf>
    <xf numFmtId="0" fontId="24" fillId="0" borderId="22" xfId="0" applyFont="1" applyBorder="1" applyAlignment="1" applyProtection="1">
      <alignment horizontal="left" vertical="center" wrapText="1"/>
      <protection locked="0"/>
    </xf>
    <xf numFmtId="0" fontId="24" fillId="0" borderId="22" xfId="0" applyFont="1" applyBorder="1" applyAlignment="1" applyProtection="1">
      <alignment horizontal="center" vertical="center" wrapText="1"/>
      <protection locked="0"/>
    </xf>
    <xf numFmtId="167" fontId="24" fillId="0" borderId="22" xfId="0" applyNumberFormat="1" applyFont="1" applyBorder="1" applyAlignment="1" applyProtection="1">
      <alignment vertical="center"/>
      <protection locked="0"/>
    </xf>
    <xf numFmtId="4" fontId="24" fillId="3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5" fillId="3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>
      <alignment horizontal="center" vertical="center"/>
    </xf>
    <xf numFmtId="166" fontId="25" fillId="0" borderId="0" xfId="0" applyNumberFormat="1" applyFont="1" applyBorder="1" applyAlignment="1">
      <alignment vertical="center"/>
    </xf>
    <xf numFmtId="166" fontId="25" fillId="0" borderId="15" xfId="0" applyNumberFormat="1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37" fillId="0" borderId="0" xfId="0" applyFont="1" applyAlignment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38" fillId="0" borderId="22" xfId="0" applyFont="1" applyBorder="1" applyAlignment="1" applyProtection="1">
      <alignment horizontal="center" vertical="center"/>
      <protection locked="0"/>
    </xf>
    <xf numFmtId="49" fontId="38" fillId="0" borderId="22" xfId="0" applyNumberFormat="1" applyFont="1" applyBorder="1" applyAlignment="1" applyProtection="1">
      <alignment horizontal="left" vertical="center" wrapText="1"/>
      <protection locked="0"/>
    </xf>
    <xf numFmtId="0" fontId="38" fillId="0" borderId="22" xfId="0" applyFont="1" applyBorder="1" applyAlignment="1" applyProtection="1">
      <alignment horizontal="left" vertical="center" wrapText="1"/>
      <protection locked="0"/>
    </xf>
    <xf numFmtId="0" fontId="38" fillId="0" borderId="22" xfId="0" applyFont="1" applyBorder="1" applyAlignment="1" applyProtection="1">
      <alignment horizontal="center" vertical="center" wrapText="1"/>
      <protection locked="0"/>
    </xf>
    <xf numFmtId="167" fontId="38" fillId="0" borderId="22" xfId="0" applyNumberFormat="1" applyFont="1" applyBorder="1" applyAlignment="1" applyProtection="1">
      <alignment vertical="center"/>
      <protection locked="0"/>
    </xf>
    <xf numFmtId="4" fontId="38" fillId="3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 locked="0"/>
    </xf>
    <xf numFmtId="0" fontId="39" fillId="0" borderId="22" xfId="0" applyFont="1" applyBorder="1" applyAlignment="1" applyProtection="1">
      <alignment vertical="center"/>
      <protection locked="0"/>
    </xf>
    <xf numFmtId="0" fontId="39" fillId="0" borderId="3" xfId="0" applyFont="1" applyBorder="1" applyAlignment="1">
      <alignment vertical="center"/>
    </xf>
    <xf numFmtId="0" fontId="38" fillId="3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>
      <alignment horizontal="center" vertical="center"/>
    </xf>
    <xf numFmtId="0" fontId="25" fillId="3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5" fillId="0" borderId="20" xfId="0" applyNumberFormat="1" applyFont="1" applyBorder="1" applyAlignment="1">
      <alignment vertical="center"/>
    </xf>
    <xf numFmtId="166" fontId="25" fillId="0" borderId="21" xfId="0" applyNumberFormat="1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 applyProtection="1">
      <alignment vertical="center"/>
      <protection locked="0"/>
    </xf>
    <xf numFmtId="0" fontId="12" fillId="0" borderId="1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167" fontId="13" fillId="0" borderId="0" xfId="0" applyNumberFormat="1" applyFont="1" applyAlignment="1">
      <alignment vertical="center"/>
    </xf>
    <xf numFmtId="0" fontId="13" fillId="0" borderId="0" xfId="0" applyFont="1" applyAlignment="1" applyProtection="1">
      <alignment vertical="center"/>
      <protection locked="0"/>
    </xf>
    <xf numFmtId="0" fontId="13" fillId="0" borderId="14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167" fontId="24" fillId="3" borderId="22" xfId="0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vertical="top"/>
    </xf>
    <xf numFmtId="0" fontId="14" fillId="0" borderId="23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0" fontId="14" fillId="0" borderId="26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6" xfId="0" applyFont="1" applyBorder="1" applyAlignment="1">
      <alignment vertical="center" wrapText="1"/>
    </xf>
    <xf numFmtId="0" fontId="41" fillId="0" borderId="28" xfId="0" applyFont="1" applyBorder="1" applyAlignment="1">
      <alignment horizontal="left" wrapText="1"/>
    </xf>
    <xf numFmtId="0" fontId="14" fillId="0" borderId="27" xfId="0" applyFont="1" applyBorder="1" applyAlignment="1">
      <alignment vertical="center" wrapText="1"/>
    </xf>
    <xf numFmtId="0" fontId="4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2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4" fillId="0" borderId="29" xfId="0" applyFont="1" applyBorder="1" applyAlignment="1">
      <alignment vertical="center" wrapText="1"/>
    </xf>
    <xf numFmtId="0" fontId="43" fillId="0" borderId="28" xfId="0" applyFont="1" applyBorder="1" applyAlignment="1">
      <alignment vertical="center" wrapText="1"/>
    </xf>
    <xf numFmtId="0" fontId="14" fillId="0" borderId="30" xfId="0" applyFont="1" applyBorder="1" applyAlignment="1">
      <alignment vertical="center" wrapText="1"/>
    </xf>
    <xf numFmtId="0" fontId="14" fillId="0" borderId="0" xfId="0" applyFont="1" applyBorder="1" applyAlignment="1">
      <alignment vertical="top"/>
    </xf>
    <xf numFmtId="0" fontId="14" fillId="0" borderId="0" xfId="0" applyFont="1" applyAlignment="1">
      <alignment vertical="top"/>
    </xf>
    <xf numFmtId="0" fontId="14" fillId="0" borderId="23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14" fillId="0" borderId="27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41" fillId="0" borderId="28" xfId="0" applyFont="1" applyBorder="1" applyAlignment="1">
      <alignment horizontal="center" vertical="center"/>
    </xf>
    <xf numFmtId="0" fontId="44" fillId="0" borderId="28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2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/>
    </xf>
    <xf numFmtId="0" fontId="42" fillId="0" borderId="27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 wrapText="1"/>
    </xf>
    <xf numFmtId="0" fontId="42" fillId="0" borderId="28" xfId="0" applyFont="1" applyBorder="1" applyAlignment="1">
      <alignment horizontal="left" vertical="center" wrapText="1"/>
    </xf>
    <xf numFmtId="0" fontId="42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2" fillId="0" borderId="29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4" fillId="0" borderId="28" xfId="0" applyFont="1" applyBorder="1" applyAlignment="1">
      <alignment vertical="center"/>
    </xf>
    <xf numFmtId="0" fontId="41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1" fillId="0" borderId="28" xfId="0" applyFont="1" applyBorder="1" applyAlignment="1">
      <alignment horizontal="left"/>
    </xf>
    <xf numFmtId="0" fontId="44" fillId="0" borderId="28" xfId="0" applyFont="1" applyBorder="1" applyAlignment="1">
      <alignment/>
    </xf>
    <xf numFmtId="0" fontId="14" fillId="0" borderId="26" xfId="0" applyFont="1" applyBorder="1" applyAlignment="1">
      <alignment vertical="top"/>
    </xf>
    <xf numFmtId="0" fontId="14" fillId="0" borderId="27" xfId="0" applyFont="1" applyBorder="1" applyAlignment="1">
      <alignment vertical="top"/>
    </xf>
    <xf numFmtId="0" fontId="14" fillId="0" borderId="29" xfId="0" applyFont="1" applyBorder="1" applyAlignment="1">
      <alignment vertical="top"/>
    </xf>
    <xf numFmtId="0" fontId="14" fillId="0" borderId="28" xfId="0" applyFont="1" applyBorder="1" applyAlignment="1">
      <alignment vertical="top"/>
    </xf>
    <xf numFmtId="0" fontId="14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89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19" t="s">
        <v>6</v>
      </c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20" t="s">
        <v>7</v>
      </c>
      <c r="BT2" s="20" t="s">
        <v>8</v>
      </c>
    </row>
    <row r="3" spans="2:72" s="1" customFormat="1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3"/>
      <c r="BS3" s="20" t="s">
        <v>7</v>
      </c>
      <c r="BT3" s="20" t="s">
        <v>9</v>
      </c>
    </row>
    <row r="4" spans="2:71" s="1" customFormat="1" ht="24.95" customHeight="1">
      <c r="B4" s="23"/>
      <c r="D4" s="24" t="s">
        <v>10</v>
      </c>
      <c r="AR4" s="23"/>
      <c r="AS4" s="25" t="s">
        <v>11</v>
      </c>
      <c r="BE4" s="26" t="s">
        <v>12</v>
      </c>
      <c r="BS4" s="20" t="s">
        <v>13</v>
      </c>
    </row>
    <row r="5" spans="2:71" s="1" customFormat="1" ht="12" customHeight="1">
      <c r="B5" s="23"/>
      <c r="D5" s="27" t="s">
        <v>14</v>
      </c>
      <c r="K5" s="28" t="s">
        <v>15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R5" s="23"/>
      <c r="BE5" s="29" t="s">
        <v>16</v>
      </c>
      <c r="BS5" s="20" t="s">
        <v>7</v>
      </c>
    </row>
    <row r="6" spans="2:71" s="1" customFormat="1" ht="36.95" customHeight="1">
      <c r="B6" s="23"/>
      <c r="D6" s="30" t="s">
        <v>17</v>
      </c>
      <c r="K6" s="31" t="s">
        <v>18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R6" s="23"/>
      <c r="BE6" s="32"/>
      <c r="BS6" s="20" t="s">
        <v>7</v>
      </c>
    </row>
    <row r="7" spans="2:71" s="1" customFormat="1" ht="12" customHeight="1">
      <c r="B7" s="23"/>
      <c r="D7" s="33" t="s">
        <v>19</v>
      </c>
      <c r="K7" s="28" t="s">
        <v>20</v>
      </c>
      <c r="AK7" s="33" t="s">
        <v>21</v>
      </c>
      <c r="AN7" s="28" t="s">
        <v>22</v>
      </c>
      <c r="AR7" s="23"/>
      <c r="BE7" s="32"/>
      <c r="BS7" s="20" t="s">
        <v>7</v>
      </c>
    </row>
    <row r="8" spans="2:71" s="1" customFormat="1" ht="12" customHeight="1">
      <c r="B8" s="23"/>
      <c r="D8" s="33" t="s">
        <v>23</v>
      </c>
      <c r="K8" s="28" t="s">
        <v>24</v>
      </c>
      <c r="AK8" s="33" t="s">
        <v>25</v>
      </c>
      <c r="AN8" s="34" t="s">
        <v>26</v>
      </c>
      <c r="AR8" s="23"/>
      <c r="BE8" s="32"/>
      <c r="BS8" s="20" t="s">
        <v>7</v>
      </c>
    </row>
    <row r="9" spans="2:71" s="1" customFormat="1" ht="29.25" customHeight="1">
      <c r="B9" s="23"/>
      <c r="D9" s="27" t="s">
        <v>27</v>
      </c>
      <c r="K9" s="35" t="s">
        <v>28</v>
      </c>
      <c r="AK9" s="27" t="s">
        <v>29</v>
      </c>
      <c r="AN9" s="35" t="s">
        <v>30</v>
      </c>
      <c r="AR9" s="23"/>
      <c r="BE9" s="32"/>
      <c r="BS9" s="20" t="s">
        <v>7</v>
      </c>
    </row>
    <row r="10" spans="2:71" s="1" customFormat="1" ht="12" customHeight="1">
      <c r="B10" s="23"/>
      <c r="D10" s="33" t="s">
        <v>31</v>
      </c>
      <c r="AK10" s="33" t="s">
        <v>32</v>
      </c>
      <c r="AN10" s="28" t="s">
        <v>33</v>
      </c>
      <c r="AR10" s="23"/>
      <c r="BE10" s="32"/>
      <c r="BS10" s="20" t="s">
        <v>7</v>
      </c>
    </row>
    <row r="11" spans="2:71" s="1" customFormat="1" ht="18.45" customHeight="1">
      <c r="B11" s="23"/>
      <c r="E11" s="28" t="s">
        <v>34</v>
      </c>
      <c r="AK11" s="33" t="s">
        <v>35</v>
      </c>
      <c r="AN11" s="28" t="s">
        <v>3</v>
      </c>
      <c r="AR11" s="23"/>
      <c r="BE11" s="32"/>
      <c r="BS11" s="20" t="s">
        <v>7</v>
      </c>
    </row>
    <row r="12" spans="2:71" s="1" customFormat="1" ht="6.95" customHeight="1">
      <c r="B12" s="23"/>
      <c r="AR12" s="23"/>
      <c r="BE12" s="32"/>
      <c r="BS12" s="20" t="s">
        <v>7</v>
      </c>
    </row>
    <row r="13" spans="2:71" s="1" customFormat="1" ht="12" customHeight="1">
      <c r="B13" s="23"/>
      <c r="D13" s="33" t="s">
        <v>36</v>
      </c>
      <c r="AK13" s="33" t="s">
        <v>32</v>
      </c>
      <c r="AN13" s="36" t="s">
        <v>37</v>
      </c>
      <c r="AR13" s="23"/>
      <c r="BE13" s="32"/>
      <c r="BS13" s="20" t="s">
        <v>7</v>
      </c>
    </row>
    <row r="14" spans="2:71" ht="12">
      <c r="B14" s="23"/>
      <c r="E14" s="36" t="s">
        <v>37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3" t="s">
        <v>35</v>
      </c>
      <c r="AN14" s="36" t="s">
        <v>37</v>
      </c>
      <c r="AR14" s="23"/>
      <c r="BE14" s="32"/>
      <c r="BS14" s="20" t="s">
        <v>7</v>
      </c>
    </row>
    <row r="15" spans="2:71" s="1" customFormat="1" ht="6.95" customHeight="1">
      <c r="B15" s="23"/>
      <c r="AR15" s="23"/>
      <c r="BE15" s="32"/>
      <c r="BS15" s="20" t="s">
        <v>4</v>
      </c>
    </row>
    <row r="16" spans="2:71" s="1" customFormat="1" ht="12" customHeight="1">
      <c r="B16" s="23"/>
      <c r="D16" s="33" t="s">
        <v>38</v>
      </c>
      <c r="AK16" s="33" t="s">
        <v>32</v>
      </c>
      <c r="AN16" s="28" t="s">
        <v>39</v>
      </c>
      <c r="AR16" s="23"/>
      <c r="BE16" s="32"/>
      <c r="BS16" s="20" t="s">
        <v>4</v>
      </c>
    </row>
    <row r="17" spans="2:71" s="1" customFormat="1" ht="18.45" customHeight="1">
      <c r="B17" s="23"/>
      <c r="E17" s="28" t="s">
        <v>40</v>
      </c>
      <c r="AK17" s="33" t="s">
        <v>35</v>
      </c>
      <c r="AN17" s="28" t="s">
        <v>3</v>
      </c>
      <c r="AR17" s="23"/>
      <c r="BE17" s="32"/>
      <c r="BS17" s="20" t="s">
        <v>41</v>
      </c>
    </row>
    <row r="18" spans="2:71" s="1" customFormat="1" ht="6.95" customHeight="1">
      <c r="B18" s="23"/>
      <c r="AR18" s="23"/>
      <c r="BE18" s="32"/>
      <c r="BS18" s="20" t="s">
        <v>7</v>
      </c>
    </row>
    <row r="19" spans="2:71" s="1" customFormat="1" ht="12" customHeight="1">
      <c r="B19" s="23"/>
      <c r="D19" s="33" t="s">
        <v>42</v>
      </c>
      <c r="AK19" s="33" t="s">
        <v>32</v>
      </c>
      <c r="AN19" s="28" t="s">
        <v>39</v>
      </c>
      <c r="AR19" s="23"/>
      <c r="BE19" s="32"/>
      <c r="BS19" s="20" t="s">
        <v>7</v>
      </c>
    </row>
    <row r="20" spans="2:71" s="1" customFormat="1" ht="18.45" customHeight="1">
      <c r="B20" s="23"/>
      <c r="E20" s="28" t="s">
        <v>43</v>
      </c>
      <c r="AK20" s="33" t="s">
        <v>35</v>
      </c>
      <c r="AN20" s="28" t="s">
        <v>3</v>
      </c>
      <c r="AR20" s="23"/>
      <c r="BE20" s="32"/>
      <c r="BS20" s="20" t="s">
        <v>4</v>
      </c>
    </row>
    <row r="21" spans="2:57" s="1" customFormat="1" ht="6.95" customHeight="1">
      <c r="B21" s="23"/>
      <c r="AR21" s="23"/>
      <c r="BE21" s="32"/>
    </row>
    <row r="22" spans="2:57" s="1" customFormat="1" ht="12" customHeight="1">
      <c r="B22" s="23"/>
      <c r="D22" s="33" t="s">
        <v>44</v>
      </c>
      <c r="AR22" s="23"/>
      <c r="BE22" s="32"/>
    </row>
    <row r="23" spans="2:57" s="1" customFormat="1" ht="47.25" customHeight="1">
      <c r="B23" s="23"/>
      <c r="E23" s="38" t="s">
        <v>45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R23" s="23"/>
      <c r="BE23" s="32"/>
    </row>
    <row r="24" spans="2:57" s="1" customFormat="1" ht="6.95" customHeight="1">
      <c r="B24" s="23"/>
      <c r="AR24" s="23"/>
      <c r="BE24" s="32"/>
    </row>
    <row r="25" spans="2:57" s="1" customFormat="1" ht="6.95" customHeight="1">
      <c r="B25" s="23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R25" s="23"/>
      <c r="BE25" s="32"/>
    </row>
    <row r="26" spans="1:57" s="2" customFormat="1" ht="25.9" customHeight="1">
      <c r="A26" s="40"/>
      <c r="B26" s="41"/>
      <c r="C26" s="40"/>
      <c r="D26" s="42" t="s">
        <v>46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ROUND(AG54,2)</f>
        <v>0</v>
      </c>
      <c r="AL26" s="43"/>
      <c r="AM26" s="43"/>
      <c r="AN26" s="43"/>
      <c r="AO26" s="43"/>
      <c r="AP26" s="40"/>
      <c r="AQ26" s="40"/>
      <c r="AR26" s="41"/>
      <c r="BE26" s="32"/>
    </row>
    <row r="27" spans="1:57" s="2" customFormat="1" ht="6.95" customHeight="1">
      <c r="A27" s="40"/>
      <c r="B27" s="41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1"/>
      <c r="BE27" s="32"/>
    </row>
    <row r="28" spans="1:57" s="2" customFormat="1" ht="12">
      <c r="A28" s="40"/>
      <c r="B28" s="41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47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48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49</v>
      </c>
      <c r="AL28" s="45"/>
      <c r="AM28" s="45"/>
      <c r="AN28" s="45"/>
      <c r="AO28" s="45"/>
      <c r="AP28" s="40"/>
      <c r="AQ28" s="40"/>
      <c r="AR28" s="41"/>
      <c r="BE28" s="32"/>
    </row>
    <row r="29" spans="1:57" s="3" customFormat="1" ht="14.4" customHeight="1">
      <c r="A29" s="3"/>
      <c r="B29" s="46"/>
      <c r="C29" s="3"/>
      <c r="D29" s="33" t="s">
        <v>50</v>
      </c>
      <c r="E29" s="3"/>
      <c r="F29" s="33" t="s">
        <v>51</v>
      </c>
      <c r="G29" s="3"/>
      <c r="H29" s="3"/>
      <c r="I29" s="3"/>
      <c r="J29" s="3"/>
      <c r="K29" s="3"/>
      <c r="L29" s="47">
        <v>0.21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48">
        <f>ROUND(AZ54,2)</f>
        <v>0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48">
        <f>ROUND(AV54,2)</f>
        <v>0</v>
      </c>
      <c r="AL29" s="3"/>
      <c r="AM29" s="3"/>
      <c r="AN29" s="3"/>
      <c r="AO29" s="3"/>
      <c r="AP29" s="3"/>
      <c r="AQ29" s="3"/>
      <c r="AR29" s="46"/>
      <c r="BE29" s="49"/>
    </row>
    <row r="30" spans="1:57" s="3" customFormat="1" ht="14.4" customHeight="1">
      <c r="A30" s="3"/>
      <c r="B30" s="46"/>
      <c r="C30" s="3"/>
      <c r="D30" s="3"/>
      <c r="E30" s="3"/>
      <c r="F30" s="33" t="s">
        <v>52</v>
      </c>
      <c r="G30" s="3"/>
      <c r="H30" s="3"/>
      <c r="I30" s="3"/>
      <c r="J30" s="3"/>
      <c r="K30" s="3"/>
      <c r="L30" s="47">
        <v>0.15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48">
        <f>ROUND(BA54,2)</f>
        <v>0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48">
        <f>ROUND(AW54,2)</f>
        <v>0</v>
      </c>
      <c r="AL30" s="3"/>
      <c r="AM30" s="3"/>
      <c r="AN30" s="3"/>
      <c r="AO30" s="3"/>
      <c r="AP30" s="3"/>
      <c r="AQ30" s="3"/>
      <c r="AR30" s="46"/>
      <c r="BE30" s="49"/>
    </row>
    <row r="31" spans="1:57" s="3" customFormat="1" ht="14.4" customHeight="1" hidden="1">
      <c r="A31" s="3"/>
      <c r="B31" s="46"/>
      <c r="C31" s="3"/>
      <c r="D31" s="3"/>
      <c r="E31" s="3"/>
      <c r="F31" s="33" t="s">
        <v>53</v>
      </c>
      <c r="G31" s="3"/>
      <c r="H31" s="3"/>
      <c r="I31" s="3"/>
      <c r="J31" s="3"/>
      <c r="K31" s="3"/>
      <c r="L31" s="47">
        <v>0.21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48">
        <f>ROUND(BB54,2)</f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48">
        <v>0</v>
      </c>
      <c r="AL31" s="3"/>
      <c r="AM31" s="3"/>
      <c r="AN31" s="3"/>
      <c r="AO31" s="3"/>
      <c r="AP31" s="3"/>
      <c r="AQ31" s="3"/>
      <c r="AR31" s="46"/>
      <c r="BE31" s="49"/>
    </row>
    <row r="32" spans="1:57" s="3" customFormat="1" ht="14.4" customHeight="1" hidden="1">
      <c r="A32" s="3"/>
      <c r="B32" s="46"/>
      <c r="C32" s="3"/>
      <c r="D32" s="3"/>
      <c r="E32" s="3"/>
      <c r="F32" s="33" t="s">
        <v>54</v>
      </c>
      <c r="G32" s="3"/>
      <c r="H32" s="3"/>
      <c r="I32" s="3"/>
      <c r="J32" s="3"/>
      <c r="K32" s="3"/>
      <c r="L32" s="47">
        <v>0.15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48">
        <f>ROUND(BC54,2)</f>
        <v>0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48">
        <v>0</v>
      </c>
      <c r="AL32" s="3"/>
      <c r="AM32" s="3"/>
      <c r="AN32" s="3"/>
      <c r="AO32" s="3"/>
      <c r="AP32" s="3"/>
      <c r="AQ32" s="3"/>
      <c r="AR32" s="46"/>
      <c r="BE32" s="49"/>
    </row>
    <row r="33" spans="1:57" s="3" customFormat="1" ht="14.4" customHeight="1" hidden="1">
      <c r="A33" s="3"/>
      <c r="B33" s="46"/>
      <c r="C33" s="3"/>
      <c r="D33" s="3"/>
      <c r="E33" s="3"/>
      <c r="F33" s="33" t="s">
        <v>55</v>
      </c>
      <c r="G33" s="3"/>
      <c r="H33" s="3"/>
      <c r="I33" s="3"/>
      <c r="J33" s="3"/>
      <c r="K33" s="3"/>
      <c r="L33" s="47"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48">
        <f>ROUND(BD54,2)</f>
        <v>0</v>
      </c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48">
        <v>0</v>
      </c>
      <c r="AL33" s="3"/>
      <c r="AM33" s="3"/>
      <c r="AN33" s="3"/>
      <c r="AO33" s="3"/>
      <c r="AP33" s="3"/>
      <c r="AQ33" s="3"/>
      <c r="AR33" s="46"/>
      <c r="BE33" s="3"/>
    </row>
    <row r="34" spans="1:57" s="2" customFormat="1" ht="6.95" customHeight="1">
      <c r="A34" s="40"/>
      <c r="B34" s="41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1"/>
      <c r="BE34" s="40"/>
    </row>
    <row r="35" spans="1:57" s="2" customFormat="1" ht="25.9" customHeight="1">
      <c r="A35" s="40"/>
      <c r="B35" s="41"/>
      <c r="C35" s="50"/>
      <c r="D35" s="51" t="s">
        <v>56</v>
      </c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3" t="s">
        <v>57</v>
      </c>
      <c r="U35" s="52"/>
      <c r="V35" s="52"/>
      <c r="W35" s="52"/>
      <c r="X35" s="54" t="s">
        <v>58</v>
      </c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5">
        <f>SUM(AK26:AK33)</f>
        <v>0</v>
      </c>
      <c r="AL35" s="52"/>
      <c r="AM35" s="52"/>
      <c r="AN35" s="52"/>
      <c r="AO35" s="56"/>
      <c r="AP35" s="50"/>
      <c r="AQ35" s="50"/>
      <c r="AR35" s="41"/>
      <c r="BE35" s="40"/>
    </row>
    <row r="36" spans="1:57" s="2" customFormat="1" ht="6.95" customHeight="1">
      <c r="A36" s="40"/>
      <c r="B36" s="41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1"/>
      <c r="BE36" s="40"/>
    </row>
    <row r="37" spans="1:57" s="2" customFormat="1" ht="6.95" customHeight="1">
      <c r="A37" s="40"/>
      <c r="B37" s="57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41"/>
      <c r="BE37" s="40"/>
    </row>
    <row r="41" spans="1:57" s="2" customFormat="1" ht="6.95" customHeight="1">
      <c r="A41" s="40"/>
      <c r="B41" s="59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41"/>
      <c r="BE41" s="40"/>
    </row>
    <row r="42" spans="1:57" s="2" customFormat="1" ht="24.95" customHeight="1">
      <c r="A42" s="40"/>
      <c r="B42" s="41"/>
      <c r="C42" s="24" t="s">
        <v>59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1"/>
      <c r="BE42" s="40"/>
    </row>
    <row r="43" spans="1:57" s="2" customFormat="1" ht="6.95" customHeight="1">
      <c r="A43" s="40"/>
      <c r="B43" s="41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1"/>
      <c r="BE43" s="40"/>
    </row>
    <row r="44" spans="1:57" s="4" customFormat="1" ht="12" customHeight="1">
      <c r="A44" s="4"/>
      <c r="B44" s="61"/>
      <c r="C44" s="33" t="s">
        <v>14</v>
      </c>
      <c r="D44" s="4"/>
      <c r="E44" s="4"/>
      <c r="F44" s="4"/>
      <c r="G44" s="4"/>
      <c r="H44" s="4"/>
      <c r="I44" s="4"/>
      <c r="J44" s="4"/>
      <c r="K44" s="4"/>
      <c r="L44" s="4" t="str">
        <f>K5</f>
        <v>02-II-2021</v>
      </c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61"/>
      <c r="BE44" s="4"/>
    </row>
    <row r="45" spans="1:57" s="5" customFormat="1" ht="36.95" customHeight="1">
      <c r="A45" s="5"/>
      <c r="B45" s="62"/>
      <c r="C45" s="63" t="s">
        <v>17</v>
      </c>
      <c r="D45" s="5"/>
      <c r="E45" s="5"/>
      <c r="F45" s="5"/>
      <c r="G45" s="5"/>
      <c r="H45" s="5"/>
      <c r="I45" s="5"/>
      <c r="J45" s="5"/>
      <c r="K45" s="5"/>
      <c r="L45" s="64" t="str">
        <f>K6</f>
        <v>II/187 Kolínec průtah</v>
      </c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62"/>
      <c r="BE45" s="5"/>
    </row>
    <row r="46" spans="1:57" s="2" customFormat="1" ht="6.95" customHeight="1">
      <c r="A46" s="40"/>
      <c r="B46" s="41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1"/>
      <c r="BE46" s="40"/>
    </row>
    <row r="47" spans="1:57" s="2" customFormat="1" ht="12" customHeight="1">
      <c r="A47" s="40"/>
      <c r="B47" s="41"/>
      <c r="C47" s="33" t="s">
        <v>23</v>
      </c>
      <c r="D47" s="40"/>
      <c r="E47" s="40"/>
      <c r="F47" s="40"/>
      <c r="G47" s="40"/>
      <c r="H47" s="40"/>
      <c r="I47" s="40"/>
      <c r="J47" s="40"/>
      <c r="K47" s="40"/>
      <c r="L47" s="65" t="str">
        <f>IF(K8="","",K8)</f>
        <v>Kolínec</v>
      </c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33" t="s">
        <v>25</v>
      </c>
      <c r="AJ47" s="40"/>
      <c r="AK47" s="40"/>
      <c r="AL47" s="40"/>
      <c r="AM47" s="66" t="str">
        <f>IF(AN8="","",AN8)</f>
        <v>21. 1. 2021</v>
      </c>
      <c r="AN47" s="66"/>
      <c r="AO47" s="40"/>
      <c r="AP47" s="40"/>
      <c r="AQ47" s="40"/>
      <c r="AR47" s="41"/>
      <c r="BE47" s="40"/>
    </row>
    <row r="48" spans="1:57" s="2" customFormat="1" ht="6.95" customHeight="1">
      <c r="A48" s="40"/>
      <c r="B48" s="41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1"/>
      <c r="BE48" s="40"/>
    </row>
    <row r="49" spans="1:57" s="2" customFormat="1" ht="25.65" customHeight="1">
      <c r="A49" s="40"/>
      <c r="B49" s="41"/>
      <c r="C49" s="33" t="s">
        <v>31</v>
      </c>
      <c r="D49" s="40"/>
      <c r="E49" s="40"/>
      <c r="F49" s="40"/>
      <c r="G49" s="40"/>
      <c r="H49" s="40"/>
      <c r="I49" s="40"/>
      <c r="J49" s="40"/>
      <c r="K49" s="40"/>
      <c r="L49" s="4" t="str">
        <f>IF(E11="","",E11)</f>
        <v>Městys Kolínec, Kolínec 28, 341 12 Kolínec</v>
      </c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3" t="s">
        <v>38</v>
      </c>
      <c r="AJ49" s="40"/>
      <c r="AK49" s="40"/>
      <c r="AL49" s="40"/>
      <c r="AM49" s="67" t="str">
        <f>IF(E17="","",E17)</f>
        <v>Ing. arch. Martin Jirovský Ph.D., MBA</v>
      </c>
      <c r="AN49" s="4"/>
      <c r="AO49" s="4"/>
      <c r="AP49" s="4"/>
      <c r="AQ49" s="40"/>
      <c r="AR49" s="41"/>
      <c r="AS49" s="68" t="s">
        <v>60</v>
      </c>
      <c r="AT49" s="69"/>
      <c r="AU49" s="70"/>
      <c r="AV49" s="70"/>
      <c r="AW49" s="70"/>
      <c r="AX49" s="70"/>
      <c r="AY49" s="70"/>
      <c r="AZ49" s="70"/>
      <c r="BA49" s="70"/>
      <c r="BB49" s="70"/>
      <c r="BC49" s="70"/>
      <c r="BD49" s="71"/>
      <c r="BE49" s="40"/>
    </row>
    <row r="50" spans="1:57" s="2" customFormat="1" ht="25.65" customHeight="1">
      <c r="A50" s="40"/>
      <c r="B50" s="41"/>
      <c r="C50" s="33" t="s">
        <v>36</v>
      </c>
      <c r="D50" s="40"/>
      <c r="E50" s="40"/>
      <c r="F50" s="40"/>
      <c r="G50" s="40"/>
      <c r="H50" s="40"/>
      <c r="I50" s="40"/>
      <c r="J50" s="40"/>
      <c r="K50" s="40"/>
      <c r="L50" s="4" t="str">
        <f>IF(E14="Vyplň údaj","",E14)</f>
        <v/>
      </c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3" t="s">
        <v>42</v>
      </c>
      <c r="AJ50" s="40"/>
      <c r="AK50" s="40"/>
      <c r="AL50" s="40"/>
      <c r="AM50" s="67" t="str">
        <f>IF(E20="","",E20)</f>
        <v>Centrum služen Staré město; Petra Stejskalová</v>
      </c>
      <c r="AN50" s="4"/>
      <c r="AO50" s="4"/>
      <c r="AP50" s="4"/>
      <c r="AQ50" s="40"/>
      <c r="AR50" s="41"/>
      <c r="AS50" s="72"/>
      <c r="AT50" s="73"/>
      <c r="AU50" s="74"/>
      <c r="AV50" s="74"/>
      <c r="AW50" s="74"/>
      <c r="AX50" s="74"/>
      <c r="AY50" s="74"/>
      <c r="AZ50" s="74"/>
      <c r="BA50" s="74"/>
      <c r="BB50" s="74"/>
      <c r="BC50" s="74"/>
      <c r="BD50" s="75"/>
      <c r="BE50" s="40"/>
    </row>
    <row r="51" spans="1:57" s="2" customFormat="1" ht="10.8" customHeight="1">
      <c r="A51" s="40"/>
      <c r="B51" s="41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1"/>
      <c r="AS51" s="72"/>
      <c r="AT51" s="73"/>
      <c r="AU51" s="74"/>
      <c r="AV51" s="74"/>
      <c r="AW51" s="74"/>
      <c r="AX51" s="74"/>
      <c r="AY51" s="74"/>
      <c r="AZ51" s="74"/>
      <c r="BA51" s="74"/>
      <c r="BB51" s="74"/>
      <c r="BC51" s="74"/>
      <c r="BD51" s="75"/>
      <c r="BE51" s="40"/>
    </row>
    <row r="52" spans="1:57" s="2" customFormat="1" ht="29.25" customHeight="1">
      <c r="A52" s="40"/>
      <c r="B52" s="41"/>
      <c r="C52" s="76" t="s">
        <v>61</v>
      </c>
      <c r="D52" s="77"/>
      <c r="E52" s="77"/>
      <c r="F52" s="77"/>
      <c r="G52" s="77"/>
      <c r="H52" s="78"/>
      <c r="I52" s="79" t="s">
        <v>62</v>
      </c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80" t="s">
        <v>63</v>
      </c>
      <c r="AH52" s="77"/>
      <c r="AI52" s="77"/>
      <c r="AJ52" s="77"/>
      <c r="AK52" s="77"/>
      <c r="AL52" s="77"/>
      <c r="AM52" s="77"/>
      <c r="AN52" s="79" t="s">
        <v>64</v>
      </c>
      <c r="AO52" s="77"/>
      <c r="AP52" s="77"/>
      <c r="AQ52" s="81" t="s">
        <v>65</v>
      </c>
      <c r="AR52" s="41"/>
      <c r="AS52" s="82" t="s">
        <v>66</v>
      </c>
      <c r="AT52" s="83" t="s">
        <v>67</v>
      </c>
      <c r="AU52" s="83" t="s">
        <v>68</v>
      </c>
      <c r="AV52" s="83" t="s">
        <v>69</v>
      </c>
      <c r="AW52" s="83" t="s">
        <v>70</v>
      </c>
      <c r="AX52" s="83" t="s">
        <v>71</v>
      </c>
      <c r="AY52" s="83" t="s">
        <v>72</v>
      </c>
      <c r="AZ52" s="83" t="s">
        <v>73</v>
      </c>
      <c r="BA52" s="83" t="s">
        <v>74</v>
      </c>
      <c r="BB52" s="83" t="s">
        <v>75</v>
      </c>
      <c r="BC52" s="83" t="s">
        <v>76</v>
      </c>
      <c r="BD52" s="84" t="s">
        <v>77</v>
      </c>
      <c r="BE52" s="40"/>
    </row>
    <row r="53" spans="1:57" s="2" customFormat="1" ht="10.8" customHeight="1">
      <c r="A53" s="40"/>
      <c r="B53" s="41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1"/>
      <c r="AS53" s="85"/>
      <c r="AT53" s="86"/>
      <c r="AU53" s="86"/>
      <c r="AV53" s="86"/>
      <c r="AW53" s="86"/>
      <c r="AX53" s="86"/>
      <c r="AY53" s="86"/>
      <c r="AZ53" s="86"/>
      <c r="BA53" s="86"/>
      <c r="BB53" s="86"/>
      <c r="BC53" s="86"/>
      <c r="BD53" s="87"/>
      <c r="BE53" s="40"/>
    </row>
    <row r="54" spans="1:90" s="6" customFormat="1" ht="32.4" customHeight="1">
      <c r="A54" s="6"/>
      <c r="B54" s="88"/>
      <c r="C54" s="89" t="s">
        <v>78</v>
      </c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1">
        <f>ROUND(SUM(AG55:AG87),2)</f>
        <v>0</v>
      </c>
      <c r="AH54" s="91"/>
      <c r="AI54" s="91"/>
      <c r="AJ54" s="91"/>
      <c r="AK54" s="91"/>
      <c r="AL54" s="91"/>
      <c r="AM54" s="91"/>
      <c r="AN54" s="92">
        <f>SUM(AG54,AT54)</f>
        <v>0</v>
      </c>
      <c r="AO54" s="92"/>
      <c r="AP54" s="92"/>
      <c r="AQ54" s="93" t="s">
        <v>3</v>
      </c>
      <c r="AR54" s="88"/>
      <c r="AS54" s="94">
        <f>ROUND(SUM(AS55:AS87),2)</f>
        <v>0</v>
      </c>
      <c r="AT54" s="95">
        <f>ROUND(SUM(AV54:AW54),2)</f>
        <v>0</v>
      </c>
      <c r="AU54" s="96">
        <f>ROUND(SUM(AU55:AU87),5)</f>
        <v>0</v>
      </c>
      <c r="AV54" s="95">
        <f>ROUND(AZ54*L29,2)</f>
        <v>0</v>
      </c>
      <c r="AW54" s="95">
        <f>ROUND(BA54*L30,2)</f>
        <v>0</v>
      </c>
      <c r="AX54" s="95">
        <f>ROUND(BB54*L29,2)</f>
        <v>0</v>
      </c>
      <c r="AY54" s="95">
        <f>ROUND(BC54*L30,2)</f>
        <v>0</v>
      </c>
      <c r="AZ54" s="95">
        <f>ROUND(SUM(AZ55:AZ87),2)</f>
        <v>0</v>
      </c>
      <c r="BA54" s="95">
        <f>ROUND(SUM(BA55:BA87),2)</f>
        <v>0</v>
      </c>
      <c r="BB54" s="95">
        <f>ROUND(SUM(BB55:BB87),2)</f>
        <v>0</v>
      </c>
      <c r="BC54" s="95">
        <f>ROUND(SUM(BC55:BC87),2)</f>
        <v>0</v>
      </c>
      <c r="BD54" s="97">
        <f>ROUND(SUM(BD55:BD87),2)</f>
        <v>0</v>
      </c>
      <c r="BE54" s="6"/>
      <c r="BS54" s="98" t="s">
        <v>79</v>
      </c>
      <c r="BT54" s="98" t="s">
        <v>80</v>
      </c>
      <c r="BU54" s="99" t="s">
        <v>81</v>
      </c>
      <c r="BV54" s="98" t="s">
        <v>82</v>
      </c>
      <c r="BW54" s="98" t="s">
        <v>5</v>
      </c>
      <c r="BX54" s="98" t="s">
        <v>83</v>
      </c>
      <c r="CL54" s="98" t="s">
        <v>20</v>
      </c>
    </row>
    <row r="55" spans="1:91" s="7" customFormat="1" ht="24.75" customHeight="1">
      <c r="A55" s="100" t="s">
        <v>84</v>
      </c>
      <c r="B55" s="101"/>
      <c r="C55" s="102"/>
      <c r="D55" s="103" t="s">
        <v>85</v>
      </c>
      <c r="E55" s="103"/>
      <c r="F55" s="103"/>
      <c r="G55" s="103"/>
      <c r="H55" s="103"/>
      <c r="I55" s="104"/>
      <c r="J55" s="103" t="s">
        <v>86</v>
      </c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5">
        <f>'SO 102.1 - Chodníky - I. ...'!J30</f>
        <v>0</v>
      </c>
      <c r="AH55" s="104"/>
      <c r="AI55" s="104"/>
      <c r="AJ55" s="104"/>
      <c r="AK55" s="104"/>
      <c r="AL55" s="104"/>
      <c r="AM55" s="104"/>
      <c r="AN55" s="105">
        <f>SUM(AG55,AT55)</f>
        <v>0</v>
      </c>
      <c r="AO55" s="104"/>
      <c r="AP55" s="104"/>
      <c r="AQ55" s="106" t="s">
        <v>87</v>
      </c>
      <c r="AR55" s="101"/>
      <c r="AS55" s="107">
        <v>0</v>
      </c>
      <c r="AT55" s="108">
        <f>ROUND(SUM(AV55:AW55),2)</f>
        <v>0</v>
      </c>
      <c r="AU55" s="109">
        <f>'SO 102.1 - Chodníky - I. ...'!P87</f>
        <v>0</v>
      </c>
      <c r="AV55" s="108">
        <f>'SO 102.1 - Chodníky - I. ...'!J33</f>
        <v>0</v>
      </c>
      <c r="AW55" s="108">
        <f>'SO 102.1 - Chodníky - I. ...'!J34</f>
        <v>0</v>
      </c>
      <c r="AX55" s="108">
        <f>'SO 102.1 - Chodníky - I. ...'!J35</f>
        <v>0</v>
      </c>
      <c r="AY55" s="108">
        <f>'SO 102.1 - Chodníky - I. ...'!J36</f>
        <v>0</v>
      </c>
      <c r="AZ55" s="108">
        <f>'SO 102.1 - Chodníky - I. ...'!F33</f>
        <v>0</v>
      </c>
      <c r="BA55" s="108">
        <f>'SO 102.1 - Chodníky - I. ...'!F34</f>
        <v>0</v>
      </c>
      <c r="BB55" s="108">
        <f>'SO 102.1 - Chodníky - I. ...'!F35</f>
        <v>0</v>
      </c>
      <c r="BC55" s="108">
        <f>'SO 102.1 - Chodníky - I. ...'!F36</f>
        <v>0</v>
      </c>
      <c r="BD55" s="110">
        <f>'SO 102.1 - Chodníky - I. ...'!F37</f>
        <v>0</v>
      </c>
      <c r="BE55" s="7"/>
      <c r="BT55" s="111" t="s">
        <v>88</v>
      </c>
      <c r="BV55" s="111" t="s">
        <v>82</v>
      </c>
      <c r="BW55" s="111" t="s">
        <v>89</v>
      </c>
      <c r="BX55" s="111" t="s">
        <v>5</v>
      </c>
      <c r="CL55" s="111" t="s">
        <v>20</v>
      </c>
      <c r="CM55" s="111" t="s">
        <v>22</v>
      </c>
    </row>
    <row r="56" spans="1:91" s="7" customFormat="1" ht="24.75" customHeight="1">
      <c r="A56" s="100" t="s">
        <v>84</v>
      </c>
      <c r="B56" s="101"/>
      <c r="C56" s="102"/>
      <c r="D56" s="103" t="s">
        <v>90</v>
      </c>
      <c r="E56" s="103"/>
      <c r="F56" s="103"/>
      <c r="G56" s="103"/>
      <c r="H56" s="103"/>
      <c r="I56" s="104"/>
      <c r="J56" s="103" t="s">
        <v>91</v>
      </c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5">
        <f>'SO 102.1.1 - Chodníky - I...'!J30</f>
        <v>0</v>
      </c>
      <c r="AH56" s="104"/>
      <c r="AI56" s="104"/>
      <c r="AJ56" s="104"/>
      <c r="AK56" s="104"/>
      <c r="AL56" s="104"/>
      <c r="AM56" s="104"/>
      <c r="AN56" s="105">
        <f>SUM(AG56,AT56)</f>
        <v>0</v>
      </c>
      <c r="AO56" s="104"/>
      <c r="AP56" s="104"/>
      <c r="AQ56" s="106" t="s">
        <v>87</v>
      </c>
      <c r="AR56" s="101"/>
      <c r="AS56" s="107">
        <v>0</v>
      </c>
      <c r="AT56" s="108">
        <f>ROUND(SUM(AV56:AW56),2)</f>
        <v>0</v>
      </c>
      <c r="AU56" s="109">
        <f>'SO 102.1.1 - Chodníky - I...'!P88</f>
        <v>0</v>
      </c>
      <c r="AV56" s="108">
        <f>'SO 102.1.1 - Chodníky - I...'!J33</f>
        <v>0</v>
      </c>
      <c r="AW56" s="108">
        <f>'SO 102.1.1 - Chodníky - I...'!J34</f>
        <v>0</v>
      </c>
      <c r="AX56" s="108">
        <f>'SO 102.1.1 - Chodníky - I...'!J35</f>
        <v>0</v>
      </c>
      <c r="AY56" s="108">
        <f>'SO 102.1.1 - Chodníky - I...'!J36</f>
        <v>0</v>
      </c>
      <c r="AZ56" s="108">
        <f>'SO 102.1.1 - Chodníky - I...'!F33</f>
        <v>0</v>
      </c>
      <c r="BA56" s="108">
        <f>'SO 102.1.1 - Chodníky - I...'!F34</f>
        <v>0</v>
      </c>
      <c r="BB56" s="108">
        <f>'SO 102.1.1 - Chodníky - I...'!F35</f>
        <v>0</v>
      </c>
      <c r="BC56" s="108">
        <f>'SO 102.1.1 - Chodníky - I...'!F36</f>
        <v>0</v>
      </c>
      <c r="BD56" s="110">
        <f>'SO 102.1.1 - Chodníky - I...'!F37</f>
        <v>0</v>
      </c>
      <c r="BE56" s="7"/>
      <c r="BT56" s="111" t="s">
        <v>88</v>
      </c>
      <c r="BV56" s="111" t="s">
        <v>82</v>
      </c>
      <c r="BW56" s="111" t="s">
        <v>92</v>
      </c>
      <c r="BX56" s="111" t="s">
        <v>5</v>
      </c>
      <c r="CL56" s="111" t="s">
        <v>20</v>
      </c>
      <c r="CM56" s="111" t="s">
        <v>22</v>
      </c>
    </row>
    <row r="57" spans="1:91" s="7" customFormat="1" ht="24.75" customHeight="1">
      <c r="A57" s="100" t="s">
        <v>84</v>
      </c>
      <c r="B57" s="101"/>
      <c r="C57" s="102"/>
      <c r="D57" s="103" t="s">
        <v>93</v>
      </c>
      <c r="E57" s="103"/>
      <c r="F57" s="103"/>
      <c r="G57" s="103"/>
      <c r="H57" s="103"/>
      <c r="I57" s="104"/>
      <c r="J57" s="103" t="s">
        <v>94</v>
      </c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5">
        <f>'SO 102.2 - Chodníky - II....'!J30</f>
        <v>0</v>
      </c>
      <c r="AH57" s="104"/>
      <c r="AI57" s="104"/>
      <c r="AJ57" s="104"/>
      <c r="AK57" s="104"/>
      <c r="AL57" s="104"/>
      <c r="AM57" s="104"/>
      <c r="AN57" s="105">
        <f>SUM(AG57,AT57)</f>
        <v>0</v>
      </c>
      <c r="AO57" s="104"/>
      <c r="AP57" s="104"/>
      <c r="AQ57" s="106" t="s">
        <v>87</v>
      </c>
      <c r="AR57" s="101"/>
      <c r="AS57" s="107">
        <v>0</v>
      </c>
      <c r="AT57" s="108">
        <f>ROUND(SUM(AV57:AW57),2)</f>
        <v>0</v>
      </c>
      <c r="AU57" s="109">
        <f>'SO 102.2 - Chodníky - II....'!P86</f>
        <v>0</v>
      </c>
      <c r="AV57" s="108">
        <f>'SO 102.2 - Chodníky - II....'!J33</f>
        <v>0</v>
      </c>
      <c r="AW57" s="108">
        <f>'SO 102.2 - Chodníky - II....'!J34</f>
        <v>0</v>
      </c>
      <c r="AX57" s="108">
        <f>'SO 102.2 - Chodníky - II....'!J35</f>
        <v>0</v>
      </c>
      <c r="AY57" s="108">
        <f>'SO 102.2 - Chodníky - II....'!J36</f>
        <v>0</v>
      </c>
      <c r="AZ57" s="108">
        <f>'SO 102.2 - Chodníky - II....'!F33</f>
        <v>0</v>
      </c>
      <c r="BA57" s="108">
        <f>'SO 102.2 - Chodníky - II....'!F34</f>
        <v>0</v>
      </c>
      <c r="BB57" s="108">
        <f>'SO 102.2 - Chodníky - II....'!F35</f>
        <v>0</v>
      </c>
      <c r="BC57" s="108">
        <f>'SO 102.2 - Chodníky - II....'!F36</f>
        <v>0</v>
      </c>
      <c r="BD57" s="110">
        <f>'SO 102.2 - Chodníky - II....'!F37</f>
        <v>0</v>
      </c>
      <c r="BE57" s="7"/>
      <c r="BT57" s="111" t="s">
        <v>88</v>
      </c>
      <c r="BV57" s="111" t="s">
        <v>82</v>
      </c>
      <c r="BW57" s="111" t="s">
        <v>95</v>
      </c>
      <c r="BX57" s="111" t="s">
        <v>5</v>
      </c>
      <c r="CL57" s="111" t="s">
        <v>20</v>
      </c>
      <c r="CM57" s="111" t="s">
        <v>22</v>
      </c>
    </row>
    <row r="58" spans="1:91" s="7" customFormat="1" ht="24.75" customHeight="1">
      <c r="A58" s="100" t="s">
        <v>84</v>
      </c>
      <c r="B58" s="101"/>
      <c r="C58" s="102"/>
      <c r="D58" s="103" t="s">
        <v>96</v>
      </c>
      <c r="E58" s="103"/>
      <c r="F58" s="103"/>
      <c r="G58" s="103"/>
      <c r="H58" s="103"/>
      <c r="I58" s="104"/>
      <c r="J58" s="103" t="s">
        <v>97</v>
      </c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5">
        <f>'SO 102.3 - Chodníky - III...'!J30</f>
        <v>0</v>
      </c>
      <c r="AH58" s="104"/>
      <c r="AI58" s="104"/>
      <c r="AJ58" s="104"/>
      <c r="AK58" s="104"/>
      <c r="AL58" s="104"/>
      <c r="AM58" s="104"/>
      <c r="AN58" s="105">
        <f>SUM(AG58,AT58)</f>
        <v>0</v>
      </c>
      <c r="AO58" s="104"/>
      <c r="AP58" s="104"/>
      <c r="AQ58" s="106" t="s">
        <v>87</v>
      </c>
      <c r="AR58" s="101"/>
      <c r="AS58" s="107">
        <v>0</v>
      </c>
      <c r="AT58" s="108">
        <f>ROUND(SUM(AV58:AW58),2)</f>
        <v>0</v>
      </c>
      <c r="AU58" s="109">
        <f>'SO 102.3 - Chodníky - III...'!P86</f>
        <v>0</v>
      </c>
      <c r="AV58" s="108">
        <f>'SO 102.3 - Chodníky - III...'!J33</f>
        <v>0</v>
      </c>
      <c r="AW58" s="108">
        <f>'SO 102.3 - Chodníky - III...'!J34</f>
        <v>0</v>
      </c>
      <c r="AX58" s="108">
        <f>'SO 102.3 - Chodníky - III...'!J35</f>
        <v>0</v>
      </c>
      <c r="AY58" s="108">
        <f>'SO 102.3 - Chodníky - III...'!J36</f>
        <v>0</v>
      </c>
      <c r="AZ58" s="108">
        <f>'SO 102.3 - Chodníky - III...'!F33</f>
        <v>0</v>
      </c>
      <c r="BA58" s="108">
        <f>'SO 102.3 - Chodníky - III...'!F34</f>
        <v>0</v>
      </c>
      <c r="BB58" s="108">
        <f>'SO 102.3 - Chodníky - III...'!F35</f>
        <v>0</v>
      </c>
      <c r="BC58" s="108">
        <f>'SO 102.3 - Chodníky - III...'!F36</f>
        <v>0</v>
      </c>
      <c r="BD58" s="110">
        <f>'SO 102.3 - Chodníky - III...'!F37</f>
        <v>0</v>
      </c>
      <c r="BE58" s="7"/>
      <c r="BT58" s="111" t="s">
        <v>88</v>
      </c>
      <c r="BV58" s="111" t="s">
        <v>82</v>
      </c>
      <c r="BW58" s="111" t="s">
        <v>98</v>
      </c>
      <c r="BX58" s="111" t="s">
        <v>5</v>
      </c>
      <c r="CL58" s="111" t="s">
        <v>20</v>
      </c>
      <c r="CM58" s="111" t="s">
        <v>22</v>
      </c>
    </row>
    <row r="59" spans="1:91" s="7" customFormat="1" ht="24.75" customHeight="1">
      <c r="A59" s="100" t="s">
        <v>84</v>
      </c>
      <c r="B59" s="101"/>
      <c r="C59" s="102"/>
      <c r="D59" s="103" t="s">
        <v>99</v>
      </c>
      <c r="E59" s="103"/>
      <c r="F59" s="103"/>
      <c r="G59" s="103"/>
      <c r="H59" s="103"/>
      <c r="I59" s="104"/>
      <c r="J59" s="103" t="s">
        <v>100</v>
      </c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5">
        <f>'SO 102.3.1 - Chodníky - I...'!J30</f>
        <v>0</v>
      </c>
      <c r="AH59" s="104"/>
      <c r="AI59" s="104"/>
      <c r="AJ59" s="104"/>
      <c r="AK59" s="104"/>
      <c r="AL59" s="104"/>
      <c r="AM59" s="104"/>
      <c r="AN59" s="105">
        <f>SUM(AG59,AT59)</f>
        <v>0</v>
      </c>
      <c r="AO59" s="104"/>
      <c r="AP59" s="104"/>
      <c r="AQ59" s="106" t="s">
        <v>87</v>
      </c>
      <c r="AR59" s="101"/>
      <c r="AS59" s="107">
        <v>0</v>
      </c>
      <c r="AT59" s="108">
        <f>ROUND(SUM(AV59:AW59),2)</f>
        <v>0</v>
      </c>
      <c r="AU59" s="109">
        <f>'SO 102.3.1 - Chodníky - I...'!P82</f>
        <v>0</v>
      </c>
      <c r="AV59" s="108">
        <f>'SO 102.3.1 - Chodníky - I...'!J33</f>
        <v>0</v>
      </c>
      <c r="AW59" s="108">
        <f>'SO 102.3.1 - Chodníky - I...'!J34</f>
        <v>0</v>
      </c>
      <c r="AX59" s="108">
        <f>'SO 102.3.1 - Chodníky - I...'!J35</f>
        <v>0</v>
      </c>
      <c r="AY59" s="108">
        <f>'SO 102.3.1 - Chodníky - I...'!J36</f>
        <v>0</v>
      </c>
      <c r="AZ59" s="108">
        <f>'SO 102.3.1 - Chodníky - I...'!F33</f>
        <v>0</v>
      </c>
      <c r="BA59" s="108">
        <f>'SO 102.3.1 - Chodníky - I...'!F34</f>
        <v>0</v>
      </c>
      <c r="BB59" s="108">
        <f>'SO 102.3.1 - Chodníky - I...'!F35</f>
        <v>0</v>
      </c>
      <c r="BC59" s="108">
        <f>'SO 102.3.1 - Chodníky - I...'!F36</f>
        <v>0</v>
      </c>
      <c r="BD59" s="110">
        <f>'SO 102.3.1 - Chodníky - I...'!F37</f>
        <v>0</v>
      </c>
      <c r="BE59" s="7"/>
      <c r="BT59" s="111" t="s">
        <v>88</v>
      </c>
      <c r="BV59" s="111" t="s">
        <v>82</v>
      </c>
      <c r="BW59" s="111" t="s">
        <v>101</v>
      </c>
      <c r="BX59" s="111" t="s">
        <v>5</v>
      </c>
      <c r="CL59" s="111" t="s">
        <v>20</v>
      </c>
      <c r="CM59" s="111" t="s">
        <v>22</v>
      </c>
    </row>
    <row r="60" spans="1:91" s="7" customFormat="1" ht="24.75" customHeight="1">
      <c r="A60" s="100" t="s">
        <v>84</v>
      </c>
      <c r="B60" s="101"/>
      <c r="C60" s="102"/>
      <c r="D60" s="103" t="s">
        <v>102</v>
      </c>
      <c r="E60" s="103"/>
      <c r="F60" s="103"/>
      <c r="G60" s="103"/>
      <c r="H60" s="103"/>
      <c r="I60" s="104"/>
      <c r="J60" s="103" t="s">
        <v>103</v>
      </c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5">
        <f>'SO 102.4 - Chodníky - IV....'!J30</f>
        <v>0</v>
      </c>
      <c r="AH60" s="104"/>
      <c r="AI60" s="104"/>
      <c r="AJ60" s="104"/>
      <c r="AK60" s="104"/>
      <c r="AL60" s="104"/>
      <c r="AM60" s="104"/>
      <c r="AN60" s="105">
        <f>SUM(AG60,AT60)</f>
        <v>0</v>
      </c>
      <c r="AO60" s="104"/>
      <c r="AP60" s="104"/>
      <c r="AQ60" s="106" t="s">
        <v>87</v>
      </c>
      <c r="AR60" s="101"/>
      <c r="AS60" s="107">
        <v>0</v>
      </c>
      <c r="AT60" s="108">
        <f>ROUND(SUM(AV60:AW60),2)</f>
        <v>0</v>
      </c>
      <c r="AU60" s="109">
        <f>'SO 102.4 - Chodníky - IV....'!P85</f>
        <v>0</v>
      </c>
      <c r="AV60" s="108">
        <f>'SO 102.4 - Chodníky - IV....'!J33</f>
        <v>0</v>
      </c>
      <c r="AW60" s="108">
        <f>'SO 102.4 - Chodníky - IV....'!J34</f>
        <v>0</v>
      </c>
      <c r="AX60" s="108">
        <f>'SO 102.4 - Chodníky - IV....'!J35</f>
        <v>0</v>
      </c>
      <c r="AY60" s="108">
        <f>'SO 102.4 - Chodníky - IV....'!J36</f>
        <v>0</v>
      </c>
      <c r="AZ60" s="108">
        <f>'SO 102.4 - Chodníky - IV....'!F33</f>
        <v>0</v>
      </c>
      <c r="BA60" s="108">
        <f>'SO 102.4 - Chodníky - IV....'!F34</f>
        <v>0</v>
      </c>
      <c r="BB60" s="108">
        <f>'SO 102.4 - Chodníky - IV....'!F35</f>
        <v>0</v>
      </c>
      <c r="BC60" s="108">
        <f>'SO 102.4 - Chodníky - IV....'!F36</f>
        <v>0</v>
      </c>
      <c r="BD60" s="110">
        <f>'SO 102.4 - Chodníky - IV....'!F37</f>
        <v>0</v>
      </c>
      <c r="BE60" s="7"/>
      <c r="BT60" s="111" t="s">
        <v>88</v>
      </c>
      <c r="BV60" s="111" t="s">
        <v>82</v>
      </c>
      <c r="BW60" s="111" t="s">
        <v>104</v>
      </c>
      <c r="BX60" s="111" t="s">
        <v>5</v>
      </c>
      <c r="CL60" s="111" t="s">
        <v>20</v>
      </c>
      <c r="CM60" s="111" t="s">
        <v>22</v>
      </c>
    </row>
    <row r="61" spans="1:91" s="7" customFormat="1" ht="24.75" customHeight="1">
      <c r="A61" s="100" t="s">
        <v>84</v>
      </c>
      <c r="B61" s="101"/>
      <c r="C61" s="102"/>
      <c r="D61" s="103" t="s">
        <v>105</v>
      </c>
      <c r="E61" s="103"/>
      <c r="F61" s="103"/>
      <c r="G61" s="103"/>
      <c r="H61" s="103"/>
      <c r="I61" s="104"/>
      <c r="J61" s="103" t="s">
        <v>106</v>
      </c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5">
        <f>'SO 104 - Zastávkové záliv...'!J30</f>
        <v>0</v>
      </c>
      <c r="AH61" s="104"/>
      <c r="AI61" s="104"/>
      <c r="AJ61" s="104"/>
      <c r="AK61" s="104"/>
      <c r="AL61" s="104"/>
      <c r="AM61" s="104"/>
      <c r="AN61" s="105">
        <f>SUM(AG61,AT61)</f>
        <v>0</v>
      </c>
      <c r="AO61" s="104"/>
      <c r="AP61" s="104"/>
      <c r="AQ61" s="106" t="s">
        <v>87</v>
      </c>
      <c r="AR61" s="101"/>
      <c r="AS61" s="107">
        <v>0</v>
      </c>
      <c r="AT61" s="108">
        <f>ROUND(SUM(AV61:AW61),2)</f>
        <v>0</v>
      </c>
      <c r="AU61" s="109">
        <f>'SO 104 - Zastávkové záliv...'!P85</f>
        <v>0</v>
      </c>
      <c r="AV61" s="108">
        <f>'SO 104 - Zastávkové záliv...'!J33</f>
        <v>0</v>
      </c>
      <c r="AW61" s="108">
        <f>'SO 104 - Zastávkové záliv...'!J34</f>
        <v>0</v>
      </c>
      <c r="AX61" s="108">
        <f>'SO 104 - Zastávkové záliv...'!J35</f>
        <v>0</v>
      </c>
      <c r="AY61" s="108">
        <f>'SO 104 - Zastávkové záliv...'!J36</f>
        <v>0</v>
      </c>
      <c r="AZ61" s="108">
        <f>'SO 104 - Zastávkové záliv...'!F33</f>
        <v>0</v>
      </c>
      <c r="BA61" s="108">
        <f>'SO 104 - Zastávkové záliv...'!F34</f>
        <v>0</v>
      </c>
      <c r="BB61" s="108">
        <f>'SO 104 - Zastávkové záliv...'!F35</f>
        <v>0</v>
      </c>
      <c r="BC61" s="108">
        <f>'SO 104 - Zastávkové záliv...'!F36</f>
        <v>0</v>
      </c>
      <c r="BD61" s="110">
        <f>'SO 104 - Zastávkové záliv...'!F37</f>
        <v>0</v>
      </c>
      <c r="BE61" s="7"/>
      <c r="BT61" s="111" t="s">
        <v>88</v>
      </c>
      <c r="BV61" s="111" t="s">
        <v>82</v>
      </c>
      <c r="BW61" s="111" t="s">
        <v>107</v>
      </c>
      <c r="BX61" s="111" t="s">
        <v>5</v>
      </c>
      <c r="CL61" s="111" t="s">
        <v>20</v>
      </c>
      <c r="CM61" s="111" t="s">
        <v>22</v>
      </c>
    </row>
    <row r="62" spans="1:91" s="7" customFormat="1" ht="24.75" customHeight="1">
      <c r="A62" s="100" t="s">
        <v>84</v>
      </c>
      <c r="B62" s="101"/>
      <c r="C62" s="102"/>
      <c r="D62" s="103" t="s">
        <v>108</v>
      </c>
      <c r="E62" s="103"/>
      <c r="F62" s="103"/>
      <c r="G62" s="103"/>
      <c r="H62" s="103"/>
      <c r="I62" s="104"/>
      <c r="J62" s="103" t="s">
        <v>109</v>
      </c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5">
        <f>'SO 105 - Parkovací zálivy...'!J30</f>
        <v>0</v>
      </c>
      <c r="AH62" s="104"/>
      <c r="AI62" s="104"/>
      <c r="AJ62" s="104"/>
      <c r="AK62" s="104"/>
      <c r="AL62" s="104"/>
      <c r="AM62" s="104"/>
      <c r="AN62" s="105">
        <f>SUM(AG62,AT62)</f>
        <v>0</v>
      </c>
      <c r="AO62" s="104"/>
      <c r="AP62" s="104"/>
      <c r="AQ62" s="106" t="s">
        <v>87</v>
      </c>
      <c r="AR62" s="101"/>
      <c r="AS62" s="107">
        <v>0</v>
      </c>
      <c r="AT62" s="108">
        <f>ROUND(SUM(AV62:AW62),2)</f>
        <v>0</v>
      </c>
      <c r="AU62" s="109">
        <f>'SO 105 - Parkovací zálivy...'!P85</f>
        <v>0</v>
      </c>
      <c r="AV62" s="108">
        <f>'SO 105 - Parkovací zálivy...'!J33</f>
        <v>0</v>
      </c>
      <c r="AW62" s="108">
        <f>'SO 105 - Parkovací zálivy...'!J34</f>
        <v>0</v>
      </c>
      <c r="AX62" s="108">
        <f>'SO 105 - Parkovací zálivy...'!J35</f>
        <v>0</v>
      </c>
      <c r="AY62" s="108">
        <f>'SO 105 - Parkovací zálivy...'!J36</f>
        <v>0</v>
      </c>
      <c r="AZ62" s="108">
        <f>'SO 105 - Parkovací zálivy...'!F33</f>
        <v>0</v>
      </c>
      <c r="BA62" s="108">
        <f>'SO 105 - Parkovací zálivy...'!F34</f>
        <v>0</v>
      </c>
      <c r="BB62" s="108">
        <f>'SO 105 - Parkovací zálivy...'!F35</f>
        <v>0</v>
      </c>
      <c r="BC62" s="108">
        <f>'SO 105 - Parkovací zálivy...'!F36</f>
        <v>0</v>
      </c>
      <c r="BD62" s="110">
        <f>'SO 105 - Parkovací zálivy...'!F37</f>
        <v>0</v>
      </c>
      <c r="BE62" s="7"/>
      <c r="BT62" s="111" t="s">
        <v>88</v>
      </c>
      <c r="BV62" s="111" t="s">
        <v>82</v>
      </c>
      <c r="BW62" s="111" t="s">
        <v>110</v>
      </c>
      <c r="BX62" s="111" t="s">
        <v>5</v>
      </c>
      <c r="CL62" s="111" t="s">
        <v>20</v>
      </c>
      <c r="CM62" s="111" t="s">
        <v>22</v>
      </c>
    </row>
    <row r="63" spans="1:91" s="7" customFormat="1" ht="24.75" customHeight="1">
      <c r="A63" s="100" t="s">
        <v>84</v>
      </c>
      <c r="B63" s="101"/>
      <c r="C63" s="102"/>
      <c r="D63" s="103" t="s">
        <v>111</v>
      </c>
      <c r="E63" s="103"/>
      <c r="F63" s="103"/>
      <c r="G63" s="103"/>
      <c r="H63" s="103"/>
      <c r="I63" s="104"/>
      <c r="J63" s="103" t="s">
        <v>112</v>
      </c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5">
        <f>'SO 202.1 - Stabilizace sv...'!J30</f>
        <v>0</v>
      </c>
      <c r="AH63" s="104"/>
      <c r="AI63" s="104"/>
      <c r="AJ63" s="104"/>
      <c r="AK63" s="104"/>
      <c r="AL63" s="104"/>
      <c r="AM63" s="104"/>
      <c r="AN63" s="105">
        <f>SUM(AG63,AT63)</f>
        <v>0</v>
      </c>
      <c r="AO63" s="104"/>
      <c r="AP63" s="104"/>
      <c r="AQ63" s="106" t="s">
        <v>87</v>
      </c>
      <c r="AR63" s="101"/>
      <c r="AS63" s="107">
        <v>0</v>
      </c>
      <c r="AT63" s="108">
        <f>ROUND(SUM(AV63:AW63),2)</f>
        <v>0</v>
      </c>
      <c r="AU63" s="109">
        <f>'SO 202.1 - Stabilizace sv...'!P85</f>
        <v>0</v>
      </c>
      <c r="AV63" s="108">
        <f>'SO 202.1 - Stabilizace sv...'!J33</f>
        <v>0</v>
      </c>
      <c r="AW63" s="108">
        <f>'SO 202.1 - Stabilizace sv...'!J34</f>
        <v>0</v>
      </c>
      <c r="AX63" s="108">
        <f>'SO 202.1 - Stabilizace sv...'!J35</f>
        <v>0</v>
      </c>
      <c r="AY63" s="108">
        <f>'SO 202.1 - Stabilizace sv...'!J36</f>
        <v>0</v>
      </c>
      <c r="AZ63" s="108">
        <f>'SO 202.1 - Stabilizace sv...'!F33</f>
        <v>0</v>
      </c>
      <c r="BA63" s="108">
        <f>'SO 202.1 - Stabilizace sv...'!F34</f>
        <v>0</v>
      </c>
      <c r="BB63" s="108">
        <f>'SO 202.1 - Stabilizace sv...'!F35</f>
        <v>0</v>
      </c>
      <c r="BC63" s="108">
        <f>'SO 202.1 - Stabilizace sv...'!F36</f>
        <v>0</v>
      </c>
      <c r="BD63" s="110">
        <f>'SO 202.1 - Stabilizace sv...'!F37</f>
        <v>0</v>
      </c>
      <c r="BE63" s="7"/>
      <c r="BT63" s="111" t="s">
        <v>88</v>
      </c>
      <c r="BV63" s="111" t="s">
        <v>82</v>
      </c>
      <c r="BW63" s="111" t="s">
        <v>113</v>
      </c>
      <c r="BX63" s="111" t="s">
        <v>5</v>
      </c>
      <c r="CL63" s="111" t="s">
        <v>20</v>
      </c>
      <c r="CM63" s="111" t="s">
        <v>22</v>
      </c>
    </row>
    <row r="64" spans="1:91" s="7" customFormat="1" ht="24.75" customHeight="1">
      <c r="A64" s="100" t="s">
        <v>84</v>
      </c>
      <c r="B64" s="101"/>
      <c r="C64" s="102"/>
      <c r="D64" s="103" t="s">
        <v>114</v>
      </c>
      <c r="E64" s="103"/>
      <c r="F64" s="103"/>
      <c r="G64" s="103"/>
      <c r="H64" s="103"/>
      <c r="I64" s="104"/>
      <c r="J64" s="103" t="s">
        <v>115</v>
      </c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5">
        <f>'SO 202.1.1 - Stabilizace ...'!J30</f>
        <v>0</v>
      </c>
      <c r="AH64" s="104"/>
      <c r="AI64" s="104"/>
      <c r="AJ64" s="104"/>
      <c r="AK64" s="104"/>
      <c r="AL64" s="104"/>
      <c r="AM64" s="104"/>
      <c r="AN64" s="105">
        <f>SUM(AG64,AT64)</f>
        <v>0</v>
      </c>
      <c r="AO64" s="104"/>
      <c r="AP64" s="104"/>
      <c r="AQ64" s="106" t="s">
        <v>87</v>
      </c>
      <c r="AR64" s="101"/>
      <c r="AS64" s="107">
        <v>0</v>
      </c>
      <c r="AT64" s="108">
        <f>ROUND(SUM(AV64:AW64),2)</f>
        <v>0</v>
      </c>
      <c r="AU64" s="109">
        <f>'SO 202.1.1 - Stabilizace ...'!P85</f>
        <v>0</v>
      </c>
      <c r="AV64" s="108">
        <f>'SO 202.1.1 - Stabilizace ...'!J33</f>
        <v>0</v>
      </c>
      <c r="AW64" s="108">
        <f>'SO 202.1.1 - Stabilizace ...'!J34</f>
        <v>0</v>
      </c>
      <c r="AX64" s="108">
        <f>'SO 202.1.1 - Stabilizace ...'!J35</f>
        <v>0</v>
      </c>
      <c r="AY64" s="108">
        <f>'SO 202.1.1 - Stabilizace ...'!J36</f>
        <v>0</v>
      </c>
      <c r="AZ64" s="108">
        <f>'SO 202.1.1 - Stabilizace ...'!F33</f>
        <v>0</v>
      </c>
      <c r="BA64" s="108">
        <f>'SO 202.1.1 - Stabilizace ...'!F34</f>
        <v>0</v>
      </c>
      <c r="BB64" s="108">
        <f>'SO 202.1.1 - Stabilizace ...'!F35</f>
        <v>0</v>
      </c>
      <c r="BC64" s="108">
        <f>'SO 202.1.1 - Stabilizace ...'!F36</f>
        <v>0</v>
      </c>
      <c r="BD64" s="110">
        <f>'SO 202.1.1 - Stabilizace ...'!F37</f>
        <v>0</v>
      </c>
      <c r="BE64" s="7"/>
      <c r="BT64" s="111" t="s">
        <v>88</v>
      </c>
      <c r="BV64" s="111" t="s">
        <v>82</v>
      </c>
      <c r="BW64" s="111" t="s">
        <v>116</v>
      </c>
      <c r="BX64" s="111" t="s">
        <v>5</v>
      </c>
      <c r="CL64" s="111" t="s">
        <v>20</v>
      </c>
      <c r="CM64" s="111" t="s">
        <v>22</v>
      </c>
    </row>
    <row r="65" spans="1:91" s="7" customFormat="1" ht="24.75" customHeight="1">
      <c r="A65" s="100" t="s">
        <v>84</v>
      </c>
      <c r="B65" s="101"/>
      <c r="C65" s="102"/>
      <c r="D65" s="103" t="s">
        <v>117</v>
      </c>
      <c r="E65" s="103"/>
      <c r="F65" s="103"/>
      <c r="G65" s="103"/>
      <c r="H65" s="103"/>
      <c r="I65" s="104"/>
      <c r="J65" s="103" t="s">
        <v>118</v>
      </c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5">
        <f>'SO 202.4 - Stabilizace sv...'!J30</f>
        <v>0</v>
      </c>
      <c r="AH65" s="104"/>
      <c r="AI65" s="104"/>
      <c r="AJ65" s="104"/>
      <c r="AK65" s="104"/>
      <c r="AL65" s="104"/>
      <c r="AM65" s="104"/>
      <c r="AN65" s="105">
        <f>SUM(AG65,AT65)</f>
        <v>0</v>
      </c>
      <c r="AO65" s="104"/>
      <c r="AP65" s="104"/>
      <c r="AQ65" s="106" t="s">
        <v>87</v>
      </c>
      <c r="AR65" s="101"/>
      <c r="AS65" s="107">
        <v>0</v>
      </c>
      <c r="AT65" s="108">
        <f>ROUND(SUM(AV65:AW65),2)</f>
        <v>0</v>
      </c>
      <c r="AU65" s="109">
        <f>'SO 202.4 - Stabilizace sv...'!P85</f>
        <v>0</v>
      </c>
      <c r="AV65" s="108">
        <f>'SO 202.4 - Stabilizace sv...'!J33</f>
        <v>0</v>
      </c>
      <c r="AW65" s="108">
        <f>'SO 202.4 - Stabilizace sv...'!J34</f>
        <v>0</v>
      </c>
      <c r="AX65" s="108">
        <f>'SO 202.4 - Stabilizace sv...'!J35</f>
        <v>0</v>
      </c>
      <c r="AY65" s="108">
        <f>'SO 202.4 - Stabilizace sv...'!J36</f>
        <v>0</v>
      </c>
      <c r="AZ65" s="108">
        <f>'SO 202.4 - Stabilizace sv...'!F33</f>
        <v>0</v>
      </c>
      <c r="BA65" s="108">
        <f>'SO 202.4 - Stabilizace sv...'!F34</f>
        <v>0</v>
      </c>
      <c r="BB65" s="108">
        <f>'SO 202.4 - Stabilizace sv...'!F35</f>
        <v>0</v>
      </c>
      <c r="BC65" s="108">
        <f>'SO 202.4 - Stabilizace sv...'!F36</f>
        <v>0</v>
      </c>
      <c r="BD65" s="110">
        <f>'SO 202.4 - Stabilizace sv...'!F37</f>
        <v>0</v>
      </c>
      <c r="BE65" s="7"/>
      <c r="BT65" s="111" t="s">
        <v>88</v>
      </c>
      <c r="BV65" s="111" t="s">
        <v>82</v>
      </c>
      <c r="BW65" s="111" t="s">
        <v>119</v>
      </c>
      <c r="BX65" s="111" t="s">
        <v>5</v>
      </c>
      <c r="CL65" s="111" t="s">
        <v>20</v>
      </c>
      <c r="CM65" s="111" t="s">
        <v>22</v>
      </c>
    </row>
    <row r="66" spans="1:91" s="7" customFormat="1" ht="24.75" customHeight="1">
      <c r="A66" s="100" t="s">
        <v>84</v>
      </c>
      <c r="B66" s="101"/>
      <c r="C66" s="102"/>
      <c r="D66" s="103" t="s">
        <v>120</v>
      </c>
      <c r="E66" s="103"/>
      <c r="F66" s="103"/>
      <c r="G66" s="103"/>
      <c r="H66" s="103"/>
      <c r="I66" s="104"/>
      <c r="J66" s="103" t="s">
        <v>121</v>
      </c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5">
        <f>'SO 203 - Lávka přes Kalný...'!J30</f>
        <v>0</v>
      </c>
      <c r="AH66" s="104"/>
      <c r="AI66" s="104"/>
      <c r="AJ66" s="104"/>
      <c r="AK66" s="104"/>
      <c r="AL66" s="104"/>
      <c r="AM66" s="104"/>
      <c r="AN66" s="105">
        <f>SUM(AG66,AT66)</f>
        <v>0</v>
      </c>
      <c r="AO66" s="104"/>
      <c r="AP66" s="104"/>
      <c r="AQ66" s="106" t="s">
        <v>87</v>
      </c>
      <c r="AR66" s="101"/>
      <c r="AS66" s="107">
        <v>0</v>
      </c>
      <c r="AT66" s="108">
        <f>ROUND(SUM(AV66:AW66),2)</f>
        <v>0</v>
      </c>
      <c r="AU66" s="109">
        <f>'SO 203 - Lávka přes Kalný...'!P90</f>
        <v>0</v>
      </c>
      <c r="AV66" s="108">
        <f>'SO 203 - Lávka přes Kalný...'!J33</f>
        <v>0</v>
      </c>
      <c r="AW66" s="108">
        <f>'SO 203 - Lávka přes Kalný...'!J34</f>
        <v>0</v>
      </c>
      <c r="AX66" s="108">
        <f>'SO 203 - Lávka přes Kalný...'!J35</f>
        <v>0</v>
      </c>
      <c r="AY66" s="108">
        <f>'SO 203 - Lávka přes Kalný...'!J36</f>
        <v>0</v>
      </c>
      <c r="AZ66" s="108">
        <f>'SO 203 - Lávka přes Kalný...'!F33</f>
        <v>0</v>
      </c>
      <c r="BA66" s="108">
        <f>'SO 203 - Lávka přes Kalný...'!F34</f>
        <v>0</v>
      </c>
      <c r="BB66" s="108">
        <f>'SO 203 - Lávka přes Kalný...'!F35</f>
        <v>0</v>
      </c>
      <c r="BC66" s="108">
        <f>'SO 203 - Lávka přes Kalný...'!F36</f>
        <v>0</v>
      </c>
      <c r="BD66" s="110">
        <f>'SO 203 - Lávka přes Kalný...'!F37</f>
        <v>0</v>
      </c>
      <c r="BE66" s="7"/>
      <c r="BT66" s="111" t="s">
        <v>88</v>
      </c>
      <c r="BV66" s="111" t="s">
        <v>82</v>
      </c>
      <c r="BW66" s="111" t="s">
        <v>122</v>
      </c>
      <c r="BX66" s="111" t="s">
        <v>5</v>
      </c>
      <c r="CL66" s="111" t="s">
        <v>20</v>
      </c>
      <c r="CM66" s="111" t="s">
        <v>22</v>
      </c>
    </row>
    <row r="67" spans="1:91" s="7" customFormat="1" ht="24.75" customHeight="1">
      <c r="A67" s="100" t="s">
        <v>84</v>
      </c>
      <c r="B67" s="101"/>
      <c r="C67" s="102"/>
      <c r="D67" s="103" t="s">
        <v>123</v>
      </c>
      <c r="E67" s="103"/>
      <c r="F67" s="103"/>
      <c r="G67" s="103"/>
      <c r="H67" s="103"/>
      <c r="I67" s="104"/>
      <c r="J67" s="103" t="s">
        <v>124</v>
      </c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5">
        <f>'SO 301.1 - Odvodnění komu...'!J30</f>
        <v>0</v>
      </c>
      <c r="AH67" s="104"/>
      <c r="AI67" s="104"/>
      <c r="AJ67" s="104"/>
      <c r="AK67" s="104"/>
      <c r="AL67" s="104"/>
      <c r="AM67" s="104"/>
      <c r="AN67" s="105">
        <f>SUM(AG67,AT67)</f>
        <v>0</v>
      </c>
      <c r="AO67" s="104"/>
      <c r="AP67" s="104"/>
      <c r="AQ67" s="106" t="s">
        <v>87</v>
      </c>
      <c r="AR67" s="101"/>
      <c r="AS67" s="107">
        <v>0</v>
      </c>
      <c r="AT67" s="108">
        <f>ROUND(SUM(AV67:AW67),2)</f>
        <v>0</v>
      </c>
      <c r="AU67" s="109">
        <f>'SO 301.1 - Odvodnění komu...'!P88</f>
        <v>0</v>
      </c>
      <c r="AV67" s="108">
        <f>'SO 301.1 - Odvodnění komu...'!J33</f>
        <v>0</v>
      </c>
      <c r="AW67" s="108">
        <f>'SO 301.1 - Odvodnění komu...'!J34</f>
        <v>0</v>
      </c>
      <c r="AX67" s="108">
        <f>'SO 301.1 - Odvodnění komu...'!J35</f>
        <v>0</v>
      </c>
      <c r="AY67" s="108">
        <f>'SO 301.1 - Odvodnění komu...'!J36</f>
        <v>0</v>
      </c>
      <c r="AZ67" s="108">
        <f>'SO 301.1 - Odvodnění komu...'!F33</f>
        <v>0</v>
      </c>
      <c r="BA67" s="108">
        <f>'SO 301.1 - Odvodnění komu...'!F34</f>
        <v>0</v>
      </c>
      <c r="BB67" s="108">
        <f>'SO 301.1 - Odvodnění komu...'!F35</f>
        <v>0</v>
      </c>
      <c r="BC67" s="108">
        <f>'SO 301.1 - Odvodnění komu...'!F36</f>
        <v>0</v>
      </c>
      <c r="BD67" s="110">
        <f>'SO 301.1 - Odvodnění komu...'!F37</f>
        <v>0</v>
      </c>
      <c r="BE67" s="7"/>
      <c r="BT67" s="111" t="s">
        <v>88</v>
      </c>
      <c r="BV67" s="111" t="s">
        <v>82</v>
      </c>
      <c r="BW67" s="111" t="s">
        <v>125</v>
      </c>
      <c r="BX67" s="111" t="s">
        <v>5</v>
      </c>
      <c r="CL67" s="111" t="s">
        <v>20</v>
      </c>
      <c r="CM67" s="111" t="s">
        <v>22</v>
      </c>
    </row>
    <row r="68" spans="1:91" s="7" customFormat="1" ht="24.75" customHeight="1">
      <c r="A68" s="100" t="s">
        <v>84</v>
      </c>
      <c r="B68" s="101"/>
      <c r="C68" s="102"/>
      <c r="D68" s="103" t="s">
        <v>126</v>
      </c>
      <c r="E68" s="103"/>
      <c r="F68" s="103"/>
      <c r="G68" s="103"/>
      <c r="H68" s="103"/>
      <c r="I68" s="104"/>
      <c r="J68" s="103" t="s">
        <v>127</v>
      </c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5">
        <f>'SO 301.1.1 - Odvodnění ko...'!J30</f>
        <v>0</v>
      </c>
      <c r="AH68" s="104"/>
      <c r="AI68" s="104"/>
      <c r="AJ68" s="104"/>
      <c r="AK68" s="104"/>
      <c r="AL68" s="104"/>
      <c r="AM68" s="104"/>
      <c r="AN68" s="105">
        <f>SUM(AG68,AT68)</f>
        <v>0</v>
      </c>
      <c r="AO68" s="104"/>
      <c r="AP68" s="104"/>
      <c r="AQ68" s="106" t="s">
        <v>87</v>
      </c>
      <c r="AR68" s="101"/>
      <c r="AS68" s="107">
        <v>0</v>
      </c>
      <c r="AT68" s="108">
        <f>ROUND(SUM(AV68:AW68),2)</f>
        <v>0</v>
      </c>
      <c r="AU68" s="109">
        <f>'SO 301.1.1 - Odvodnění ko...'!P87</f>
        <v>0</v>
      </c>
      <c r="AV68" s="108">
        <f>'SO 301.1.1 - Odvodnění ko...'!J33</f>
        <v>0</v>
      </c>
      <c r="AW68" s="108">
        <f>'SO 301.1.1 - Odvodnění ko...'!J34</f>
        <v>0</v>
      </c>
      <c r="AX68" s="108">
        <f>'SO 301.1.1 - Odvodnění ko...'!J35</f>
        <v>0</v>
      </c>
      <c r="AY68" s="108">
        <f>'SO 301.1.1 - Odvodnění ko...'!J36</f>
        <v>0</v>
      </c>
      <c r="AZ68" s="108">
        <f>'SO 301.1.1 - Odvodnění ko...'!F33</f>
        <v>0</v>
      </c>
      <c r="BA68" s="108">
        <f>'SO 301.1.1 - Odvodnění ko...'!F34</f>
        <v>0</v>
      </c>
      <c r="BB68" s="108">
        <f>'SO 301.1.1 - Odvodnění ko...'!F35</f>
        <v>0</v>
      </c>
      <c r="BC68" s="108">
        <f>'SO 301.1.1 - Odvodnění ko...'!F36</f>
        <v>0</v>
      </c>
      <c r="BD68" s="110">
        <f>'SO 301.1.1 - Odvodnění ko...'!F37</f>
        <v>0</v>
      </c>
      <c r="BE68" s="7"/>
      <c r="BT68" s="111" t="s">
        <v>88</v>
      </c>
      <c r="BV68" s="111" t="s">
        <v>82</v>
      </c>
      <c r="BW68" s="111" t="s">
        <v>128</v>
      </c>
      <c r="BX68" s="111" t="s">
        <v>5</v>
      </c>
      <c r="CL68" s="111" t="s">
        <v>20</v>
      </c>
      <c r="CM68" s="111" t="s">
        <v>22</v>
      </c>
    </row>
    <row r="69" spans="1:91" s="7" customFormat="1" ht="24.75" customHeight="1">
      <c r="A69" s="100" t="s">
        <v>84</v>
      </c>
      <c r="B69" s="101"/>
      <c r="C69" s="102"/>
      <c r="D69" s="103" t="s">
        <v>129</v>
      </c>
      <c r="E69" s="103"/>
      <c r="F69" s="103"/>
      <c r="G69" s="103"/>
      <c r="H69" s="103"/>
      <c r="I69" s="104"/>
      <c r="J69" s="103" t="s">
        <v>130</v>
      </c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5">
        <f>'SO 301.2 - Odvodnění komu...'!J30</f>
        <v>0</v>
      </c>
      <c r="AH69" s="104"/>
      <c r="AI69" s="104"/>
      <c r="AJ69" s="104"/>
      <c r="AK69" s="104"/>
      <c r="AL69" s="104"/>
      <c r="AM69" s="104"/>
      <c r="AN69" s="105">
        <f>SUM(AG69,AT69)</f>
        <v>0</v>
      </c>
      <c r="AO69" s="104"/>
      <c r="AP69" s="104"/>
      <c r="AQ69" s="106" t="s">
        <v>87</v>
      </c>
      <c r="AR69" s="101"/>
      <c r="AS69" s="107">
        <v>0</v>
      </c>
      <c r="AT69" s="108">
        <f>ROUND(SUM(AV69:AW69),2)</f>
        <v>0</v>
      </c>
      <c r="AU69" s="109">
        <f>'SO 301.2 - Odvodnění komu...'!P87</f>
        <v>0</v>
      </c>
      <c r="AV69" s="108">
        <f>'SO 301.2 - Odvodnění komu...'!J33</f>
        <v>0</v>
      </c>
      <c r="AW69" s="108">
        <f>'SO 301.2 - Odvodnění komu...'!J34</f>
        <v>0</v>
      </c>
      <c r="AX69" s="108">
        <f>'SO 301.2 - Odvodnění komu...'!J35</f>
        <v>0</v>
      </c>
      <c r="AY69" s="108">
        <f>'SO 301.2 - Odvodnění komu...'!J36</f>
        <v>0</v>
      </c>
      <c r="AZ69" s="108">
        <f>'SO 301.2 - Odvodnění komu...'!F33</f>
        <v>0</v>
      </c>
      <c r="BA69" s="108">
        <f>'SO 301.2 - Odvodnění komu...'!F34</f>
        <v>0</v>
      </c>
      <c r="BB69" s="108">
        <f>'SO 301.2 - Odvodnění komu...'!F35</f>
        <v>0</v>
      </c>
      <c r="BC69" s="108">
        <f>'SO 301.2 - Odvodnění komu...'!F36</f>
        <v>0</v>
      </c>
      <c r="BD69" s="110">
        <f>'SO 301.2 - Odvodnění komu...'!F37</f>
        <v>0</v>
      </c>
      <c r="BE69" s="7"/>
      <c r="BT69" s="111" t="s">
        <v>88</v>
      </c>
      <c r="BV69" s="111" t="s">
        <v>82</v>
      </c>
      <c r="BW69" s="111" t="s">
        <v>131</v>
      </c>
      <c r="BX69" s="111" t="s">
        <v>5</v>
      </c>
      <c r="CL69" s="111" t="s">
        <v>20</v>
      </c>
      <c r="CM69" s="111" t="s">
        <v>22</v>
      </c>
    </row>
    <row r="70" spans="1:91" s="7" customFormat="1" ht="24.75" customHeight="1">
      <c r="A70" s="100" t="s">
        <v>84</v>
      </c>
      <c r="B70" s="101"/>
      <c r="C70" s="102"/>
      <c r="D70" s="103" t="s">
        <v>132</v>
      </c>
      <c r="E70" s="103"/>
      <c r="F70" s="103"/>
      <c r="G70" s="103"/>
      <c r="H70" s="103"/>
      <c r="I70" s="104"/>
      <c r="J70" s="103" t="s">
        <v>133</v>
      </c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5">
        <f>'SO 301.3 - Odvodnění komu...'!J30</f>
        <v>0</v>
      </c>
      <c r="AH70" s="104"/>
      <c r="AI70" s="104"/>
      <c r="AJ70" s="104"/>
      <c r="AK70" s="104"/>
      <c r="AL70" s="104"/>
      <c r="AM70" s="104"/>
      <c r="AN70" s="105">
        <f>SUM(AG70,AT70)</f>
        <v>0</v>
      </c>
      <c r="AO70" s="104"/>
      <c r="AP70" s="104"/>
      <c r="AQ70" s="106" t="s">
        <v>87</v>
      </c>
      <c r="AR70" s="101"/>
      <c r="AS70" s="107">
        <v>0</v>
      </c>
      <c r="AT70" s="108">
        <f>ROUND(SUM(AV70:AW70),2)</f>
        <v>0</v>
      </c>
      <c r="AU70" s="109">
        <f>'SO 301.3 - Odvodnění komu...'!P86</f>
        <v>0</v>
      </c>
      <c r="AV70" s="108">
        <f>'SO 301.3 - Odvodnění komu...'!J33</f>
        <v>0</v>
      </c>
      <c r="AW70" s="108">
        <f>'SO 301.3 - Odvodnění komu...'!J34</f>
        <v>0</v>
      </c>
      <c r="AX70" s="108">
        <f>'SO 301.3 - Odvodnění komu...'!J35</f>
        <v>0</v>
      </c>
      <c r="AY70" s="108">
        <f>'SO 301.3 - Odvodnění komu...'!J36</f>
        <v>0</v>
      </c>
      <c r="AZ70" s="108">
        <f>'SO 301.3 - Odvodnění komu...'!F33</f>
        <v>0</v>
      </c>
      <c r="BA70" s="108">
        <f>'SO 301.3 - Odvodnění komu...'!F34</f>
        <v>0</v>
      </c>
      <c r="BB70" s="108">
        <f>'SO 301.3 - Odvodnění komu...'!F35</f>
        <v>0</v>
      </c>
      <c r="BC70" s="108">
        <f>'SO 301.3 - Odvodnění komu...'!F36</f>
        <v>0</v>
      </c>
      <c r="BD70" s="110">
        <f>'SO 301.3 - Odvodnění komu...'!F37</f>
        <v>0</v>
      </c>
      <c r="BE70" s="7"/>
      <c r="BT70" s="111" t="s">
        <v>88</v>
      </c>
      <c r="BV70" s="111" t="s">
        <v>82</v>
      </c>
      <c r="BW70" s="111" t="s">
        <v>134</v>
      </c>
      <c r="BX70" s="111" t="s">
        <v>5</v>
      </c>
      <c r="CL70" s="111" t="s">
        <v>20</v>
      </c>
      <c r="CM70" s="111" t="s">
        <v>22</v>
      </c>
    </row>
    <row r="71" spans="1:91" s="7" customFormat="1" ht="24.75" customHeight="1">
      <c r="A71" s="100" t="s">
        <v>84</v>
      </c>
      <c r="B71" s="101"/>
      <c r="C71" s="102"/>
      <c r="D71" s="103" t="s">
        <v>135</v>
      </c>
      <c r="E71" s="103"/>
      <c r="F71" s="103"/>
      <c r="G71" s="103"/>
      <c r="H71" s="103"/>
      <c r="I71" s="104"/>
      <c r="J71" s="103" t="s">
        <v>136</v>
      </c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5">
        <f>'SO 301.3.1 - Odvodnění ko...'!J30</f>
        <v>0</v>
      </c>
      <c r="AH71" s="104"/>
      <c r="AI71" s="104"/>
      <c r="AJ71" s="104"/>
      <c r="AK71" s="104"/>
      <c r="AL71" s="104"/>
      <c r="AM71" s="104"/>
      <c r="AN71" s="105">
        <f>SUM(AG71,AT71)</f>
        <v>0</v>
      </c>
      <c r="AO71" s="104"/>
      <c r="AP71" s="104"/>
      <c r="AQ71" s="106" t="s">
        <v>87</v>
      </c>
      <c r="AR71" s="101"/>
      <c r="AS71" s="107">
        <v>0</v>
      </c>
      <c r="AT71" s="108">
        <f>ROUND(SUM(AV71:AW71),2)</f>
        <v>0</v>
      </c>
      <c r="AU71" s="109">
        <f>'SO 301.3.1 - Odvodnění ko...'!P89</f>
        <v>0</v>
      </c>
      <c r="AV71" s="108">
        <f>'SO 301.3.1 - Odvodnění ko...'!J33</f>
        <v>0</v>
      </c>
      <c r="AW71" s="108">
        <f>'SO 301.3.1 - Odvodnění ko...'!J34</f>
        <v>0</v>
      </c>
      <c r="AX71" s="108">
        <f>'SO 301.3.1 - Odvodnění ko...'!J35</f>
        <v>0</v>
      </c>
      <c r="AY71" s="108">
        <f>'SO 301.3.1 - Odvodnění ko...'!J36</f>
        <v>0</v>
      </c>
      <c r="AZ71" s="108">
        <f>'SO 301.3.1 - Odvodnění ko...'!F33</f>
        <v>0</v>
      </c>
      <c r="BA71" s="108">
        <f>'SO 301.3.1 - Odvodnění ko...'!F34</f>
        <v>0</v>
      </c>
      <c r="BB71" s="108">
        <f>'SO 301.3.1 - Odvodnění ko...'!F35</f>
        <v>0</v>
      </c>
      <c r="BC71" s="108">
        <f>'SO 301.3.1 - Odvodnění ko...'!F36</f>
        <v>0</v>
      </c>
      <c r="BD71" s="110">
        <f>'SO 301.3.1 - Odvodnění ko...'!F37</f>
        <v>0</v>
      </c>
      <c r="BE71" s="7"/>
      <c r="BT71" s="111" t="s">
        <v>88</v>
      </c>
      <c r="BV71" s="111" t="s">
        <v>82</v>
      </c>
      <c r="BW71" s="111" t="s">
        <v>137</v>
      </c>
      <c r="BX71" s="111" t="s">
        <v>5</v>
      </c>
      <c r="CL71" s="111" t="s">
        <v>20</v>
      </c>
      <c r="CM71" s="111" t="s">
        <v>22</v>
      </c>
    </row>
    <row r="72" spans="1:91" s="7" customFormat="1" ht="24.75" customHeight="1">
      <c r="A72" s="100" t="s">
        <v>84</v>
      </c>
      <c r="B72" s="101"/>
      <c r="C72" s="102"/>
      <c r="D72" s="103" t="s">
        <v>138</v>
      </c>
      <c r="E72" s="103"/>
      <c r="F72" s="103"/>
      <c r="G72" s="103"/>
      <c r="H72" s="103"/>
      <c r="I72" s="104"/>
      <c r="J72" s="103" t="s">
        <v>139</v>
      </c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5">
        <f>'SO 301.4 - Odvodnění komu...'!J30</f>
        <v>0</v>
      </c>
      <c r="AH72" s="104"/>
      <c r="AI72" s="104"/>
      <c r="AJ72" s="104"/>
      <c r="AK72" s="104"/>
      <c r="AL72" s="104"/>
      <c r="AM72" s="104"/>
      <c r="AN72" s="105">
        <f>SUM(AG72,AT72)</f>
        <v>0</v>
      </c>
      <c r="AO72" s="104"/>
      <c r="AP72" s="104"/>
      <c r="AQ72" s="106" t="s">
        <v>87</v>
      </c>
      <c r="AR72" s="101"/>
      <c r="AS72" s="107">
        <v>0</v>
      </c>
      <c r="AT72" s="108">
        <f>ROUND(SUM(AV72:AW72),2)</f>
        <v>0</v>
      </c>
      <c r="AU72" s="109">
        <f>'SO 301.4 - Odvodnění komu...'!P87</f>
        <v>0</v>
      </c>
      <c r="AV72" s="108">
        <f>'SO 301.4 - Odvodnění komu...'!J33</f>
        <v>0</v>
      </c>
      <c r="AW72" s="108">
        <f>'SO 301.4 - Odvodnění komu...'!J34</f>
        <v>0</v>
      </c>
      <c r="AX72" s="108">
        <f>'SO 301.4 - Odvodnění komu...'!J35</f>
        <v>0</v>
      </c>
      <c r="AY72" s="108">
        <f>'SO 301.4 - Odvodnění komu...'!J36</f>
        <v>0</v>
      </c>
      <c r="AZ72" s="108">
        <f>'SO 301.4 - Odvodnění komu...'!F33</f>
        <v>0</v>
      </c>
      <c r="BA72" s="108">
        <f>'SO 301.4 - Odvodnění komu...'!F34</f>
        <v>0</v>
      </c>
      <c r="BB72" s="108">
        <f>'SO 301.4 - Odvodnění komu...'!F35</f>
        <v>0</v>
      </c>
      <c r="BC72" s="108">
        <f>'SO 301.4 - Odvodnění komu...'!F36</f>
        <v>0</v>
      </c>
      <c r="BD72" s="110">
        <f>'SO 301.4 - Odvodnění komu...'!F37</f>
        <v>0</v>
      </c>
      <c r="BE72" s="7"/>
      <c r="BT72" s="111" t="s">
        <v>88</v>
      </c>
      <c r="BV72" s="111" t="s">
        <v>82</v>
      </c>
      <c r="BW72" s="111" t="s">
        <v>140</v>
      </c>
      <c r="BX72" s="111" t="s">
        <v>5</v>
      </c>
      <c r="CL72" s="111" t="s">
        <v>20</v>
      </c>
      <c r="CM72" s="111" t="s">
        <v>22</v>
      </c>
    </row>
    <row r="73" spans="1:91" s="7" customFormat="1" ht="24.75" customHeight="1">
      <c r="A73" s="100" t="s">
        <v>84</v>
      </c>
      <c r="B73" s="101"/>
      <c r="C73" s="102"/>
      <c r="D73" s="103" t="s">
        <v>141</v>
      </c>
      <c r="E73" s="103"/>
      <c r="F73" s="103"/>
      <c r="G73" s="103"/>
      <c r="H73" s="103"/>
      <c r="I73" s="104"/>
      <c r="J73" s="103" t="s">
        <v>142</v>
      </c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5">
        <f>'SO 303.1 - Přípojky žlabů...'!J30</f>
        <v>0</v>
      </c>
      <c r="AH73" s="104"/>
      <c r="AI73" s="104"/>
      <c r="AJ73" s="104"/>
      <c r="AK73" s="104"/>
      <c r="AL73" s="104"/>
      <c r="AM73" s="104"/>
      <c r="AN73" s="105">
        <f>SUM(AG73,AT73)</f>
        <v>0</v>
      </c>
      <c r="AO73" s="104"/>
      <c r="AP73" s="104"/>
      <c r="AQ73" s="106" t="s">
        <v>87</v>
      </c>
      <c r="AR73" s="101"/>
      <c r="AS73" s="107">
        <v>0</v>
      </c>
      <c r="AT73" s="108">
        <f>ROUND(SUM(AV73:AW73),2)</f>
        <v>0</v>
      </c>
      <c r="AU73" s="109">
        <f>'SO 303.1 - Přípojky žlabů...'!P84</f>
        <v>0</v>
      </c>
      <c r="AV73" s="108">
        <f>'SO 303.1 - Přípojky žlabů...'!J33</f>
        <v>0</v>
      </c>
      <c r="AW73" s="108">
        <f>'SO 303.1 - Přípojky žlabů...'!J34</f>
        <v>0</v>
      </c>
      <c r="AX73" s="108">
        <f>'SO 303.1 - Přípojky žlabů...'!J35</f>
        <v>0</v>
      </c>
      <c r="AY73" s="108">
        <f>'SO 303.1 - Přípojky žlabů...'!J36</f>
        <v>0</v>
      </c>
      <c r="AZ73" s="108">
        <f>'SO 303.1 - Přípojky žlabů...'!F33</f>
        <v>0</v>
      </c>
      <c r="BA73" s="108">
        <f>'SO 303.1 - Přípojky žlabů...'!F34</f>
        <v>0</v>
      </c>
      <c r="BB73" s="108">
        <f>'SO 303.1 - Přípojky žlabů...'!F35</f>
        <v>0</v>
      </c>
      <c r="BC73" s="108">
        <f>'SO 303.1 - Přípojky žlabů...'!F36</f>
        <v>0</v>
      </c>
      <c r="BD73" s="110">
        <f>'SO 303.1 - Přípojky žlabů...'!F37</f>
        <v>0</v>
      </c>
      <c r="BE73" s="7"/>
      <c r="BT73" s="111" t="s">
        <v>88</v>
      </c>
      <c r="BV73" s="111" t="s">
        <v>82</v>
      </c>
      <c r="BW73" s="111" t="s">
        <v>143</v>
      </c>
      <c r="BX73" s="111" t="s">
        <v>5</v>
      </c>
      <c r="CL73" s="111" t="s">
        <v>20</v>
      </c>
      <c r="CM73" s="111" t="s">
        <v>22</v>
      </c>
    </row>
    <row r="74" spans="1:91" s="7" customFormat="1" ht="24.75" customHeight="1">
      <c r="A74" s="100" t="s">
        <v>84</v>
      </c>
      <c r="B74" s="101"/>
      <c r="C74" s="102"/>
      <c r="D74" s="103" t="s">
        <v>144</v>
      </c>
      <c r="E74" s="103"/>
      <c r="F74" s="103"/>
      <c r="G74" s="103"/>
      <c r="H74" s="103"/>
      <c r="I74" s="104"/>
      <c r="J74" s="103" t="s">
        <v>145</v>
      </c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5">
        <f>'SO 303.1.1 - Přípojky žla...'!J30</f>
        <v>0</v>
      </c>
      <c r="AH74" s="104"/>
      <c r="AI74" s="104"/>
      <c r="AJ74" s="104"/>
      <c r="AK74" s="104"/>
      <c r="AL74" s="104"/>
      <c r="AM74" s="104"/>
      <c r="AN74" s="105">
        <f>SUM(AG74,AT74)</f>
        <v>0</v>
      </c>
      <c r="AO74" s="104"/>
      <c r="AP74" s="104"/>
      <c r="AQ74" s="106" t="s">
        <v>87</v>
      </c>
      <c r="AR74" s="101"/>
      <c r="AS74" s="107">
        <v>0</v>
      </c>
      <c r="AT74" s="108">
        <f>ROUND(SUM(AV74:AW74),2)</f>
        <v>0</v>
      </c>
      <c r="AU74" s="109">
        <f>'SO 303.1.1 - Přípojky žla...'!P83</f>
        <v>0</v>
      </c>
      <c r="AV74" s="108">
        <f>'SO 303.1.1 - Přípojky žla...'!J33</f>
        <v>0</v>
      </c>
      <c r="AW74" s="108">
        <f>'SO 303.1.1 - Přípojky žla...'!J34</f>
        <v>0</v>
      </c>
      <c r="AX74" s="108">
        <f>'SO 303.1.1 - Přípojky žla...'!J35</f>
        <v>0</v>
      </c>
      <c r="AY74" s="108">
        <f>'SO 303.1.1 - Přípojky žla...'!J36</f>
        <v>0</v>
      </c>
      <c r="AZ74" s="108">
        <f>'SO 303.1.1 - Přípojky žla...'!F33</f>
        <v>0</v>
      </c>
      <c r="BA74" s="108">
        <f>'SO 303.1.1 - Přípojky žla...'!F34</f>
        <v>0</v>
      </c>
      <c r="BB74" s="108">
        <f>'SO 303.1.1 - Přípojky žla...'!F35</f>
        <v>0</v>
      </c>
      <c r="BC74" s="108">
        <f>'SO 303.1.1 - Přípojky žla...'!F36</f>
        <v>0</v>
      </c>
      <c r="BD74" s="110">
        <f>'SO 303.1.1 - Přípojky žla...'!F37</f>
        <v>0</v>
      </c>
      <c r="BE74" s="7"/>
      <c r="BT74" s="111" t="s">
        <v>88</v>
      </c>
      <c r="BV74" s="111" t="s">
        <v>82</v>
      </c>
      <c r="BW74" s="111" t="s">
        <v>146</v>
      </c>
      <c r="BX74" s="111" t="s">
        <v>5</v>
      </c>
      <c r="CL74" s="111" t="s">
        <v>20</v>
      </c>
      <c r="CM74" s="111" t="s">
        <v>22</v>
      </c>
    </row>
    <row r="75" spans="1:91" s="7" customFormat="1" ht="24.75" customHeight="1">
      <c r="A75" s="100" t="s">
        <v>84</v>
      </c>
      <c r="B75" s="101"/>
      <c r="C75" s="102"/>
      <c r="D75" s="103" t="s">
        <v>147</v>
      </c>
      <c r="E75" s="103"/>
      <c r="F75" s="103"/>
      <c r="G75" s="103"/>
      <c r="H75" s="103"/>
      <c r="I75" s="104"/>
      <c r="J75" s="103" t="s">
        <v>148</v>
      </c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5">
        <f>'SO 401.1 - Veřejné osvětl...'!J30</f>
        <v>0</v>
      </c>
      <c r="AH75" s="104"/>
      <c r="AI75" s="104"/>
      <c r="AJ75" s="104"/>
      <c r="AK75" s="104"/>
      <c r="AL75" s="104"/>
      <c r="AM75" s="104"/>
      <c r="AN75" s="105">
        <f>SUM(AG75,AT75)</f>
        <v>0</v>
      </c>
      <c r="AO75" s="104"/>
      <c r="AP75" s="104"/>
      <c r="AQ75" s="106" t="s">
        <v>87</v>
      </c>
      <c r="AR75" s="101"/>
      <c r="AS75" s="107">
        <v>0</v>
      </c>
      <c r="AT75" s="108">
        <f>ROUND(SUM(AV75:AW75),2)</f>
        <v>0</v>
      </c>
      <c r="AU75" s="109">
        <f>'SO 401.1 - Veřejné osvětl...'!P87</f>
        <v>0</v>
      </c>
      <c r="AV75" s="108">
        <f>'SO 401.1 - Veřejné osvětl...'!J33</f>
        <v>0</v>
      </c>
      <c r="AW75" s="108">
        <f>'SO 401.1 - Veřejné osvětl...'!J34</f>
        <v>0</v>
      </c>
      <c r="AX75" s="108">
        <f>'SO 401.1 - Veřejné osvětl...'!J35</f>
        <v>0</v>
      </c>
      <c r="AY75" s="108">
        <f>'SO 401.1 - Veřejné osvětl...'!J36</f>
        <v>0</v>
      </c>
      <c r="AZ75" s="108">
        <f>'SO 401.1 - Veřejné osvětl...'!F33</f>
        <v>0</v>
      </c>
      <c r="BA75" s="108">
        <f>'SO 401.1 - Veřejné osvětl...'!F34</f>
        <v>0</v>
      </c>
      <c r="BB75" s="108">
        <f>'SO 401.1 - Veřejné osvětl...'!F35</f>
        <v>0</v>
      </c>
      <c r="BC75" s="108">
        <f>'SO 401.1 - Veřejné osvětl...'!F36</f>
        <v>0</v>
      </c>
      <c r="BD75" s="110">
        <f>'SO 401.1 - Veřejné osvětl...'!F37</f>
        <v>0</v>
      </c>
      <c r="BE75" s="7"/>
      <c r="BT75" s="111" t="s">
        <v>88</v>
      </c>
      <c r="BV75" s="111" t="s">
        <v>82</v>
      </c>
      <c r="BW75" s="111" t="s">
        <v>149</v>
      </c>
      <c r="BX75" s="111" t="s">
        <v>5</v>
      </c>
      <c r="CL75" s="111" t="s">
        <v>20</v>
      </c>
      <c r="CM75" s="111" t="s">
        <v>22</v>
      </c>
    </row>
    <row r="76" spans="1:91" s="7" customFormat="1" ht="24.75" customHeight="1">
      <c r="A76" s="100" t="s">
        <v>84</v>
      </c>
      <c r="B76" s="101"/>
      <c r="C76" s="102"/>
      <c r="D76" s="103" t="s">
        <v>150</v>
      </c>
      <c r="E76" s="103"/>
      <c r="F76" s="103"/>
      <c r="G76" s="103"/>
      <c r="H76" s="103"/>
      <c r="I76" s="104"/>
      <c r="J76" s="103" t="s">
        <v>151</v>
      </c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5">
        <f>'SO 401.1.1 - Veřejné osvě...'!J30</f>
        <v>0</v>
      </c>
      <c r="AH76" s="104"/>
      <c r="AI76" s="104"/>
      <c r="AJ76" s="104"/>
      <c r="AK76" s="104"/>
      <c r="AL76" s="104"/>
      <c r="AM76" s="104"/>
      <c r="AN76" s="105">
        <f>SUM(AG76,AT76)</f>
        <v>0</v>
      </c>
      <c r="AO76" s="104"/>
      <c r="AP76" s="104"/>
      <c r="AQ76" s="106" t="s">
        <v>87</v>
      </c>
      <c r="AR76" s="101"/>
      <c r="AS76" s="107">
        <v>0</v>
      </c>
      <c r="AT76" s="108">
        <f>ROUND(SUM(AV76:AW76),2)</f>
        <v>0</v>
      </c>
      <c r="AU76" s="109">
        <f>'SO 401.1.1 - Veřejné osvě...'!P88</f>
        <v>0</v>
      </c>
      <c r="AV76" s="108">
        <f>'SO 401.1.1 - Veřejné osvě...'!J33</f>
        <v>0</v>
      </c>
      <c r="AW76" s="108">
        <f>'SO 401.1.1 - Veřejné osvě...'!J34</f>
        <v>0</v>
      </c>
      <c r="AX76" s="108">
        <f>'SO 401.1.1 - Veřejné osvě...'!J35</f>
        <v>0</v>
      </c>
      <c r="AY76" s="108">
        <f>'SO 401.1.1 - Veřejné osvě...'!J36</f>
        <v>0</v>
      </c>
      <c r="AZ76" s="108">
        <f>'SO 401.1.1 - Veřejné osvě...'!F33</f>
        <v>0</v>
      </c>
      <c r="BA76" s="108">
        <f>'SO 401.1.1 - Veřejné osvě...'!F34</f>
        <v>0</v>
      </c>
      <c r="BB76" s="108">
        <f>'SO 401.1.1 - Veřejné osvě...'!F35</f>
        <v>0</v>
      </c>
      <c r="BC76" s="108">
        <f>'SO 401.1.1 - Veřejné osvě...'!F36</f>
        <v>0</v>
      </c>
      <c r="BD76" s="110">
        <f>'SO 401.1.1 - Veřejné osvě...'!F37</f>
        <v>0</v>
      </c>
      <c r="BE76" s="7"/>
      <c r="BT76" s="111" t="s">
        <v>88</v>
      </c>
      <c r="BV76" s="111" t="s">
        <v>82</v>
      </c>
      <c r="BW76" s="111" t="s">
        <v>152</v>
      </c>
      <c r="BX76" s="111" t="s">
        <v>5</v>
      </c>
      <c r="CL76" s="111" t="s">
        <v>20</v>
      </c>
      <c r="CM76" s="111" t="s">
        <v>22</v>
      </c>
    </row>
    <row r="77" spans="1:91" s="7" customFormat="1" ht="24.75" customHeight="1">
      <c r="A77" s="100" t="s">
        <v>84</v>
      </c>
      <c r="B77" s="101"/>
      <c r="C77" s="102"/>
      <c r="D77" s="103" t="s">
        <v>153</v>
      </c>
      <c r="E77" s="103"/>
      <c r="F77" s="103"/>
      <c r="G77" s="103"/>
      <c r="H77" s="103"/>
      <c r="I77" s="104"/>
      <c r="J77" s="103" t="s">
        <v>154</v>
      </c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5">
        <f>'SO 401.2 - Veřejné osvětl...'!J30</f>
        <v>0</v>
      </c>
      <c r="AH77" s="104"/>
      <c r="AI77" s="104"/>
      <c r="AJ77" s="104"/>
      <c r="AK77" s="104"/>
      <c r="AL77" s="104"/>
      <c r="AM77" s="104"/>
      <c r="AN77" s="105">
        <f>SUM(AG77,AT77)</f>
        <v>0</v>
      </c>
      <c r="AO77" s="104"/>
      <c r="AP77" s="104"/>
      <c r="AQ77" s="106" t="s">
        <v>87</v>
      </c>
      <c r="AR77" s="101"/>
      <c r="AS77" s="107">
        <v>0</v>
      </c>
      <c r="AT77" s="108">
        <f>ROUND(SUM(AV77:AW77),2)</f>
        <v>0</v>
      </c>
      <c r="AU77" s="109">
        <f>'SO 401.2 - Veřejné osvětl...'!P88</f>
        <v>0</v>
      </c>
      <c r="AV77" s="108">
        <f>'SO 401.2 - Veřejné osvětl...'!J33</f>
        <v>0</v>
      </c>
      <c r="AW77" s="108">
        <f>'SO 401.2 - Veřejné osvětl...'!J34</f>
        <v>0</v>
      </c>
      <c r="AX77" s="108">
        <f>'SO 401.2 - Veřejné osvětl...'!J35</f>
        <v>0</v>
      </c>
      <c r="AY77" s="108">
        <f>'SO 401.2 - Veřejné osvětl...'!J36</f>
        <v>0</v>
      </c>
      <c r="AZ77" s="108">
        <f>'SO 401.2 - Veřejné osvětl...'!F33</f>
        <v>0</v>
      </c>
      <c r="BA77" s="108">
        <f>'SO 401.2 - Veřejné osvětl...'!F34</f>
        <v>0</v>
      </c>
      <c r="BB77" s="108">
        <f>'SO 401.2 - Veřejné osvětl...'!F35</f>
        <v>0</v>
      </c>
      <c r="BC77" s="108">
        <f>'SO 401.2 - Veřejné osvětl...'!F36</f>
        <v>0</v>
      </c>
      <c r="BD77" s="110">
        <f>'SO 401.2 - Veřejné osvětl...'!F37</f>
        <v>0</v>
      </c>
      <c r="BE77" s="7"/>
      <c r="BT77" s="111" t="s">
        <v>88</v>
      </c>
      <c r="BV77" s="111" t="s">
        <v>82</v>
      </c>
      <c r="BW77" s="111" t="s">
        <v>155</v>
      </c>
      <c r="BX77" s="111" t="s">
        <v>5</v>
      </c>
      <c r="CL77" s="111" t="s">
        <v>20</v>
      </c>
      <c r="CM77" s="111" t="s">
        <v>22</v>
      </c>
    </row>
    <row r="78" spans="1:91" s="7" customFormat="1" ht="24.75" customHeight="1">
      <c r="A78" s="100" t="s">
        <v>84</v>
      </c>
      <c r="B78" s="101"/>
      <c r="C78" s="102"/>
      <c r="D78" s="103" t="s">
        <v>156</v>
      </c>
      <c r="E78" s="103"/>
      <c r="F78" s="103"/>
      <c r="G78" s="103"/>
      <c r="H78" s="103"/>
      <c r="I78" s="104"/>
      <c r="J78" s="103" t="s">
        <v>157</v>
      </c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5">
        <f>'SO 401.3 - Veřejné osvětl...'!J30</f>
        <v>0</v>
      </c>
      <c r="AH78" s="104"/>
      <c r="AI78" s="104"/>
      <c r="AJ78" s="104"/>
      <c r="AK78" s="104"/>
      <c r="AL78" s="104"/>
      <c r="AM78" s="104"/>
      <c r="AN78" s="105">
        <f>SUM(AG78,AT78)</f>
        <v>0</v>
      </c>
      <c r="AO78" s="104"/>
      <c r="AP78" s="104"/>
      <c r="AQ78" s="106" t="s">
        <v>87</v>
      </c>
      <c r="AR78" s="101"/>
      <c r="AS78" s="107">
        <v>0</v>
      </c>
      <c r="AT78" s="108">
        <f>ROUND(SUM(AV78:AW78),2)</f>
        <v>0</v>
      </c>
      <c r="AU78" s="109">
        <f>'SO 401.3 - Veřejné osvětl...'!P88</f>
        <v>0</v>
      </c>
      <c r="AV78" s="108">
        <f>'SO 401.3 - Veřejné osvětl...'!J33</f>
        <v>0</v>
      </c>
      <c r="AW78" s="108">
        <f>'SO 401.3 - Veřejné osvětl...'!J34</f>
        <v>0</v>
      </c>
      <c r="AX78" s="108">
        <f>'SO 401.3 - Veřejné osvětl...'!J35</f>
        <v>0</v>
      </c>
      <c r="AY78" s="108">
        <f>'SO 401.3 - Veřejné osvětl...'!J36</f>
        <v>0</v>
      </c>
      <c r="AZ78" s="108">
        <f>'SO 401.3 - Veřejné osvětl...'!F33</f>
        <v>0</v>
      </c>
      <c r="BA78" s="108">
        <f>'SO 401.3 - Veřejné osvětl...'!F34</f>
        <v>0</v>
      </c>
      <c r="BB78" s="108">
        <f>'SO 401.3 - Veřejné osvětl...'!F35</f>
        <v>0</v>
      </c>
      <c r="BC78" s="108">
        <f>'SO 401.3 - Veřejné osvětl...'!F36</f>
        <v>0</v>
      </c>
      <c r="BD78" s="110">
        <f>'SO 401.3 - Veřejné osvětl...'!F37</f>
        <v>0</v>
      </c>
      <c r="BE78" s="7"/>
      <c r="BT78" s="111" t="s">
        <v>88</v>
      </c>
      <c r="BV78" s="111" t="s">
        <v>82</v>
      </c>
      <c r="BW78" s="111" t="s">
        <v>158</v>
      </c>
      <c r="BX78" s="111" t="s">
        <v>5</v>
      </c>
      <c r="CL78" s="111" t="s">
        <v>20</v>
      </c>
      <c r="CM78" s="111" t="s">
        <v>22</v>
      </c>
    </row>
    <row r="79" spans="1:91" s="7" customFormat="1" ht="24.75" customHeight="1">
      <c r="A79" s="100" t="s">
        <v>84</v>
      </c>
      <c r="B79" s="101"/>
      <c r="C79" s="102"/>
      <c r="D79" s="103" t="s">
        <v>159</v>
      </c>
      <c r="E79" s="103"/>
      <c r="F79" s="103"/>
      <c r="G79" s="103"/>
      <c r="H79" s="103"/>
      <c r="I79" s="104"/>
      <c r="J79" s="103" t="s">
        <v>160</v>
      </c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5">
        <f>'SO 401.4 - Veřejné osvětl...'!J30</f>
        <v>0</v>
      </c>
      <c r="AH79" s="104"/>
      <c r="AI79" s="104"/>
      <c r="AJ79" s="104"/>
      <c r="AK79" s="104"/>
      <c r="AL79" s="104"/>
      <c r="AM79" s="104"/>
      <c r="AN79" s="105">
        <f>SUM(AG79,AT79)</f>
        <v>0</v>
      </c>
      <c r="AO79" s="104"/>
      <c r="AP79" s="104"/>
      <c r="AQ79" s="106" t="s">
        <v>87</v>
      </c>
      <c r="AR79" s="101"/>
      <c r="AS79" s="107">
        <v>0</v>
      </c>
      <c r="AT79" s="108">
        <f>ROUND(SUM(AV79:AW79),2)</f>
        <v>0</v>
      </c>
      <c r="AU79" s="109">
        <f>'SO 401.4 - Veřejné osvětl...'!P87</f>
        <v>0</v>
      </c>
      <c r="AV79" s="108">
        <f>'SO 401.4 - Veřejné osvětl...'!J33</f>
        <v>0</v>
      </c>
      <c r="AW79" s="108">
        <f>'SO 401.4 - Veřejné osvětl...'!J34</f>
        <v>0</v>
      </c>
      <c r="AX79" s="108">
        <f>'SO 401.4 - Veřejné osvětl...'!J35</f>
        <v>0</v>
      </c>
      <c r="AY79" s="108">
        <f>'SO 401.4 - Veřejné osvětl...'!J36</f>
        <v>0</v>
      </c>
      <c r="AZ79" s="108">
        <f>'SO 401.4 - Veřejné osvětl...'!F33</f>
        <v>0</v>
      </c>
      <c r="BA79" s="108">
        <f>'SO 401.4 - Veřejné osvětl...'!F34</f>
        <v>0</v>
      </c>
      <c r="BB79" s="108">
        <f>'SO 401.4 - Veřejné osvětl...'!F35</f>
        <v>0</v>
      </c>
      <c r="BC79" s="108">
        <f>'SO 401.4 - Veřejné osvětl...'!F36</f>
        <v>0</v>
      </c>
      <c r="BD79" s="110">
        <f>'SO 401.4 - Veřejné osvětl...'!F37</f>
        <v>0</v>
      </c>
      <c r="BE79" s="7"/>
      <c r="BT79" s="111" t="s">
        <v>88</v>
      </c>
      <c r="BV79" s="111" t="s">
        <v>82</v>
      </c>
      <c r="BW79" s="111" t="s">
        <v>161</v>
      </c>
      <c r="BX79" s="111" t="s">
        <v>5</v>
      </c>
      <c r="CL79" s="111" t="s">
        <v>20</v>
      </c>
      <c r="CM79" s="111" t="s">
        <v>22</v>
      </c>
    </row>
    <row r="80" spans="1:91" s="7" customFormat="1" ht="24.75" customHeight="1">
      <c r="A80" s="100" t="s">
        <v>84</v>
      </c>
      <c r="B80" s="101"/>
      <c r="C80" s="102"/>
      <c r="D80" s="103" t="s">
        <v>162</v>
      </c>
      <c r="E80" s="103"/>
      <c r="F80" s="103"/>
      <c r="G80" s="103"/>
      <c r="H80" s="103"/>
      <c r="I80" s="104"/>
      <c r="J80" s="103" t="s">
        <v>163</v>
      </c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5">
        <f>'SO 701.3 - Nové oplocení ...'!J30</f>
        <v>0</v>
      </c>
      <c r="AH80" s="104"/>
      <c r="AI80" s="104"/>
      <c r="AJ80" s="104"/>
      <c r="AK80" s="104"/>
      <c r="AL80" s="104"/>
      <c r="AM80" s="104"/>
      <c r="AN80" s="105">
        <f>SUM(AG80,AT80)</f>
        <v>0</v>
      </c>
      <c r="AO80" s="104"/>
      <c r="AP80" s="104"/>
      <c r="AQ80" s="106" t="s">
        <v>87</v>
      </c>
      <c r="AR80" s="101"/>
      <c r="AS80" s="107">
        <v>0</v>
      </c>
      <c r="AT80" s="108">
        <f>ROUND(SUM(AV80:AW80),2)</f>
        <v>0</v>
      </c>
      <c r="AU80" s="109">
        <f>'SO 701.3 - Nové oplocení ...'!P82</f>
        <v>0</v>
      </c>
      <c r="AV80" s="108">
        <f>'SO 701.3 - Nové oplocení ...'!J33</f>
        <v>0</v>
      </c>
      <c r="AW80" s="108">
        <f>'SO 701.3 - Nové oplocení ...'!J34</f>
        <v>0</v>
      </c>
      <c r="AX80" s="108">
        <f>'SO 701.3 - Nové oplocení ...'!J35</f>
        <v>0</v>
      </c>
      <c r="AY80" s="108">
        <f>'SO 701.3 - Nové oplocení ...'!J36</f>
        <v>0</v>
      </c>
      <c r="AZ80" s="108">
        <f>'SO 701.3 - Nové oplocení ...'!F33</f>
        <v>0</v>
      </c>
      <c r="BA80" s="108">
        <f>'SO 701.3 - Nové oplocení ...'!F34</f>
        <v>0</v>
      </c>
      <c r="BB80" s="108">
        <f>'SO 701.3 - Nové oplocení ...'!F35</f>
        <v>0</v>
      </c>
      <c r="BC80" s="108">
        <f>'SO 701.3 - Nové oplocení ...'!F36</f>
        <v>0</v>
      </c>
      <c r="BD80" s="110">
        <f>'SO 701.3 - Nové oplocení ...'!F37</f>
        <v>0</v>
      </c>
      <c r="BE80" s="7"/>
      <c r="BT80" s="111" t="s">
        <v>88</v>
      </c>
      <c r="BV80" s="111" t="s">
        <v>82</v>
      </c>
      <c r="BW80" s="111" t="s">
        <v>164</v>
      </c>
      <c r="BX80" s="111" t="s">
        <v>5</v>
      </c>
      <c r="CL80" s="111" t="s">
        <v>20</v>
      </c>
      <c r="CM80" s="111" t="s">
        <v>22</v>
      </c>
    </row>
    <row r="81" spans="1:91" s="7" customFormat="1" ht="24.75" customHeight="1">
      <c r="A81" s="100" t="s">
        <v>84</v>
      </c>
      <c r="B81" s="101"/>
      <c r="C81" s="102"/>
      <c r="D81" s="103" t="s">
        <v>165</v>
      </c>
      <c r="E81" s="103"/>
      <c r="F81" s="103"/>
      <c r="G81" s="103"/>
      <c r="H81" s="103"/>
      <c r="I81" s="104"/>
      <c r="J81" s="103" t="s">
        <v>166</v>
      </c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5">
        <f>'SO 701.3.1 - Nové oplocen...'!J30</f>
        <v>0</v>
      </c>
      <c r="AH81" s="104"/>
      <c r="AI81" s="104"/>
      <c r="AJ81" s="104"/>
      <c r="AK81" s="104"/>
      <c r="AL81" s="104"/>
      <c r="AM81" s="104"/>
      <c r="AN81" s="105">
        <f>SUM(AG81,AT81)</f>
        <v>0</v>
      </c>
      <c r="AO81" s="104"/>
      <c r="AP81" s="104"/>
      <c r="AQ81" s="106" t="s">
        <v>87</v>
      </c>
      <c r="AR81" s="101"/>
      <c r="AS81" s="107">
        <v>0</v>
      </c>
      <c r="AT81" s="108">
        <f>ROUND(SUM(AV81:AW81),2)</f>
        <v>0</v>
      </c>
      <c r="AU81" s="109">
        <f>'SO 701.3.1 - Nové oplocen...'!P86</f>
        <v>0</v>
      </c>
      <c r="AV81" s="108">
        <f>'SO 701.3.1 - Nové oplocen...'!J33</f>
        <v>0</v>
      </c>
      <c r="AW81" s="108">
        <f>'SO 701.3.1 - Nové oplocen...'!J34</f>
        <v>0</v>
      </c>
      <c r="AX81" s="108">
        <f>'SO 701.3.1 - Nové oplocen...'!J35</f>
        <v>0</v>
      </c>
      <c r="AY81" s="108">
        <f>'SO 701.3.1 - Nové oplocen...'!J36</f>
        <v>0</v>
      </c>
      <c r="AZ81" s="108">
        <f>'SO 701.3.1 - Nové oplocen...'!F33</f>
        <v>0</v>
      </c>
      <c r="BA81" s="108">
        <f>'SO 701.3.1 - Nové oplocen...'!F34</f>
        <v>0</v>
      </c>
      <c r="BB81" s="108">
        <f>'SO 701.3.1 - Nové oplocen...'!F35</f>
        <v>0</v>
      </c>
      <c r="BC81" s="108">
        <f>'SO 701.3.1 - Nové oplocen...'!F36</f>
        <v>0</v>
      </c>
      <c r="BD81" s="110">
        <f>'SO 701.3.1 - Nové oplocen...'!F37</f>
        <v>0</v>
      </c>
      <c r="BE81" s="7"/>
      <c r="BT81" s="111" t="s">
        <v>88</v>
      </c>
      <c r="BV81" s="111" t="s">
        <v>82</v>
      </c>
      <c r="BW81" s="111" t="s">
        <v>167</v>
      </c>
      <c r="BX81" s="111" t="s">
        <v>5</v>
      </c>
      <c r="CL81" s="111" t="s">
        <v>20</v>
      </c>
      <c r="CM81" s="111" t="s">
        <v>22</v>
      </c>
    </row>
    <row r="82" spans="1:91" s="7" customFormat="1" ht="24.75" customHeight="1">
      <c r="A82" s="100" t="s">
        <v>84</v>
      </c>
      <c r="B82" s="101"/>
      <c r="C82" s="102"/>
      <c r="D82" s="103" t="s">
        <v>168</v>
      </c>
      <c r="E82" s="103"/>
      <c r="F82" s="103"/>
      <c r="G82" s="103"/>
      <c r="H82" s="103"/>
      <c r="I82" s="104"/>
      <c r="J82" s="103" t="s">
        <v>169</v>
      </c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5">
        <f>'VRN.1 - Vedlejší rozpočto...'!J30</f>
        <v>0</v>
      </c>
      <c r="AH82" s="104"/>
      <c r="AI82" s="104"/>
      <c r="AJ82" s="104"/>
      <c r="AK82" s="104"/>
      <c r="AL82" s="104"/>
      <c r="AM82" s="104"/>
      <c r="AN82" s="105">
        <f>SUM(AG82,AT82)</f>
        <v>0</v>
      </c>
      <c r="AO82" s="104"/>
      <c r="AP82" s="104"/>
      <c r="AQ82" s="106" t="s">
        <v>87</v>
      </c>
      <c r="AR82" s="101"/>
      <c r="AS82" s="107">
        <v>0</v>
      </c>
      <c r="AT82" s="108">
        <f>ROUND(SUM(AV82:AW82),2)</f>
        <v>0</v>
      </c>
      <c r="AU82" s="109">
        <f>'VRN.1 - Vedlejší rozpočto...'!P82</f>
        <v>0</v>
      </c>
      <c r="AV82" s="108">
        <f>'VRN.1 - Vedlejší rozpočto...'!J33</f>
        <v>0</v>
      </c>
      <c r="AW82" s="108">
        <f>'VRN.1 - Vedlejší rozpočto...'!J34</f>
        <v>0</v>
      </c>
      <c r="AX82" s="108">
        <f>'VRN.1 - Vedlejší rozpočto...'!J35</f>
        <v>0</v>
      </c>
      <c r="AY82" s="108">
        <f>'VRN.1 - Vedlejší rozpočto...'!J36</f>
        <v>0</v>
      </c>
      <c r="AZ82" s="108">
        <f>'VRN.1 - Vedlejší rozpočto...'!F33</f>
        <v>0</v>
      </c>
      <c r="BA82" s="108">
        <f>'VRN.1 - Vedlejší rozpočto...'!F34</f>
        <v>0</v>
      </c>
      <c r="BB82" s="108">
        <f>'VRN.1 - Vedlejší rozpočto...'!F35</f>
        <v>0</v>
      </c>
      <c r="BC82" s="108">
        <f>'VRN.1 - Vedlejší rozpočto...'!F36</f>
        <v>0</v>
      </c>
      <c r="BD82" s="110">
        <f>'VRN.1 - Vedlejší rozpočto...'!F37</f>
        <v>0</v>
      </c>
      <c r="BE82" s="7"/>
      <c r="BT82" s="111" t="s">
        <v>88</v>
      </c>
      <c r="BV82" s="111" t="s">
        <v>82</v>
      </c>
      <c r="BW82" s="111" t="s">
        <v>170</v>
      </c>
      <c r="BX82" s="111" t="s">
        <v>5</v>
      </c>
      <c r="CL82" s="111" t="s">
        <v>20</v>
      </c>
      <c r="CM82" s="111" t="s">
        <v>22</v>
      </c>
    </row>
    <row r="83" spans="1:91" s="7" customFormat="1" ht="24.75" customHeight="1">
      <c r="A83" s="100" t="s">
        <v>84</v>
      </c>
      <c r="B83" s="101"/>
      <c r="C83" s="102"/>
      <c r="D83" s="103" t="s">
        <v>171</v>
      </c>
      <c r="E83" s="103"/>
      <c r="F83" s="103"/>
      <c r="G83" s="103"/>
      <c r="H83" s="103"/>
      <c r="I83" s="104"/>
      <c r="J83" s="103" t="s">
        <v>172</v>
      </c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5">
        <f>'VRN.1.1 - Vedlejší rozpoč...'!J30</f>
        <v>0</v>
      </c>
      <c r="AH83" s="104"/>
      <c r="AI83" s="104"/>
      <c r="AJ83" s="104"/>
      <c r="AK83" s="104"/>
      <c r="AL83" s="104"/>
      <c r="AM83" s="104"/>
      <c r="AN83" s="105">
        <f>SUM(AG83,AT83)</f>
        <v>0</v>
      </c>
      <c r="AO83" s="104"/>
      <c r="AP83" s="104"/>
      <c r="AQ83" s="106" t="s">
        <v>87</v>
      </c>
      <c r="AR83" s="101"/>
      <c r="AS83" s="107">
        <v>0</v>
      </c>
      <c r="AT83" s="108">
        <f>ROUND(SUM(AV83:AW83),2)</f>
        <v>0</v>
      </c>
      <c r="AU83" s="109">
        <f>'VRN.1.1 - Vedlejší rozpoč...'!P87</f>
        <v>0</v>
      </c>
      <c r="AV83" s="108">
        <f>'VRN.1.1 - Vedlejší rozpoč...'!J33</f>
        <v>0</v>
      </c>
      <c r="AW83" s="108">
        <f>'VRN.1.1 - Vedlejší rozpoč...'!J34</f>
        <v>0</v>
      </c>
      <c r="AX83" s="108">
        <f>'VRN.1.1 - Vedlejší rozpoč...'!J35</f>
        <v>0</v>
      </c>
      <c r="AY83" s="108">
        <f>'VRN.1.1 - Vedlejší rozpoč...'!J36</f>
        <v>0</v>
      </c>
      <c r="AZ83" s="108">
        <f>'VRN.1.1 - Vedlejší rozpoč...'!F33</f>
        <v>0</v>
      </c>
      <c r="BA83" s="108">
        <f>'VRN.1.1 - Vedlejší rozpoč...'!F34</f>
        <v>0</v>
      </c>
      <c r="BB83" s="108">
        <f>'VRN.1.1 - Vedlejší rozpoč...'!F35</f>
        <v>0</v>
      </c>
      <c r="BC83" s="108">
        <f>'VRN.1.1 - Vedlejší rozpoč...'!F36</f>
        <v>0</v>
      </c>
      <c r="BD83" s="110">
        <f>'VRN.1.1 - Vedlejší rozpoč...'!F37</f>
        <v>0</v>
      </c>
      <c r="BE83" s="7"/>
      <c r="BT83" s="111" t="s">
        <v>88</v>
      </c>
      <c r="BV83" s="111" t="s">
        <v>82</v>
      </c>
      <c r="BW83" s="111" t="s">
        <v>173</v>
      </c>
      <c r="BX83" s="111" t="s">
        <v>5</v>
      </c>
      <c r="CL83" s="111" t="s">
        <v>20</v>
      </c>
      <c r="CM83" s="111" t="s">
        <v>22</v>
      </c>
    </row>
    <row r="84" spans="1:91" s="7" customFormat="1" ht="24.75" customHeight="1">
      <c r="A84" s="100" t="s">
        <v>84</v>
      </c>
      <c r="B84" s="101"/>
      <c r="C84" s="102"/>
      <c r="D84" s="103" t="s">
        <v>174</v>
      </c>
      <c r="E84" s="103"/>
      <c r="F84" s="103"/>
      <c r="G84" s="103"/>
      <c r="H84" s="103"/>
      <c r="I84" s="104"/>
      <c r="J84" s="103" t="s">
        <v>175</v>
      </c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5">
        <f>'VRN.2 - Vedlejší rozpočto...'!J30</f>
        <v>0</v>
      </c>
      <c r="AH84" s="104"/>
      <c r="AI84" s="104"/>
      <c r="AJ84" s="104"/>
      <c r="AK84" s="104"/>
      <c r="AL84" s="104"/>
      <c r="AM84" s="104"/>
      <c r="AN84" s="105">
        <f>SUM(AG84,AT84)</f>
        <v>0</v>
      </c>
      <c r="AO84" s="104"/>
      <c r="AP84" s="104"/>
      <c r="AQ84" s="106" t="s">
        <v>87</v>
      </c>
      <c r="AR84" s="101"/>
      <c r="AS84" s="107">
        <v>0</v>
      </c>
      <c r="AT84" s="108">
        <f>ROUND(SUM(AV84:AW84),2)</f>
        <v>0</v>
      </c>
      <c r="AU84" s="109">
        <f>'VRN.2 - Vedlejší rozpočto...'!P88</f>
        <v>0</v>
      </c>
      <c r="AV84" s="108">
        <f>'VRN.2 - Vedlejší rozpočto...'!J33</f>
        <v>0</v>
      </c>
      <c r="AW84" s="108">
        <f>'VRN.2 - Vedlejší rozpočto...'!J34</f>
        <v>0</v>
      </c>
      <c r="AX84" s="108">
        <f>'VRN.2 - Vedlejší rozpočto...'!J35</f>
        <v>0</v>
      </c>
      <c r="AY84" s="108">
        <f>'VRN.2 - Vedlejší rozpočto...'!J36</f>
        <v>0</v>
      </c>
      <c r="AZ84" s="108">
        <f>'VRN.2 - Vedlejší rozpočto...'!F33</f>
        <v>0</v>
      </c>
      <c r="BA84" s="108">
        <f>'VRN.2 - Vedlejší rozpočto...'!F34</f>
        <v>0</v>
      </c>
      <c r="BB84" s="108">
        <f>'VRN.2 - Vedlejší rozpočto...'!F35</f>
        <v>0</v>
      </c>
      <c r="BC84" s="108">
        <f>'VRN.2 - Vedlejší rozpočto...'!F36</f>
        <v>0</v>
      </c>
      <c r="BD84" s="110">
        <f>'VRN.2 - Vedlejší rozpočto...'!F37</f>
        <v>0</v>
      </c>
      <c r="BE84" s="7"/>
      <c r="BT84" s="111" t="s">
        <v>88</v>
      </c>
      <c r="BV84" s="111" t="s">
        <v>82</v>
      </c>
      <c r="BW84" s="111" t="s">
        <v>176</v>
      </c>
      <c r="BX84" s="111" t="s">
        <v>5</v>
      </c>
      <c r="CL84" s="111" t="s">
        <v>20</v>
      </c>
      <c r="CM84" s="111" t="s">
        <v>22</v>
      </c>
    </row>
    <row r="85" spans="1:91" s="7" customFormat="1" ht="24.75" customHeight="1">
      <c r="A85" s="100" t="s">
        <v>84</v>
      </c>
      <c r="B85" s="101"/>
      <c r="C85" s="102"/>
      <c r="D85" s="103" t="s">
        <v>177</v>
      </c>
      <c r="E85" s="103"/>
      <c r="F85" s="103"/>
      <c r="G85" s="103"/>
      <c r="H85" s="103"/>
      <c r="I85" s="104"/>
      <c r="J85" s="103" t="s">
        <v>178</v>
      </c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5">
        <f>'VRN.3 - Vedlejší rozpočto...'!J30</f>
        <v>0</v>
      </c>
      <c r="AH85" s="104"/>
      <c r="AI85" s="104"/>
      <c r="AJ85" s="104"/>
      <c r="AK85" s="104"/>
      <c r="AL85" s="104"/>
      <c r="AM85" s="104"/>
      <c r="AN85" s="105">
        <f>SUM(AG85,AT85)</f>
        <v>0</v>
      </c>
      <c r="AO85" s="104"/>
      <c r="AP85" s="104"/>
      <c r="AQ85" s="106" t="s">
        <v>87</v>
      </c>
      <c r="AR85" s="101"/>
      <c r="AS85" s="107">
        <v>0</v>
      </c>
      <c r="AT85" s="108">
        <f>ROUND(SUM(AV85:AW85),2)</f>
        <v>0</v>
      </c>
      <c r="AU85" s="109">
        <f>'VRN.3 - Vedlejší rozpočto...'!P83</f>
        <v>0</v>
      </c>
      <c r="AV85" s="108">
        <f>'VRN.3 - Vedlejší rozpočto...'!J33</f>
        <v>0</v>
      </c>
      <c r="AW85" s="108">
        <f>'VRN.3 - Vedlejší rozpočto...'!J34</f>
        <v>0</v>
      </c>
      <c r="AX85" s="108">
        <f>'VRN.3 - Vedlejší rozpočto...'!J35</f>
        <v>0</v>
      </c>
      <c r="AY85" s="108">
        <f>'VRN.3 - Vedlejší rozpočto...'!J36</f>
        <v>0</v>
      </c>
      <c r="AZ85" s="108">
        <f>'VRN.3 - Vedlejší rozpočto...'!F33</f>
        <v>0</v>
      </c>
      <c r="BA85" s="108">
        <f>'VRN.3 - Vedlejší rozpočto...'!F34</f>
        <v>0</v>
      </c>
      <c r="BB85" s="108">
        <f>'VRN.3 - Vedlejší rozpočto...'!F35</f>
        <v>0</v>
      </c>
      <c r="BC85" s="108">
        <f>'VRN.3 - Vedlejší rozpočto...'!F36</f>
        <v>0</v>
      </c>
      <c r="BD85" s="110">
        <f>'VRN.3 - Vedlejší rozpočto...'!F37</f>
        <v>0</v>
      </c>
      <c r="BE85" s="7"/>
      <c r="BT85" s="111" t="s">
        <v>88</v>
      </c>
      <c r="BV85" s="111" t="s">
        <v>82</v>
      </c>
      <c r="BW85" s="111" t="s">
        <v>179</v>
      </c>
      <c r="BX85" s="111" t="s">
        <v>5</v>
      </c>
      <c r="CL85" s="111" t="s">
        <v>20</v>
      </c>
      <c r="CM85" s="111" t="s">
        <v>22</v>
      </c>
    </row>
    <row r="86" spans="1:91" s="7" customFormat="1" ht="24.75" customHeight="1">
      <c r="A86" s="100" t="s">
        <v>84</v>
      </c>
      <c r="B86" s="101"/>
      <c r="C86" s="102"/>
      <c r="D86" s="103" t="s">
        <v>180</v>
      </c>
      <c r="E86" s="103"/>
      <c r="F86" s="103"/>
      <c r="G86" s="103"/>
      <c r="H86" s="103"/>
      <c r="I86" s="104"/>
      <c r="J86" s="103" t="s">
        <v>181</v>
      </c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5">
        <f>'VRN.3.1 - Vedlejší rozpoč...'!J30</f>
        <v>0</v>
      </c>
      <c r="AH86" s="104"/>
      <c r="AI86" s="104"/>
      <c r="AJ86" s="104"/>
      <c r="AK86" s="104"/>
      <c r="AL86" s="104"/>
      <c r="AM86" s="104"/>
      <c r="AN86" s="105">
        <f>SUM(AG86,AT86)</f>
        <v>0</v>
      </c>
      <c r="AO86" s="104"/>
      <c r="AP86" s="104"/>
      <c r="AQ86" s="106" t="s">
        <v>87</v>
      </c>
      <c r="AR86" s="101"/>
      <c r="AS86" s="107">
        <v>0</v>
      </c>
      <c r="AT86" s="108">
        <f>ROUND(SUM(AV86:AW86),2)</f>
        <v>0</v>
      </c>
      <c r="AU86" s="109">
        <f>'VRN.3.1 - Vedlejší rozpoč...'!P87</f>
        <v>0</v>
      </c>
      <c r="AV86" s="108">
        <f>'VRN.3.1 - Vedlejší rozpoč...'!J33</f>
        <v>0</v>
      </c>
      <c r="AW86" s="108">
        <f>'VRN.3.1 - Vedlejší rozpoč...'!J34</f>
        <v>0</v>
      </c>
      <c r="AX86" s="108">
        <f>'VRN.3.1 - Vedlejší rozpoč...'!J35</f>
        <v>0</v>
      </c>
      <c r="AY86" s="108">
        <f>'VRN.3.1 - Vedlejší rozpoč...'!J36</f>
        <v>0</v>
      </c>
      <c r="AZ86" s="108">
        <f>'VRN.3.1 - Vedlejší rozpoč...'!F33</f>
        <v>0</v>
      </c>
      <c r="BA86" s="108">
        <f>'VRN.3.1 - Vedlejší rozpoč...'!F34</f>
        <v>0</v>
      </c>
      <c r="BB86" s="108">
        <f>'VRN.3.1 - Vedlejší rozpoč...'!F35</f>
        <v>0</v>
      </c>
      <c r="BC86" s="108">
        <f>'VRN.3.1 - Vedlejší rozpoč...'!F36</f>
        <v>0</v>
      </c>
      <c r="BD86" s="110">
        <f>'VRN.3.1 - Vedlejší rozpoč...'!F37</f>
        <v>0</v>
      </c>
      <c r="BE86" s="7"/>
      <c r="BT86" s="111" t="s">
        <v>88</v>
      </c>
      <c r="BV86" s="111" t="s">
        <v>82</v>
      </c>
      <c r="BW86" s="111" t="s">
        <v>182</v>
      </c>
      <c r="BX86" s="111" t="s">
        <v>5</v>
      </c>
      <c r="CL86" s="111" t="s">
        <v>20</v>
      </c>
      <c r="CM86" s="111" t="s">
        <v>22</v>
      </c>
    </row>
    <row r="87" spans="1:91" s="7" customFormat="1" ht="24.75" customHeight="1">
      <c r="A87" s="100" t="s">
        <v>84</v>
      </c>
      <c r="B87" s="101"/>
      <c r="C87" s="102"/>
      <c r="D87" s="103" t="s">
        <v>183</v>
      </c>
      <c r="E87" s="103"/>
      <c r="F87" s="103"/>
      <c r="G87" s="103"/>
      <c r="H87" s="103"/>
      <c r="I87" s="104"/>
      <c r="J87" s="103" t="s">
        <v>184</v>
      </c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5">
        <f>'VRN.4 - Vedlejší rozpočto...'!J30</f>
        <v>0</v>
      </c>
      <c r="AH87" s="104"/>
      <c r="AI87" s="104"/>
      <c r="AJ87" s="104"/>
      <c r="AK87" s="104"/>
      <c r="AL87" s="104"/>
      <c r="AM87" s="104"/>
      <c r="AN87" s="105">
        <f>SUM(AG87,AT87)</f>
        <v>0</v>
      </c>
      <c r="AO87" s="104"/>
      <c r="AP87" s="104"/>
      <c r="AQ87" s="106" t="s">
        <v>87</v>
      </c>
      <c r="AR87" s="101"/>
      <c r="AS87" s="112">
        <v>0</v>
      </c>
      <c r="AT87" s="113">
        <f>ROUND(SUM(AV87:AW87),2)</f>
        <v>0</v>
      </c>
      <c r="AU87" s="114">
        <f>'VRN.4 - Vedlejší rozpočto...'!P88</f>
        <v>0</v>
      </c>
      <c r="AV87" s="113">
        <f>'VRN.4 - Vedlejší rozpočto...'!J33</f>
        <v>0</v>
      </c>
      <c r="AW87" s="113">
        <f>'VRN.4 - Vedlejší rozpočto...'!J34</f>
        <v>0</v>
      </c>
      <c r="AX87" s="113">
        <f>'VRN.4 - Vedlejší rozpočto...'!J35</f>
        <v>0</v>
      </c>
      <c r="AY87" s="113">
        <f>'VRN.4 - Vedlejší rozpočto...'!J36</f>
        <v>0</v>
      </c>
      <c r="AZ87" s="113">
        <f>'VRN.4 - Vedlejší rozpočto...'!F33</f>
        <v>0</v>
      </c>
      <c r="BA87" s="113">
        <f>'VRN.4 - Vedlejší rozpočto...'!F34</f>
        <v>0</v>
      </c>
      <c r="BB87" s="113">
        <f>'VRN.4 - Vedlejší rozpočto...'!F35</f>
        <v>0</v>
      </c>
      <c r="BC87" s="113">
        <f>'VRN.4 - Vedlejší rozpočto...'!F36</f>
        <v>0</v>
      </c>
      <c r="BD87" s="115">
        <f>'VRN.4 - Vedlejší rozpočto...'!F37</f>
        <v>0</v>
      </c>
      <c r="BE87" s="7"/>
      <c r="BT87" s="111" t="s">
        <v>88</v>
      </c>
      <c r="BV87" s="111" t="s">
        <v>82</v>
      </c>
      <c r="BW87" s="111" t="s">
        <v>185</v>
      </c>
      <c r="BX87" s="111" t="s">
        <v>5</v>
      </c>
      <c r="CL87" s="111" t="s">
        <v>20</v>
      </c>
      <c r="CM87" s="111" t="s">
        <v>22</v>
      </c>
    </row>
    <row r="88" spans="1:57" s="2" customFormat="1" ht="30" customHeight="1">
      <c r="A88" s="40"/>
      <c r="B88" s="41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1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</row>
    <row r="89" spans="1:57" s="2" customFormat="1" ht="6.95" customHeight="1">
      <c r="A89" s="40"/>
      <c r="B89" s="57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8"/>
      <c r="AI89" s="58"/>
      <c r="AJ89" s="58"/>
      <c r="AK89" s="58"/>
      <c r="AL89" s="58"/>
      <c r="AM89" s="58"/>
      <c r="AN89" s="58"/>
      <c r="AO89" s="58"/>
      <c r="AP89" s="58"/>
      <c r="AQ89" s="58"/>
      <c r="AR89" s="41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</row>
  </sheetData>
  <mergeCells count="170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M49:AP49"/>
    <mergeCell ref="AR2:BE2"/>
    <mergeCell ref="AG61:AM61"/>
    <mergeCell ref="AN61:AP61"/>
    <mergeCell ref="AN62:AP62"/>
    <mergeCell ref="AG62:AM62"/>
    <mergeCell ref="AN63:AP63"/>
    <mergeCell ref="AG63:AM63"/>
    <mergeCell ref="AN64:AP64"/>
    <mergeCell ref="AG64:AM64"/>
    <mergeCell ref="AN65:AP65"/>
    <mergeCell ref="AG65:AM65"/>
    <mergeCell ref="AN66:AP66"/>
    <mergeCell ref="AG66:AM66"/>
    <mergeCell ref="AN67:AP67"/>
    <mergeCell ref="AG67:AM67"/>
    <mergeCell ref="AG68:AM68"/>
    <mergeCell ref="AN68:AP68"/>
    <mergeCell ref="AG69:AM69"/>
    <mergeCell ref="AN69:AP69"/>
    <mergeCell ref="AN70:AP70"/>
    <mergeCell ref="AG70:AM70"/>
    <mergeCell ref="AS49:AT51"/>
    <mergeCell ref="AM50:AP50"/>
    <mergeCell ref="AN52:AP52"/>
    <mergeCell ref="AG52:AM52"/>
    <mergeCell ref="AN55:AP55"/>
    <mergeCell ref="AG55:AM55"/>
    <mergeCell ref="AN56:AP56"/>
    <mergeCell ref="AG56:AM56"/>
    <mergeCell ref="AN57:AP57"/>
    <mergeCell ref="AG57:AM57"/>
    <mergeCell ref="AN58:AP58"/>
    <mergeCell ref="AG58:AM58"/>
    <mergeCell ref="AG59:AM59"/>
    <mergeCell ref="AN59:AP59"/>
    <mergeCell ref="AN60:AP60"/>
    <mergeCell ref="AG60:AM60"/>
    <mergeCell ref="AG54:AM54"/>
    <mergeCell ref="AN54:AP54"/>
    <mergeCell ref="AN71:AP71"/>
    <mergeCell ref="AG71:AM71"/>
    <mergeCell ref="AG72:AM72"/>
    <mergeCell ref="AN72:AP72"/>
    <mergeCell ref="AG73:AM73"/>
    <mergeCell ref="AN73:AP73"/>
    <mergeCell ref="AN74:AP74"/>
    <mergeCell ref="AG74:AM74"/>
    <mergeCell ref="AG75:AM75"/>
    <mergeCell ref="AN75:AP75"/>
    <mergeCell ref="AN76:AP76"/>
    <mergeCell ref="AG76:AM76"/>
    <mergeCell ref="AN77:AP77"/>
    <mergeCell ref="AG77:AM77"/>
    <mergeCell ref="AN78:AP78"/>
    <mergeCell ref="AG78:AM78"/>
    <mergeCell ref="AN79:AP79"/>
    <mergeCell ref="AG79:AM79"/>
    <mergeCell ref="AN80:AP80"/>
    <mergeCell ref="AG80:AM80"/>
    <mergeCell ref="AG81:AM81"/>
    <mergeCell ref="AN81:AP81"/>
    <mergeCell ref="AN82:AP82"/>
    <mergeCell ref="AG82:AM82"/>
    <mergeCell ref="AN83:AP83"/>
    <mergeCell ref="AG83:AM83"/>
    <mergeCell ref="AN84:AP84"/>
    <mergeCell ref="AG84:AM84"/>
    <mergeCell ref="AN85:AP85"/>
    <mergeCell ref="AG85:AM85"/>
    <mergeCell ref="AN86:AP86"/>
    <mergeCell ref="AG86:AM86"/>
    <mergeCell ref="AN87:AP87"/>
    <mergeCell ref="AG87:AM87"/>
    <mergeCell ref="I52:AF52"/>
    <mergeCell ref="J61:AF61"/>
    <mergeCell ref="J72:AF72"/>
    <mergeCell ref="J73:AF73"/>
    <mergeCell ref="J75:AF75"/>
    <mergeCell ref="J74:AF74"/>
    <mergeCell ref="J76:AF76"/>
    <mergeCell ref="J55:AF55"/>
    <mergeCell ref="J77:AF77"/>
    <mergeCell ref="J56:AF56"/>
    <mergeCell ref="J57:AF57"/>
    <mergeCell ref="J70:AF70"/>
    <mergeCell ref="J62:AF62"/>
    <mergeCell ref="J69:AF69"/>
    <mergeCell ref="J58:AF58"/>
    <mergeCell ref="J68:AF68"/>
    <mergeCell ref="J59:AF59"/>
    <mergeCell ref="J67:AF67"/>
    <mergeCell ref="J66:AF66"/>
    <mergeCell ref="J78:AF78"/>
    <mergeCell ref="J65:AF65"/>
    <mergeCell ref="J60:AF60"/>
    <mergeCell ref="J64:AF64"/>
    <mergeCell ref="J63:AF63"/>
    <mergeCell ref="J71:AF71"/>
    <mergeCell ref="L45:AO45"/>
    <mergeCell ref="J79:AF79"/>
    <mergeCell ref="J80:AF80"/>
    <mergeCell ref="J81:AF81"/>
    <mergeCell ref="J82:AF82"/>
    <mergeCell ref="J83:AF83"/>
    <mergeCell ref="J84:AF84"/>
    <mergeCell ref="J85:AF85"/>
    <mergeCell ref="J86:AF86"/>
    <mergeCell ref="J87:AF87"/>
    <mergeCell ref="AM47:AN47"/>
    <mergeCell ref="C52:G52"/>
    <mergeCell ref="D66:H66"/>
    <mergeCell ref="D64:H64"/>
    <mergeCell ref="D65:H65"/>
    <mergeCell ref="D67:H67"/>
    <mergeCell ref="D68:H68"/>
    <mergeCell ref="D69:H69"/>
    <mergeCell ref="D70:H70"/>
    <mergeCell ref="D71:H71"/>
    <mergeCell ref="D72:H72"/>
    <mergeCell ref="D73:H73"/>
    <mergeCell ref="D74:H74"/>
    <mergeCell ref="D75:H75"/>
    <mergeCell ref="D76:H76"/>
    <mergeCell ref="D77:H77"/>
    <mergeCell ref="D63:H63"/>
    <mergeCell ref="D62:H62"/>
    <mergeCell ref="D78:H78"/>
    <mergeCell ref="D61:H61"/>
    <mergeCell ref="D60:H60"/>
    <mergeCell ref="D58:H58"/>
    <mergeCell ref="D55:H55"/>
    <mergeCell ref="D57:H57"/>
    <mergeCell ref="D56:H56"/>
    <mergeCell ref="D59:H59"/>
    <mergeCell ref="D79:H79"/>
    <mergeCell ref="D80:H80"/>
    <mergeCell ref="D81:H81"/>
    <mergeCell ref="D82:H82"/>
    <mergeCell ref="D83:H83"/>
    <mergeCell ref="D84:H84"/>
    <mergeCell ref="D85:H85"/>
    <mergeCell ref="D86:H86"/>
    <mergeCell ref="D87:H87"/>
  </mergeCells>
  <hyperlinks>
    <hyperlink ref="A55" location="'SO 102.1 - Chodníky - I. ...'!C2" display="/"/>
    <hyperlink ref="A56" location="'SO 102.1.1 - Chodníky - I...'!C2" display="/"/>
    <hyperlink ref="A57" location="'SO 102.2 - Chodníky - II....'!C2" display="/"/>
    <hyperlink ref="A58" location="'SO 102.3 - Chodníky - III...'!C2" display="/"/>
    <hyperlink ref="A59" location="'SO 102.3.1 - Chodníky - I...'!C2" display="/"/>
    <hyperlink ref="A60" location="'SO 102.4 - Chodníky - IV....'!C2" display="/"/>
    <hyperlink ref="A61" location="'SO 104 - Zastávkové záliv...'!C2" display="/"/>
    <hyperlink ref="A62" location="'SO 105 - Parkovací zálivy...'!C2" display="/"/>
    <hyperlink ref="A63" location="'SO 202.1 - Stabilizace sv...'!C2" display="/"/>
    <hyperlink ref="A64" location="'SO 202.1.1 - Stabilizace ...'!C2" display="/"/>
    <hyperlink ref="A65" location="'SO 202.4 - Stabilizace sv...'!C2" display="/"/>
    <hyperlink ref="A66" location="'SO 203 - Lávka přes Kalný...'!C2" display="/"/>
    <hyperlink ref="A67" location="'SO 301.1 - Odvodnění komu...'!C2" display="/"/>
    <hyperlink ref="A68" location="'SO 301.1.1 - Odvodnění ko...'!C2" display="/"/>
    <hyperlink ref="A69" location="'SO 301.2 - Odvodnění komu...'!C2" display="/"/>
    <hyperlink ref="A70" location="'SO 301.3 - Odvodnění komu...'!C2" display="/"/>
    <hyperlink ref="A71" location="'SO 301.3.1 - Odvodnění ko...'!C2" display="/"/>
    <hyperlink ref="A72" location="'SO 301.4 - Odvodnění komu...'!C2" display="/"/>
    <hyperlink ref="A73" location="'SO 303.1 - Přípojky žlabů...'!C2" display="/"/>
    <hyperlink ref="A74" location="'SO 303.1.1 - Přípojky žla...'!C2" display="/"/>
    <hyperlink ref="A75" location="'SO 401.1 - Veřejné osvětl...'!C2" display="/"/>
    <hyperlink ref="A76" location="'SO 401.1.1 - Veřejné osvě...'!C2" display="/"/>
    <hyperlink ref="A77" location="'SO 401.2 - Veřejné osvětl...'!C2" display="/"/>
    <hyperlink ref="A78" location="'SO 401.3 - Veřejné osvětl...'!C2" display="/"/>
    <hyperlink ref="A79" location="'SO 401.4 - Veřejné osvětl...'!C2" display="/"/>
    <hyperlink ref="A80" location="'SO 701.3 - Nové oplocení ...'!C2" display="/"/>
    <hyperlink ref="A81" location="'SO 701.3.1 - Nové oplocen...'!C2" display="/"/>
    <hyperlink ref="A82" location="'VRN.1 - Vedlejší rozpočto...'!C2" display="/"/>
    <hyperlink ref="A83" location="'VRN.1.1 - Vedlejší rozpoč...'!C2" display="/"/>
    <hyperlink ref="A84" location="'VRN.2 - Vedlejší rozpočto...'!C2" display="/"/>
    <hyperlink ref="A85" location="'VRN.3 - Vedlejší rozpočto...'!C2" display="/"/>
    <hyperlink ref="A86" location="'VRN.3.1 - Vedlejší rozpoč...'!C2" display="/"/>
    <hyperlink ref="A87" location="'VRN.4 - Vedlejší rozpočto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9" t="s">
        <v>6</v>
      </c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113</v>
      </c>
    </row>
    <row r="3" spans="2:46" s="1" customFormat="1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3"/>
      <c r="AT3" s="20" t="s">
        <v>22</v>
      </c>
    </row>
    <row r="4" spans="2:46" s="1" customFormat="1" ht="24.95" customHeight="1">
      <c r="B4" s="23"/>
      <c r="D4" s="24" t="s">
        <v>186</v>
      </c>
      <c r="L4" s="23"/>
      <c r="M4" s="116" t="s">
        <v>11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33" t="s">
        <v>17</v>
      </c>
      <c r="L6" s="23"/>
    </row>
    <row r="7" spans="2:12" s="1" customFormat="1" ht="16.5" customHeight="1">
      <c r="B7" s="23"/>
      <c r="E7" s="117" t="str">
        <f>'Rekapitulace stavby'!K6</f>
        <v>II/187 Kolínec průtah</v>
      </c>
      <c r="F7" s="33"/>
      <c r="G7" s="33"/>
      <c r="H7" s="33"/>
      <c r="L7" s="23"/>
    </row>
    <row r="8" spans="1:31" s="2" customFormat="1" ht="12" customHeight="1">
      <c r="A8" s="40"/>
      <c r="B8" s="41"/>
      <c r="C8" s="40"/>
      <c r="D8" s="33" t="s">
        <v>187</v>
      </c>
      <c r="E8" s="40"/>
      <c r="F8" s="40"/>
      <c r="G8" s="40"/>
      <c r="H8" s="40"/>
      <c r="I8" s="40"/>
      <c r="J8" s="40"/>
      <c r="K8" s="40"/>
      <c r="L8" s="118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1"/>
      <c r="C9" s="40"/>
      <c r="D9" s="40"/>
      <c r="E9" s="64" t="s">
        <v>972</v>
      </c>
      <c r="F9" s="40"/>
      <c r="G9" s="40"/>
      <c r="H9" s="40"/>
      <c r="I9" s="40"/>
      <c r="J9" s="40"/>
      <c r="K9" s="40"/>
      <c r="L9" s="118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1"/>
      <c r="C10" s="40"/>
      <c r="D10" s="40"/>
      <c r="E10" s="40"/>
      <c r="F10" s="40"/>
      <c r="G10" s="40"/>
      <c r="H10" s="40"/>
      <c r="I10" s="40"/>
      <c r="J10" s="40"/>
      <c r="K10" s="40"/>
      <c r="L10" s="118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1"/>
      <c r="C11" s="40"/>
      <c r="D11" s="33" t="s">
        <v>19</v>
      </c>
      <c r="E11" s="40"/>
      <c r="F11" s="28" t="s">
        <v>20</v>
      </c>
      <c r="G11" s="40"/>
      <c r="H11" s="40"/>
      <c r="I11" s="33" t="s">
        <v>21</v>
      </c>
      <c r="J11" s="28" t="s">
        <v>3</v>
      </c>
      <c r="K11" s="40"/>
      <c r="L11" s="118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1"/>
      <c r="C12" s="40"/>
      <c r="D12" s="33" t="s">
        <v>23</v>
      </c>
      <c r="E12" s="40"/>
      <c r="F12" s="28" t="s">
        <v>24</v>
      </c>
      <c r="G12" s="40"/>
      <c r="H12" s="40"/>
      <c r="I12" s="33" t="s">
        <v>25</v>
      </c>
      <c r="J12" s="66" t="str">
        <f>'Rekapitulace stavby'!AN8</f>
        <v>21. 1. 2021</v>
      </c>
      <c r="K12" s="40"/>
      <c r="L12" s="118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1"/>
      <c r="C13" s="40"/>
      <c r="D13" s="40"/>
      <c r="E13" s="40"/>
      <c r="F13" s="40"/>
      <c r="G13" s="40"/>
      <c r="H13" s="40"/>
      <c r="I13" s="40"/>
      <c r="J13" s="40"/>
      <c r="K13" s="40"/>
      <c r="L13" s="118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1"/>
      <c r="C14" s="40"/>
      <c r="D14" s="33" t="s">
        <v>31</v>
      </c>
      <c r="E14" s="40"/>
      <c r="F14" s="40"/>
      <c r="G14" s="40"/>
      <c r="H14" s="40"/>
      <c r="I14" s="33" t="s">
        <v>32</v>
      </c>
      <c r="J14" s="28" t="s">
        <v>33</v>
      </c>
      <c r="K14" s="40"/>
      <c r="L14" s="118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1"/>
      <c r="C15" s="40"/>
      <c r="D15" s="40"/>
      <c r="E15" s="28" t="s">
        <v>34</v>
      </c>
      <c r="F15" s="40"/>
      <c r="G15" s="40"/>
      <c r="H15" s="40"/>
      <c r="I15" s="33" t="s">
        <v>35</v>
      </c>
      <c r="J15" s="28" t="s">
        <v>3</v>
      </c>
      <c r="K15" s="40"/>
      <c r="L15" s="118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1"/>
      <c r="C16" s="40"/>
      <c r="D16" s="40"/>
      <c r="E16" s="40"/>
      <c r="F16" s="40"/>
      <c r="G16" s="40"/>
      <c r="H16" s="40"/>
      <c r="I16" s="40"/>
      <c r="J16" s="40"/>
      <c r="K16" s="40"/>
      <c r="L16" s="118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1"/>
      <c r="C17" s="40"/>
      <c r="D17" s="33" t="s">
        <v>36</v>
      </c>
      <c r="E17" s="40"/>
      <c r="F17" s="40"/>
      <c r="G17" s="40"/>
      <c r="H17" s="40"/>
      <c r="I17" s="33" t="s">
        <v>32</v>
      </c>
      <c r="J17" s="34" t="str">
        <f>'Rekapitulace stavby'!AN13</f>
        <v>Vyplň údaj</v>
      </c>
      <c r="K17" s="40"/>
      <c r="L17" s="118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1"/>
      <c r="C18" s="40"/>
      <c r="D18" s="40"/>
      <c r="E18" s="34" t="str">
        <f>'Rekapitulace stavby'!E14</f>
        <v>Vyplň údaj</v>
      </c>
      <c r="F18" s="28"/>
      <c r="G18" s="28"/>
      <c r="H18" s="28"/>
      <c r="I18" s="33" t="s">
        <v>35</v>
      </c>
      <c r="J18" s="34" t="str">
        <f>'Rekapitulace stavby'!AN14</f>
        <v>Vyplň údaj</v>
      </c>
      <c r="K18" s="40"/>
      <c r="L18" s="118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1"/>
      <c r="C19" s="40"/>
      <c r="D19" s="40"/>
      <c r="E19" s="40"/>
      <c r="F19" s="40"/>
      <c r="G19" s="40"/>
      <c r="H19" s="40"/>
      <c r="I19" s="40"/>
      <c r="J19" s="40"/>
      <c r="K19" s="40"/>
      <c r="L19" s="118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1"/>
      <c r="C20" s="40"/>
      <c r="D20" s="33" t="s">
        <v>38</v>
      </c>
      <c r="E20" s="40"/>
      <c r="F20" s="40"/>
      <c r="G20" s="40"/>
      <c r="H20" s="40"/>
      <c r="I20" s="33" t="s">
        <v>32</v>
      </c>
      <c r="J20" s="28" t="s">
        <v>39</v>
      </c>
      <c r="K20" s="40"/>
      <c r="L20" s="118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1"/>
      <c r="C21" s="40"/>
      <c r="D21" s="40"/>
      <c r="E21" s="28" t="s">
        <v>40</v>
      </c>
      <c r="F21" s="40"/>
      <c r="G21" s="40"/>
      <c r="H21" s="40"/>
      <c r="I21" s="33" t="s">
        <v>35</v>
      </c>
      <c r="J21" s="28" t="s">
        <v>3</v>
      </c>
      <c r="K21" s="40"/>
      <c r="L21" s="118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1"/>
      <c r="C22" s="40"/>
      <c r="D22" s="40"/>
      <c r="E22" s="40"/>
      <c r="F22" s="40"/>
      <c r="G22" s="40"/>
      <c r="H22" s="40"/>
      <c r="I22" s="40"/>
      <c r="J22" s="40"/>
      <c r="K22" s="40"/>
      <c r="L22" s="118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1"/>
      <c r="C23" s="40"/>
      <c r="D23" s="33" t="s">
        <v>42</v>
      </c>
      <c r="E23" s="40"/>
      <c r="F23" s="40"/>
      <c r="G23" s="40"/>
      <c r="H23" s="40"/>
      <c r="I23" s="33" t="s">
        <v>32</v>
      </c>
      <c r="J23" s="28" t="s">
        <v>39</v>
      </c>
      <c r="K23" s="40"/>
      <c r="L23" s="118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1"/>
      <c r="C24" s="40"/>
      <c r="D24" s="40"/>
      <c r="E24" s="28" t="s">
        <v>43</v>
      </c>
      <c r="F24" s="40"/>
      <c r="G24" s="40"/>
      <c r="H24" s="40"/>
      <c r="I24" s="33" t="s">
        <v>35</v>
      </c>
      <c r="J24" s="28" t="s">
        <v>3</v>
      </c>
      <c r="K24" s="40"/>
      <c r="L24" s="118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1"/>
      <c r="C25" s="40"/>
      <c r="D25" s="40"/>
      <c r="E25" s="40"/>
      <c r="F25" s="40"/>
      <c r="G25" s="40"/>
      <c r="H25" s="40"/>
      <c r="I25" s="40"/>
      <c r="J25" s="40"/>
      <c r="K25" s="40"/>
      <c r="L25" s="118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1"/>
      <c r="C26" s="40"/>
      <c r="D26" s="33" t="s">
        <v>44</v>
      </c>
      <c r="E26" s="40"/>
      <c r="F26" s="40"/>
      <c r="G26" s="40"/>
      <c r="H26" s="40"/>
      <c r="I26" s="40"/>
      <c r="J26" s="40"/>
      <c r="K26" s="40"/>
      <c r="L26" s="118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19"/>
      <c r="B27" s="120"/>
      <c r="C27" s="119"/>
      <c r="D27" s="119"/>
      <c r="E27" s="38" t="s">
        <v>3</v>
      </c>
      <c r="F27" s="38"/>
      <c r="G27" s="38"/>
      <c r="H27" s="38"/>
      <c r="I27" s="119"/>
      <c r="J27" s="119"/>
      <c r="K27" s="119"/>
      <c r="L27" s="121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</row>
    <row r="28" spans="1:31" s="2" customFormat="1" ht="6.95" customHeight="1">
      <c r="A28" s="40"/>
      <c r="B28" s="41"/>
      <c r="C28" s="40"/>
      <c r="D28" s="40"/>
      <c r="E28" s="40"/>
      <c r="F28" s="40"/>
      <c r="G28" s="40"/>
      <c r="H28" s="40"/>
      <c r="I28" s="40"/>
      <c r="J28" s="40"/>
      <c r="K28" s="40"/>
      <c r="L28" s="118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1"/>
      <c r="C29" s="40"/>
      <c r="D29" s="86"/>
      <c r="E29" s="86"/>
      <c r="F29" s="86"/>
      <c r="G29" s="86"/>
      <c r="H29" s="86"/>
      <c r="I29" s="86"/>
      <c r="J29" s="86"/>
      <c r="K29" s="86"/>
      <c r="L29" s="118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1"/>
      <c r="C30" s="40"/>
      <c r="D30" s="122" t="s">
        <v>46</v>
      </c>
      <c r="E30" s="40"/>
      <c r="F30" s="40"/>
      <c r="G30" s="40"/>
      <c r="H30" s="40"/>
      <c r="I30" s="40"/>
      <c r="J30" s="92">
        <f>ROUND(J85,2)</f>
        <v>0</v>
      </c>
      <c r="K30" s="40"/>
      <c r="L30" s="118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1"/>
      <c r="C31" s="40"/>
      <c r="D31" s="86"/>
      <c r="E31" s="86"/>
      <c r="F31" s="86"/>
      <c r="G31" s="86"/>
      <c r="H31" s="86"/>
      <c r="I31" s="86"/>
      <c r="J31" s="86"/>
      <c r="K31" s="86"/>
      <c r="L31" s="118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1"/>
      <c r="C32" s="40"/>
      <c r="D32" s="40"/>
      <c r="E32" s="40"/>
      <c r="F32" s="45" t="s">
        <v>48</v>
      </c>
      <c r="G32" s="40"/>
      <c r="H32" s="40"/>
      <c r="I32" s="45" t="s">
        <v>47</v>
      </c>
      <c r="J32" s="45" t="s">
        <v>49</v>
      </c>
      <c r="K32" s="40"/>
      <c r="L32" s="118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1"/>
      <c r="C33" s="40"/>
      <c r="D33" s="123" t="s">
        <v>50</v>
      </c>
      <c r="E33" s="33" t="s">
        <v>51</v>
      </c>
      <c r="F33" s="124">
        <f>ROUND((SUM(BE85:BE156)),2)</f>
        <v>0</v>
      </c>
      <c r="G33" s="40"/>
      <c r="H33" s="40"/>
      <c r="I33" s="125">
        <v>0.21</v>
      </c>
      <c r="J33" s="124">
        <f>ROUND(((SUM(BE85:BE156))*I33),2)</f>
        <v>0</v>
      </c>
      <c r="K33" s="40"/>
      <c r="L33" s="118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1"/>
      <c r="C34" s="40"/>
      <c r="D34" s="40"/>
      <c r="E34" s="33" t="s">
        <v>52</v>
      </c>
      <c r="F34" s="124">
        <f>ROUND((SUM(BF85:BF156)),2)</f>
        <v>0</v>
      </c>
      <c r="G34" s="40"/>
      <c r="H34" s="40"/>
      <c r="I34" s="125">
        <v>0.15</v>
      </c>
      <c r="J34" s="124">
        <f>ROUND(((SUM(BF85:BF156))*I34),2)</f>
        <v>0</v>
      </c>
      <c r="K34" s="40"/>
      <c r="L34" s="118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1"/>
      <c r="C35" s="40"/>
      <c r="D35" s="40"/>
      <c r="E35" s="33" t="s">
        <v>53</v>
      </c>
      <c r="F35" s="124">
        <f>ROUND((SUM(BG85:BG156)),2)</f>
        <v>0</v>
      </c>
      <c r="G35" s="40"/>
      <c r="H35" s="40"/>
      <c r="I35" s="125">
        <v>0.21</v>
      </c>
      <c r="J35" s="124">
        <f>0</f>
        <v>0</v>
      </c>
      <c r="K35" s="40"/>
      <c r="L35" s="118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1"/>
      <c r="C36" s="40"/>
      <c r="D36" s="40"/>
      <c r="E36" s="33" t="s">
        <v>54</v>
      </c>
      <c r="F36" s="124">
        <f>ROUND((SUM(BH85:BH156)),2)</f>
        <v>0</v>
      </c>
      <c r="G36" s="40"/>
      <c r="H36" s="40"/>
      <c r="I36" s="125">
        <v>0.15</v>
      </c>
      <c r="J36" s="124">
        <f>0</f>
        <v>0</v>
      </c>
      <c r="K36" s="40"/>
      <c r="L36" s="118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1"/>
      <c r="C37" s="40"/>
      <c r="D37" s="40"/>
      <c r="E37" s="33" t="s">
        <v>55</v>
      </c>
      <c r="F37" s="124">
        <f>ROUND((SUM(BI85:BI156)),2)</f>
        <v>0</v>
      </c>
      <c r="G37" s="40"/>
      <c r="H37" s="40"/>
      <c r="I37" s="125">
        <v>0</v>
      </c>
      <c r="J37" s="124">
        <f>0</f>
        <v>0</v>
      </c>
      <c r="K37" s="40"/>
      <c r="L37" s="118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1"/>
      <c r="C38" s="40"/>
      <c r="D38" s="40"/>
      <c r="E38" s="40"/>
      <c r="F38" s="40"/>
      <c r="G38" s="40"/>
      <c r="H38" s="40"/>
      <c r="I38" s="40"/>
      <c r="J38" s="40"/>
      <c r="K38" s="40"/>
      <c r="L38" s="118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1"/>
      <c r="C39" s="126"/>
      <c r="D39" s="127" t="s">
        <v>56</v>
      </c>
      <c r="E39" s="78"/>
      <c r="F39" s="78"/>
      <c r="G39" s="128" t="s">
        <v>57</v>
      </c>
      <c r="H39" s="129" t="s">
        <v>58</v>
      </c>
      <c r="I39" s="78"/>
      <c r="J39" s="130">
        <f>SUM(J30:J37)</f>
        <v>0</v>
      </c>
      <c r="K39" s="131"/>
      <c r="L39" s="118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57"/>
      <c r="C40" s="58"/>
      <c r="D40" s="58"/>
      <c r="E40" s="58"/>
      <c r="F40" s="58"/>
      <c r="G40" s="58"/>
      <c r="H40" s="58"/>
      <c r="I40" s="58"/>
      <c r="J40" s="58"/>
      <c r="K40" s="58"/>
      <c r="L40" s="118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59"/>
      <c r="C44" s="60"/>
      <c r="D44" s="60"/>
      <c r="E44" s="60"/>
      <c r="F44" s="60"/>
      <c r="G44" s="60"/>
      <c r="H44" s="60"/>
      <c r="I44" s="60"/>
      <c r="J44" s="60"/>
      <c r="K44" s="60"/>
      <c r="L44" s="118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4" t="s">
        <v>189</v>
      </c>
      <c r="D45" s="40"/>
      <c r="E45" s="40"/>
      <c r="F45" s="40"/>
      <c r="G45" s="40"/>
      <c r="H45" s="40"/>
      <c r="I45" s="40"/>
      <c r="J45" s="40"/>
      <c r="K45" s="40"/>
      <c r="L45" s="118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0"/>
      <c r="D46" s="40"/>
      <c r="E46" s="40"/>
      <c r="F46" s="40"/>
      <c r="G46" s="40"/>
      <c r="H46" s="40"/>
      <c r="I46" s="40"/>
      <c r="J46" s="40"/>
      <c r="K46" s="40"/>
      <c r="L46" s="118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3" t="s">
        <v>17</v>
      </c>
      <c r="D47" s="40"/>
      <c r="E47" s="40"/>
      <c r="F47" s="40"/>
      <c r="G47" s="40"/>
      <c r="H47" s="40"/>
      <c r="I47" s="40"/>
      <c r="J47" s="40"/>
      <c r="K47" s="40"/>
      <c r="L47" s="118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0"/>
      <c r="D48" s="40"/>
      <c r="E48" s="117" t="str">
        <f>E7</f>
        <v>II/187 Kolínec průtah</v>
      </c>
      <c r="F48" s="33"/>
      <c r="G48" s="33"/>
      <c r="H48" s="33"/>
      <c r="I48" s="40"/>
      <c r="J48" s="40"/>
      <c r="K48" s="40"/>
      <c r="L48" s="118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3" t="s">
        <v>187</v>
      </c>
      <c r="D49" s="40"/>
      <c r="E49" s="40"/>
      <c r="F49" s="40"/>
      <c r="G49" s="40"/>
      <c r="H49" s="40"/>
      <c r="I49" s="40"/>
      <c r="J49" s="40"/>
      <c r="K49" s="40"/>
      <c r="L49" s="118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0"/>
      <c r="D50" s="40"/>
      <c r="E50" s="64" t="str">
        <f>E9</f>
        <v>SO 202.1 - Stabilizace svahu zdí - I. úsek - uznatelné náklady</v>
      </c>
      <c r="F50" s="40"/>
      <c r="G50" s="40"/>
      <c r="H50" s="40"/>
      <c r="I50" s="40"/>
      <c r="J50" s="40"/>
      <c r="K50" s="40"/>
      <c r="L50" s="118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0"/>
      <c r="D51" s="40"/>
      <c r="E51" s="40"/>
      <c r="F51" s="40"/>
      <c r="G51" s="40"/>
      <c r="H51" s="40"/>
      <c r="I51" s="40"/>
      <c r="J51" s="40"/>
      <c r="K51" s="40"/>
      <c r="L51" s="118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3" t="s">
        <v>23</v>
      </c>
      <c r="D52" s="40"/>
      <c r="E52" s="40"/>
      <c r="F52" s="28" t="str">
        <f>F12</f>
        <v>Kolínec</v>
      </c>
      <c r="G52" s="40"/>
      <c r="H52" s="40"/>
      <c r="I52" s="33" t="s">
        <v>25</v>
      </c>
      <c r="J52" s="66" t="str">
        <f>IF(J12="","",J12)</f>
        <v>21. 1. 2021</v>
      </c>
      <c r="K52" s="40"/>
      <c r="L52" s="118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0"/>
      <c r="D53" s="40"/>
      <c r="E53" s="40"/>
      <c r="F53" s="40"/>
      <c r="G53" s="40"/>
      <c r="H53" s="40"/>
      <c r="I53" s="40"/>
      <c r="J53" s="40"/>
      <c r="K53" s="40"/>
      <c r="L53" s="118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40.05" customHeight="1">
      <c r="A54" s="40"/>
      <c r="B54" s="41"/>
      <c r="C54" s="33" t="s">
        <v>31</v>
      </c>
      <c r="D54" s="40"/>
      <c r="E54" s="40"/>
      <c r="F54" s="28" t="str">
        <f>E15</f>
        <v>Městys Kolínec, Kolínec 28, 341 12 Kolínec</v>
      </c>
      <c r="G54" s="40"/>
      <c r="H54" s="40"/>
      <c r="I54" s="33" t="s">
        <v>38</v>
      </c>
      <c r="J54" s="38" t="str">
        <f>E21</f>
        <v>Ing. arch. Martin Jirovský Ph.D., MBA</v>
      </c>
      <c r="K54" s="40"/>
      <c r="L54" s="118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40.05" customHeight="1">
      <c r="A55" s="40"/>
      <c r="B55" s="41"/>
      <c r="C55" s="33" t="s">
        <v>36</v>
      </c>
      <c r="D55" s="40"/>
      <c r="E55" s="40"/>
      <c r="F55" s="28" t="str">
        <f>IF(E18="","",E18)</f>
        <v>Vyplň údaj</v>
      </c>
      <c r="G55" s="40"/>
      <c r="H55" s="40"/>
      <c r="I55" s="33" t="s">
        <v>42</v>
      </c>
      <c r="J55" s="38" t="str">
        <f>E24</f>
        <v>Centrum služen Staré město; Petra Stejskalová</v>
      </c>
      <c r="K55" s="40"/>
      <c r="L55" s="118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0"/>
      <c r="D56" s="40"/>
      <c r="E56" s="40"/>
      <c r="F56" s="40"/>
      <c r="G56" s="40"/>
      <c r="H56" s="40"/>
      <c r="I56" s="40"/>
      <c r="J56" s="40"/>
      <c r="K56" s="40"/>
      <c r="L56" s="118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32" t="s">
        <v>190</v>
      </c>
      <c r="D57" s="126"/>
      <c r="E57" s="126"/>
      <c r="F57" s="126"/>
      <c r="G57" s="126"/>
      <c r="H57" s="126"/>
      <c r="I57" s="126"/>
      <c r="J57" s="133" t="s">
        <v>191</v>
      </c>
      <c r="K57" s="126"/>
      <c r="L57" s="118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0"/>
      <c r="D58" s="40"/>
      <c r="E58" s="40"/>
      <c r="F58" s="40"/>
      <c r="G58" s="40"/>
      <c r="H58" s="40"/>
      <c r="I58" s="40"/>
      <c r="J58" s="40"/>
      <c r="K58" s="40"/>
      <c r="L58" s="118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34" t="s">
        <v>78</v>
      </c>
      <c r="D59" s="40"/>
      <c r="E59" s="40"/>
      <c r="F59" s="40"/>
      <c r="G59" s="40"/>
      <c r="H59" s="40"/>
      <c r="I59" s="40"/>
      <c r="J59" s="92">
        <f>J85</f>
        <v>0</v>
      </c>
      <c r="K59" s="40"/>
      <c r="L59" s="118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20" t="s">
        <v>192</v>
      </c>
    </row>
    <row r="60" spans="1:31" s="9" customFormat="1" ht="24.95" customHeight="1">
      <c r="A60" s="9"/>
      <c r="B60" s="135"/>
      <c r="C60" s="9"/>
      <c r="D60" s="136" t="s">
        <v>193</v>
      </c>
      <c r="E60" s="137"/>
      <c r="F60" s="137"/>
      <c r="G60" s="137"/>
      <c r="H60" s="137"/>
      <c r="I60" s="137"/>
      <c r="J60" s="138">
        <f>J86</f>
        <v>0</v>
      </c>
      <c r="K60" s="9"/>
      <c r="L60" s="135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39"/>
      <c r="C61" s="10"/>
      <c r="D61" s="140" t="s">
        <v>194</v>
      </c>
      <c r="E61" s="141"/>
      <c r="F61" s="141"/>
      <c r="G61" s="141"/>
      <c r="H61" s="141"/>
      <c r="I61" s="141"/>
      <c r="J61" s="142">
        <f>J87</f>
        <v>0</v>
      </c>
      <c r="K61" s="10"/>
      <c r="L61" s="13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39"/>
      <c r="C62" s="10"/>
      <c r="D62" s="140" t="s">
        <v>195</v>
      </c>
      <c r="E62" s="141"/>
      <c r="F62" s="141"/>
      <c r="G62" s="141"/>
      <c r="H62" s="141"/>
      <c r="I62" s="141"/>
      <c r="J62" s="142">
        <f>J126</f>
        <v>0</v>
      </c>
      <c r="K62" s="10"/>
      <c r="L62" s="13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39"/>
      <c r="C63" s="10"/>
      <c r="D63" s="140" t="s">
        <v>196</v>
      </c>
      <c r="E63" s="141"/>
      <c r="F63" s="141"/>
      <c r="G63" s="141"/>
      <c r="H63" s="141"/>
      <c r="I63" s="141"/>
      <c r="J63" s="142">
        <f>J146</f>
        <v>0</v>
      </c>
      <c r="K63" s="10"/>
      <c r="L63" s="13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39"/>
      <c r="C64" s="10"/>
      <c r="D64" s="140" t="s">
        <v>973</v>
      </c>
      <c r="E64" s="141"/>
      <c r="F64" s="141"/>
      <c r="G64" s="141"/>
      <c r="H64" s="141"/>
      <c r="I64" s="141"/>
      <c r="J64" s="142">
        <f>J149</f>
        <v>0</v>
      </c>
      <c r="K64" s="10"/>
      <c r="L64" s="13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39"/>
      <c r="C65" s="10"/>
      <c r="D65" s="140" t="s">
        <v>200</v>
      </c>
      <c r="E65" s="141"/>
      <c r="F65" s="141"/>
      <c r="G65" s="141"/>
      <c r="H65" s="141"/>
      <c r="I65" s="141"/>
      <c r="J65" s="142">
        <f>J154</f>
        <v>0</v>
      </c>
      <c r="K65" s="10"/>
      <c r="L65" s="13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2" customFormat="1" ht="21.8" customHeight="1">
      <c r="A66" s="40"/>
      <c r="B66" s="41"/>
      <c r="C66" s="40"/>
      <c r="D66" s="40"/>
      <c r="E66" s="40"/>
      <c r="F66" s="40"/>
      <c r="G66" s="40"/>
      <c r="H66" s="40"/>
      <c r="I66" s="40"/>
      <c r="J66" s="40"/>
      <c r="K66" s="40"/>
      <c r="L66" s="118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31" s="2" customFormat="1" ht="6.95" customHeight="1">
      <c r="A67" s="40"/>
      <c r="B67" s="57"/>
      <c r="C67" s="58"/>
      <c r="D67" s="58"/>
      <c r="E67" s="58"/>
      <c r="F67" s="58"/>
      <c r="G67" s="58"/>
      <c r="H67" s="58"/>
      <c r="I67" s="58"/>
      <c r="J67" s="58"/>
      <c r="K67" s="58"/>
      <c r="L67" s="118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71" spans="1:31" s="2" customFormat="1" ht="6.95" customHeight="1">
      <c r="A71" s="40"/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118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24.95" customHeight="1">
      <c r="A72" s="40"/>
      <c r="B72" s="41"/>
      <c r="C72" s="24" t="s">
        <v>201</v>
      </c>
      <c r="D72" s="40"/>
      <c r="E72" s="40"/>
      <c r="F72" s="40"/>
      <c r="G72" s="40"/>
      <c r="H72" s="40"/>
      <c r="I72" s="40"/>
      <c r="J72" s="40"/>
      <c r="K72" s="40"/>
      <c r="L72" s="118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6.95" customHeight="1">
      <c r="A73" s="40"/>
      <c r="B73" s="41"/>
      <c r="C73" s="40"/>
      <c r="D73" s="40"/>
      <c r="E73" s="40"/>
      <c r="F73" s="40"/>
      <c r="G73" s="40"/>
      <c r="H73" s="40"/>
      <c r="I73" s="40"/>
      <c r="J73" s="40"/>
      <c r="K73" s="40"/>
      <c r="L73" s="118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2" customHeight="1">
      <c r="A74" s="40"/>
      <c r="B74" s="41"/>
      <c r="C74" s="33" t="s">
        <v>17</v>
      </c>
      <c r="D74" s="40"/>
      <c r="E74" s="40"/>
      <c r="F74" s="40"/>
      <c r="G74" s="40"/>
      <c r="H74" s="40"/>
      <c r="I74" s="40"/>
      <c r="J74" s="40"/>
      <c r="K74" s="40"/>
      <c r="L74" s="118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6.5" customHeight="1">
      <c r="A75" s="40"/>
      <c r="B75" s="41"/>
      <c r="C75" s="40"/>
      <c r="D75" s="40"/>
      <c r="E75" s="117" t="str">
        <f>E7</f>
        <v>II/187 Kolínec průtah</v>
      </c>
      <c r="F75" s="33"/>
      <c r="G75" s="33"/>
      <c r="H75" s="33"/>
      <c r="I75" s="40"/>
      <c r="J75" s="40"/>
      <c r="K75" s="40"/>
      <c r="L75" s="118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2" customHeight="1">
      <c r="A76" s="40"/>
      <c r="B76" s="41"/>
      <c r="C76" s="33" t="s">
        <v>187</v>
      </c>
      <c r="D76" s="40"/>
      <c r="E76" s="40"/>
      <c r="F76" s="40"/>
      <c r="G76" s="40"/>
      <c r="H76" s="40"/>
      <c r="I76" s="40"/>
      <c r="J76" s="40"/>
      <c r="K76" s="40"/>
      <c r="L76" s="118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6.5" customHeight="1">
      <c r="A77" s="40"/>
      <c r="B77" s="41"/>
      <c r="C77" s="40"/>
      <c r="D77" s="40"/>
      <c r="E77" s="64" t="str">
        <f>E9</f>
        <v>SO 202.1 - Stabilizace svahu zdí - I. úsek - uznatelné náklady</v>
      </c>
      <c r="F77" s="40"/>
      <c r="G77" s="40"/>
      <c r="H77" s="40"/>
      <c r="I77" s="40"/>
      <c r="J77" s="40"/>
      <c r="K77" s="40"/>
      <c r="L77" s="118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6.95" customHeight="1">
      <c r="A78" s="40"/>
      <c r="B78" s="41"/>
      <c r="C78" s="40"/>
      <c r="D78" s="40"/>
      <c r="E78" s="40"/>
      <c r="F78" s="40"/>
      <c r="G78" s="40"/>
      <c r="H78" s="40"/>
      <c r="I78" s="40"/>
      <c r="J78" s="40"/>
      <c r="K78" s="40"/>
      <c r="L78" s="118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2" customHeight="1">
      <c r="A79" s="40"/>
      <c r="B79" s="41"/>
      <c r="C79" s="33" t="s">
        <v>23</v>
      </c>
      <c r="D79" s="40"/>
      <c r="E79" s="40"/>
      <c r="F79" s="28" t="str">
        <f>F12</f>
        <v>Kolínec</v>
      </c>
      <c r="G79" s="40"/>
      <c r="H79" s="40"/>
      <c r="I79" s="33" t="s">
        <v>25</v>
      </c>
      <c r="J79" s="66" t="str">
        <f>IF(J12="","",J12)</f>
        <v>21. 1. 2021</v>
      </c>
      <c r="K79" s="40"/>
      <c r="L79" s="118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0"/>
      <c r="D80" s="40"/>
      <c r="E80" s="40"/>
      <c r="F80" s="40"/>
      <c r="G80" s="40"/>
      <c r="H80" s="40"/>
      <c r="I80" s="40"/>
      <c r="J80" s="40"/>
      <c r="K80" s="40"/>
      <c r="L80" s="118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40.05" customHeight="1">
      <c r="A81" s="40"/>
      <c r="B81" s="41"/>
      <c r="C81" s="33" t="s">
        <v>31</v>
      </c>
      <c r="D81" s="40"/>
      <c r="E81" s="40"/>
      <c r="F81" s="28" t="str">
        <f>E15</f>
        <v>Městys Kolínec, Kolínec 28, 341 12 Kolínec</v>
      </c>
      <c r="G81" s="40"/>
      <c r="H81" s="40"/>
      <c r="I81" s="33" t="s">
        <v>38</v>
      </c>
      <c r="J81" s="38" t="str">
        <f>E21</f>
        <v>Ing. arch. Martin Jirovský Ph.D., MBA</v>
      </c>
      <c r="K81" s="40"/>
      <c r="L81" s="118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40.05" customHeight="1">
      <c r="A82" s="40"/>
      <c r="B82" s="41"/>
      <c r="C82" s="33" t="s">
        <v>36</v>
      </c>
      <c r="D82" s="40"/>
      <c r="E82" s="40"/>
      <c r="F82" s="28" t="str">
        <f>IF(E18="","",E18)</f>
        <v>Vyplň údaj</v>
      </c>
      <c r="G82" s="40"/>
      <c r="H82" s="40"/>
      <c r="I82" s="33" t="s">
        <v>42</v>
      </c>
      <c r="J82" s="38" t="str">
        <f>E24</f>
        <v>Centrum služen Staré město; Petra Stejskalová</v>
      </c>
      <c r="K82" s="40"/>
      <c r="L82" s="118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0.3" customHeight="1">
      <c r="A83" s="40"/>
      <c r="B83" s="41"/>
      <c r="C83" s="40"/>
      <c r="D83" s="40"/>
      <c r="E83" s="40"/>
      <c r="F83" s="40"/>
      <c r="G83" s="40"/>
      <c r="H83" s="40"/>
      <c r="I83" s="40"/>
      <c r="J83" s="40"/>
      <c r="K83" s="40"/>
      <c r="L83" s="118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11" customFormat="1" ht="29.25" customHeight="1">
      <c r="A84" s="143"/>
      <c r="B84" s="144"/>
      <c r="C84" s="145" t="s">
        <v>202</v>
      </c>
      <c r="D84" s="146" t="s">
        <v>65</v>
      </c>
      <c r="E84" s="146" t="s">
        <v>61</v>
      </c>
      <c r="F84" s="146" t="s">
        <v>62</v>
      </c>
      <c r="G84" s="146" t="s">
        <v>203</v>
      </c>
      <c r="H84" s="146" t="s">
        <v>204</v>
      </c>
      <c r="I84" s="146" t="s">
        <v>205</v>
      </c>
      <c r="J84" s="147" t="s">
        <v>191</v>
      </c>
      <c r="K84" s="148" t="s">
        <v>206</v>
      </c>
      <c r="L84" s="149"/>
      <c r="M84" s="82" t="s">
        <v>3</v>
      </c>
      <c r="N84" s="83" t="s">
        <v>50</v>
      </c>
      <c r="O84" s="83" t="s">
        <v>207</v>
      </c>
      <c r="P84" s="83" t="s">
        <v>208</v>
      </c>
      <c r="Q84" s="83" t="s">
        <v>209</v>
      </c>
      <c r="R84" s="83" t="s">
        <v>210</v>
      </c>
      <c r="S84" s="83" t="s">
        <v>211</v>
      </c>
      <c r="T84" s="84" t="s">
        <v>212</v>
      </c>
      <c r="U84" s="143"/>
      <c r="V84" s="143"/>
      <c r="W84" s="143"/>
      <c r="X84" s="143"/>
      <c r="Y84" s="143"/>
      <c r="Z84" s="143"/>
      <c r="AA84" s="143"/>
      <c r="AB84" s="143"/>
      <c r="AC84" s="143"/>
      <c r="AD84" s="143"/>
      <c r="AE84" s="143"/>
    </row>
    <row r="85" spans="1:63" s="2" customFormat="1" ht="22.8" customHeight="1">
      <c r="A85" s="40"/>
      <c r="B85" s="41"/>
      <c r="C85" s="89" t="s">
        <v>213</v>
      </c>
      <c r="D85" s="40"/>
      <c r="E85" s="40"/>
      <c r="F85" s="40"/>
      <c r="G85" s="40"/>
      <c r="H85" s="40"/>
      <c r="I85" s="40"/>
      <c r="J85" s="150">
        <f>BK85</f>
        <v>0</v>
      </c>
      <c r="K85" s="40"/>
      <c r="L85" s="41"/>
      <c r="M85" s="85"/>
      <c r="N85" s="70"/>
      <c r="O85" s="86"/>
      <c r="P85" s="151">
        <f>P86</f>
        <v>0</v>
      </c>
      <c r="Q85" s="86"/>
      <c r="R85" s="151">
        <f>R86</f>
        <v>1142.1872915800002</v>
      </c>
      <c r="S85" s="86"/>
      <c r="T85" s="152">
        <f>T86</f>
        <v>0</v>
      </c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T85" s="20" t="s">
        <v>79</v>
      </c>
      <c r="AU85" s="20" t="s">
        <v>192</v>
      </c>
      <c r="BK85" s="153">
        <f>BK86</f>
        <v>0</v>
      </c>
    </row>
    <row r="86" spans="1:63" s="12" customFormat="1" ht="25.9" customHeight="1">
      <c r="A86" s="12"/>
      <c r="B86" s="154"/>
      <c r="C86" s="12"/>
      <c r="D86" s="155" t="s">
        <v>79</v>
      </c>
      <c r="E86" s="156" t="s">
        <v>214</v>
      </c>
      <c r="F86" s="156" t="s">
        <v>215</v>
      </c>
      <c r="G86" s="12"/>
      <c r="H86" s="12"/>
      <c r="I86" s="157"/>
      <c r="J86" s="158">
        <f>BK86</f>
        <v>0</v>
      </c>
      <c r="K86" s="12"/>
      <c r="L86" s="154"/>
      <c r="M86" s="159"/>
      <c r="N86" s="160"/>
      <c r="O86" s="160"/>
      <c r="P86" s="161">
        <f>P87+P126+P146+P149+P154</f>
        <v>0</v>
      </c>
      <c r="Q86" s="160"/>
      <c r="R86" s="161">
        <f>R87+R126+R146+R149+R154</f>
        <v>1142.1872915800002</v>
      </c>
      <c r="S86" s="160"/>
      <c r="T86" s="162">
        <f>T87+T126+T146+T149+T154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155" t="s">
        <v>88</v>
      </c>
      <c r="AT86" s="163" t="s">
        <v>79</v>
      </c>
      <c r="AU86" s="163" t="s">
        <v>80</v>
      </c>
      <c r="AY86" s="155" t="s">
        <v>216</v>
      </c>
      <c r="BK86" s="164">
        <f>BK87+BK126+BK146+BK149+BK154</f>
        <v>0</v>
      </c>
    </row>
    <row r="87" spans="1:63" s="12" customFormat="1" ht="22.8" customHeight="1">
      <c r="A87" s="12"/>
      <c r="B87" s="154"/>
      <c r="C87" s="12"/>
      <c r="D87" s="155" t="s">
        <v>79</v>
      </c>
      <c r="E87" s="165" t="s">
        <v>88</v>
      </c>
      <c r="F87" s="165" t="s">
        <v>217</v>
      </c>
      <c r="G87" s="12"/>
      <c r="H87" s="12"/>
      <c r="I87" s="157"/>
      <c r="J87" s="166">
        <f>BK87</f>
        <v>0</v>
      </c>
      <c r="K87" s="12"/>
      <c r="L87" s="154"/>
      <c r="M87" s="159"/>
      <c r="N87" s="160"/>
      <c r="O87" s="160"/>
      <c r="P87" s="161">
        <f>SUM(P88:P125)</f>
        <v>0</v>
      </c>
      <c r="Q87" s="160"/>
      <c r="R87" s="161">
        <f>SUM(R88:R125)</f>
        <v>554.299478</v>
      </c>
      <c r="S87" s="160"/>
      <c r="T87" s="162">
        <f>SUM(T88:T125)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155" t="s">
        <v>88</v>
      </c>
      <c r="AT87" s="163" t="s">
        <v>79</v>
      </c>
      <c r="AU87" s="163" t="s">
        <v>88</v>
      </c>
      <c r="AY87" s="155" t="s">
        <v>216</v>
      </c>
      <c r="BK87" s="164">
        <f>SUM(BK88:BK125)</f>
        <v>0</v>
      </c>
    </row>
    <row r="88" spans="1:65" s="2" customFormat="1" ht="49.05" customHeight="1">
      <c r="A88" s="40"/>
      <c r="B88" s="167"/>
      <c r="C88" s="168" t="s">
        <v>88</v>
      </c>
      <c r="D88" s="168" t="s">
        <v>218</v>
      </c>
      <c r="E88" s="169" t="s">
        <v>974</v>
      </c>
      <c r="F88" s="170" t="s">
        <v>975</v>
      </c>
      <c r="G88" s="171" t="s">
        <v>221</v>
      </c>
      <c r="H88" s="172">
        <v>60</v>
      </c>
      <c r="I88" s="173"/>
      <c r="J88" s="174">
        <f>ROUND(I88*H88,2)</f>
        <v>0</v>
      </c>
      <c r="K88" s="175"/>
      <c r="L88" s="41"/>
      <c r="M88" s="176" t="s">
        <v>3</v>
      </c>
      <c r="N88" s="177" t="s">
        <v>51</v>
      </c>
      <c r="O88" s="74"/>
      <c r="P88" s="178">
        <f>O88*H88</f>
        <v>0</v>
      </c>
      <c r="Q88" s="178">
        <v>0</v>
      </c>
      <c r="R88" s="178">
        <f>Q88*H88</f>
        <v>0</v>
      </c>
      <c r="S88" s="178">
        <v>0</v>
      </c>
      <c r="T88" s="179">
        <f>S88*H88</f>
        <v>0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R88" s="180" t="s">
        <v>222</v>
      </c>
      <c r="AT88" s="180" t="s">
        <v>218</v>
      </c>
      <c r="AU88" s="180" t="s">
        <v>22</v>
      </c>
      <c r="AY88" s="20" t="s">
        <v>216</v>
      </c>
      <c r="BE88" s="181">
        <f>IF(N88="základní",J88,0)</f>
        <v>0</v>
      </c>
      <c r="BF88" s="181">
        <f>IF(N88="snížená",J88,0)</f>
        <v>0</v>
      </c>
      <c r="BG88" s="181">
        <f>IF(N88="zákl. přenesená",J88,0)</f>
        <v>0</v>
      </c>
      <c r="BH88" s="181">
        <f>IF(N88="sníž. přenesená",J88,0)</f>
        <v>0</v>
      </c>
      <c r="BI88" s="181">
        <f>IF(N88="nulová",J88,0)</f>
        <v>0</v>
      </c>
      <c r="BJ88" s="20" t="s">
        <v>88</v>
      </c>
      <c r="BK88" s="181">
        <f>ROUND(I88*H88,2)</f>
        <v>0</v>
      </c>
      <c r="BL88" s="20" t="s">
        <v>222</v>
      </c>
      <c r="BM88" s="180" t="s">
        <v>976</v>
      </c>
    </row>
    <row r="89" spans="1:51" s="13" customFormat="1" ht="12">
      <c r="A89" s="13"/>
      <c r="B89" s="182"/>
      <c r="C89" s="13"/>
      <c r="D89" s="183" t="s">
        <v>224</v>
      </c>
      <c r="E89" s="184" t="s">
        <v>3</v>
      </c>
      <c r="F89" s="185" t="s">
        <v>977</v>
      </c>
      <c r="G89" s="13"/>
      <c r="H89" s="186">
        <v>60</v>
      </c>
      <c r="I89" s="187"/>
      <c r="J89" s="13"/>
      <c r="K89" s="13"/>
      <c r="L89" s="182"/>
      <c r="M89" s="188"/>
      <c r="N89" s="189"/>
      <c r="O89" s="189"/>
      <c r="P89" s="189"/>
      <c r="Q89" s="189"/>
      <c r="R89" s="189"/>
      <c r="S89" s="189"/>
      <c r="T89" s="190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184" t="s">
        <v>224</v>
      </c>
      <c r="AU89" s="184" t="s">
        <v>22</v>
      </c>
      <c r="AV89" s="13" t="s">
        <v>22</v>
      </c>
      <c r="AW89" s="13" t="s">
        <v>41</v>
      </c>
      <c r="AX89" s="13" t="s">
        <v>88</v>
      </c>
      <c r="AY89" s="184" t="s">
        <v>216</v>
      </c>
    </row>
    <row r="90" spans="1:65" s="2" customFormat="1" ht="37.8" customHeight="1">
      <c r="A90" s="40"/>
      <c r="B90" s="167"/>
      <c r="C90" s="168" t="s">
        <v>22</v>
      </c>
      <c r="D90" s="168" t="s">
        <v>218</v>
      </c>
      <c r="E90" s="169" t="s">
        <v>978</v>
      </c>
      <c r="F90" s="170" t="s">
        <v>979</v>
      </c>
      <c r="G90" s="171" t="s">
        <v>461</v>
      </c>
      <c r="H90" s="172">
        <v>2</v>
      </c>
      <c r="I90" s="173"/>
      <c r="J90" s="174">
        <f>ROUND(I90*H90,2)</f>
        <v>0</v>
      </c>
      <c r="K90" s="175"/>
      <c r="L90" s="41"/>
      <c r="M90" s="176" t="s">
        <v>3</v>
      </c>
      <c r="N90" s="177" t="s">
        <v>51</v>
      </c>
      <c r="O90" s="74"/>
      <c r="P90" s="178">
        <f>O90*H90</f>
        <v>0</v>
      </c>
      <c r="Q90" s="178">
        <v>0</v>
      </c>
      <c r="R90" s="178">
        <f>Q90*H90</f>
        <v>0</v>
      </c>
      <c r="S90" s="178">
        <v>0</v>
      </c>
      <c r="T90" s="179">
        <f>S90*H90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180" t="s">
        <v>222</v>
      </c>
      <c r="AT90" s="180" t="s">
        <v>218</v>
      </c>
      <c r="AU90" s="180" t="s">
        <v>22</v>
      </c>
      <c r="AY90" s="20" t="s">
        <v>216</v>
      </c>
      <c r="BE90" s="181">
        <f>IF(N90="základní",J90,0)</f>
        <v>0</v>
      </c>
      <c r="BF90" s="181">
        <f>IF(N90="snížená",J90,0)</f>
        <v>0</v>
      </c>
      <c r="BG90" s="181">
        <f>IF(N90="zákl. přenesená",J90,0)</f>
        <v>0</v>
      </c>
      <c r="BH90" s="181">
        <f>IF(N90="sníž. přenesená",J90,0)</f>
        <v>0</v>
      </c>
      <c r="BI90" s="181">
        <f>IF(N90="nulová",J90,0)</f>
        <v>0</v>
      </c>
      <c r="BJ90" s="20" t="s">
        <v>88</v>
      </c>
      <c r="BK90" s="181">
        <f>ROUND(I90*H90,2)</f>
        <v>0</v>
      </c>
      <c r="BL90" s="20" t="s">
        <v>222</v>
      </c>
      <c r="BM90" s="180" t="s">
        <v>980</v>
      </c>
    </row>
    <row r="91" spans="1:65" s="2" customFormat="1" ht="37.8" customHeight="1">
      <c r="A91" s="40"/>
      <c r="B91" s="167"/>
      <c r="C91" s="168" t="s">
        <v>234</v>
      </c>
      <c r="D91" s="168" t="s">
        <v>218</v>
      </c>
      <c r="E91" s="169" t="s">
        <v>981</v>
      </c>
      <c r="F91" s="170" t="s">
        <v>982</v>
      </c>
      <c r="G91" s="171" t="s">
        <v>461</v>
      </c>
      <c r="H91" s="172">
        <v>2</v>
      </c>
      <c r="I91" s="173"/>
      <c r="J91" s="174">
        <f>ROUND(I91*H91,2)</f>
        <v>0</v>
      </c>
      <c r="K91" s="175"/>
      <c r="L91" s="41"/>
      <c r="M91" s="176" t="s">
        <v>3</v>
      </c>
      <c r="N91" s="177" t="s">
        <v>51</v>
      </c>
      <c r="O91" s="74"/>
      <c r="P91" s="178">
        <f>O91*H91</f>
        <v>0</v>
      </c>
      <c r="Q91" s="178">
        <v>0</v>
      </c>
      <c r="R91" s="178">
        <f>Q91*H91</f>
        <v>0</v>
      </c>
      <c r="S91" s="178">
        <v>0</v>
      </c>
      <c r="T91" s="179">
        <f>S91*H91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180" t="s">
        <v>222</v>
      </c>
      <c r="AT91" s="180" t="s">
        <v>218</v>
      </c>
      <c r="AU91" s="180" t="s">
        <v>22</v>
      </c>
      <c r="AY91" s="20" t="s">
        <v>216</v>
      </c>
      <c r="BE91" s="181">
        <f>IF(N91="základní",J91,0)</f>
        <v>0</v>
      </c>
      <c r="BF91" s="181">
        <f>IF(N91="snížená",J91,0)</f>
        <v>0</v>
      </c>
      <c r="BG91" s="181">
        <f>IF(N91="zákl. přenesená",J91,0)</f>
        <v>0</v>
      </c>
      <c r="BH91" s="181">
        <f>IF(N91="sníž. přenesená",J91,0)</f>
        <v>0</v>
      </c>
      <c r="BI91" s="181">
        <f>IF(N91="nulová",J91,0)</f>
        <v>0</v>
      </c>
      <c r="BJ91" s="20" t="s">
        <v>88</v>
      </c>
      <c r="BK91" s="181">
        <f>ROUND(I91*H91,2)</f>
        <v>0</v>
      </c>
      <c r="BL91" s="20" t="s">
        <v>222</v>
      </c>
      <c r="BM91" s="180" t="s">
        <v>983</v>
      </c>
    </row>
    <row r="92" spans="1:65" s="2" customFormat="1" ht="24.15" customHeight="1">
      <c r="A92" s="40"/>
      <c r="B92" s="167"/>
      <c r="C92" s="168" t="s">
        <v>222</v>
      </c>
      <c r="D92" s="168" t="s">
        <v>218</v>
      </c>
      <c r="E92" s="169" t="s">
        <v>662</v>
      </c>
      <c r="F92" s="170" t="s">
        <v>663</v>
      </c>
      <c r="G92" s="171" t="s">
        <v>221</v>
      </c>
      <c r="H92" s="172">
        <v>265.77</v>
      </c>
      <c r="I92" s="173"/>
      <c r="J92" s="174">
        <f>ROUND(I92*H92,2)</f>
        <v>0</v>
      </c>
      <c r="K92" s="175"/>
      <c r="L92" s="41"/>
      <c r="M92" s="176" t="s">
        <v>3</v>
      </c>
      <c r="N92" s="177" t="s">
        <v>51</v>
      </c>
      <c r="O92" s="74"/>
      <c r="P92" s="178">
        <f>O92*H92</f>
        <v>0</v>
      </c>
      <c r="Q92" s="178">
        <v>0</v>
      </c>
      <c r="R92" s="178">
        <f>Q92*H92</f>
        <v>0</v>
      </c>
      <c r="S92" s="178">
        <v>0</v>
      </c>
      <c r="T92" s="179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180" t="s">
        <v>222</v>
      </c>
      <c r="AT92" s="180" t="s">
        <v>218</v>
      </c>
      <c r="AU92" s="180" t="s">
        <v>22</v>
      </c>
      <c r="AY92" s="20" t="s">
        <v>216</v>
      </c>
      <c r="BE92" s="181">
        <f>IF(N92="základní",J92,0)</f>
        <v>0</v>
      </c>
      <c r="BF92" s="181">
        <f>IF(N92="snížená",J92,0)</f>
        <v>0</v>
      </c>
      <c r="BG92" s="181">
        <f>IF(N92="zákl. přenesená",J92,0)</f>
        <v>0</v>
      </c>
      <c r="BH92" s="181">
        <f>IF(N92="sníž. přenesená",J92,0)</f>
        <v>0</v>
      </c>
      <c r="BI92" s="181">
        <f>IF(N92="nulová",J92,0)</f>
        <v>0</v>
      </c>
      <c r="BJ92" s="20" t="s">
        <v>88</v>
      </c>
      <c r="BK92" s="181">
        <f>ROUND(I92*H92,2)</f>
        <v>0</v>
      </c>
      <c r="BL92" s="20" t="s">
        <v>222</v>
      </c>
      <c r="BM92" s="180" t="s">
        <v>984</v>
      </c>
    </row>
    <row r="93" spans="1:51" s="13" customFormat="1" ht="12">
      <c r="A93" s="13"/>
      <c r="B93" s="182"/>
      <c r="C93" s="13"/>
      <c r="D93" s="183" t="s">
        <v>224</v>
      </c>
      <c r="E93" s="184" t="s">
        <v>3</v>
      </c>
      <c r="F93" s="185" t="s">
        <v>985</v>
      </c>
      <c r="G93" s="13"/>
      <c r="H93" s="186">
        <v>265.77</v>
      </c>
      <c r="I93" s="187"/>
      <c r="J93" s="13"/>
      <c r="K93" s="13"/>
      <c r="L93" s="182"/>
      <c r="M93" s="188"/>
      <c r="N93" s="189"/>
      <c r="O93" s="189"/>
      <c r="P93" s="189"/>
      <c r="Q93" s="189"/>
      <c r="R93" s="189"/>
      <c r="S93" s="189"/>
      <c r="T93" s="190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184" t="s">
        <v>224</v>
      </c>
      <c r="AU93" s="184" t="s">
        <v>22</v>
      </c>
      <c r="AV93" s="13" t="s">
        <v>22</v>
      </c>
      <c r="AW93" s="13" t="s">
        <v>41</v>
      </c>
      <c r="AX93" s="13" t="s">
        <v>88</v>
      </c>
      <c r="AY93" s="184" t="s">
        <v>216</v>
      </c>
    </row>
    <row r="94" spans="1:65" s="2" customFormat="1" ht="24.15" customHeight="1">
      <c r="A94" s="40"/>
      <c r="B94" s="167"/>
      <c r="C94" s="168" t="s">
        <v>244</v>
      </c>
      <c r="D94" s="168" t="s">
        <v>218</v>
      </c>
      <c r="E94" s="169" t="s">
        <v>268</v>
      </c>
      <c r="F94" s="170" t="s">
        <v>269</v>
      </c>
      <c r="G94" s="171" t="s">
        <v>270</v>
      </c>
      <c r="H94" s="172">
        <v>436.47</v>
      </c>
      <c r="I94" s="173"/>
      <c r="J94" s="174">
        <f>ROUND(I94*H94,2)</f>
        <v>0</v>
      </c>
      <c r="K94" s="175"/>
      <c r="L94" s="41"/>
      <c r="M94" s="176" t="s">
        <v>3</v>
      </c>
      <c r="N94" s="177" t="s">
        <v>51</v>
      </c>
      <c r="O94" s="74"/>
      <c r="P94" s="178">
        <f>O94*H94</f>
        <v>0</v>
      </c>
      <c r="Q94" s="178">
        <v>0</v>
      </c>
      <c r="R94" s="178">
        <f>Q94*H94</f>
        <v>0</v>
      </c>
      <c r="S94" s="178">
        <v>0</v>
      </c>
      <c r="T94" s="179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180" t="s">
        <v>222</v>
      </c>
      <c r="AT94" s="180" t="s">
        <v>218</v>
      </c>
      <c r="AU94" s="180" t="s">
        <v>22</v>
      </c>
      <c r="AY94" s="20" t="s">
        <v>216</v>
      </c>
      <c r="BE94" s="181">
        <f>IF(N94="základní",J94,0)</f>
        <v>0</v>
      </c>
      <c r="BF94" s="181">
        <f>IF(N94="snížená",J94,0)</f>
        <v>0</v>
      </c>
      <c r="BG94" s="181">
        <f>IF(N94="zákl. přenesená",J94,0)</f>
        <v>0</v>
      </c>
      <c r="BH94" s="181">
        <f>IF(N94="sníž. přenesená",J94,0)</f>
        <v>0</v>
      </c>
      <c r="BI94" s="181">
        <f>IF(N94="nulová",J94,0)</f>
        <v>0</v>
      </c>
      <c r="BJ94" s="20" t="s">
        <v>88</v>
      </c>
      <c r="BK94" s="181">
        <f>ROUND(I94*H94,2)</f>
        <v>0</v>
      </c>
      <c r="BL94" s="20" t="s">
        <v>222</v>
      </c>
      <c r="BM94" s="180" t="s">
        <v>986</v>
      </c>
    </row>
    <row r="95" spans="1:51" s="13" customFormat="1" ht="12">
      <c r="A95" s="13"/>
      <c r="B95" s="182"/>
      <c r="C95" s="13"/>
      <c r="D95" s="183" t="s">
        <v>224</v>
      </c>
      <c r="E95" s="184" t="s">
        <v>3</v>
      </c>
      <c r="F95" s="185" t="s">
        <v>987</v>
      </c>
      <c r="G95" s="13"/>
      <c r="H95" s="186">
        <v>436.47</v>
      </c>
      <c r="I95" s="187"/>
      <c r="J95" s="13"/>
      <c r="K95" s="13"/>
      <c r="L95" s="182"/>
      <c r="M95" s="188"/>
      <c r="N95" s="189"/>
      <c r="O95" s="189"/>
      <c r="P95" s="189"/>
      <c r="Q95" s="189"/>
      <c r="R95" s="189"/>
      <c r="S95" s="189"/>
      <c r="T95" s="190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184" t="s">
        <v>224</v>
      </c>
      <c r="AU95" s="184" t="s">
        <v>22</v>
      </c>
      <c r="AV95" s="13" t="s">
        <v>22</v>
      </c>
      <c r="AW95" s="13" t="s">
        <v>41</v>
      </c>
      <c r="AX95" s="13" t="s">
        <v>88</v>
      </c>
      <c r="AY95" s="184" t="s">
        <v>216</v>
      </c>
    </row>
    <row r="96" spans="1:65" s="2" customFormat="1" ht="37.8" customHeight="1">
      <c r="A96" s="40"/>
      <c r="B96" s="167"/>
      <c r="C96" s="168" t="s">
        <v>248</v>
      </c>
      <c r="D96" s="168" t="s">
        <v>218</v>
      </c>
      <c r="E96" s="169" t="s">
        <v>280</v>
      </c>
      <c r="F96" s="170" t="s">
        <v>281</v>
      </c>
      <c r="G96" s="171" t="s">
        <v>270</v>
      </c>
      <c r="H96" s="172">
        <v>0.032</v>
      </c>
      <c r="I96" s="173"/>
      <c r="J96" s="174">
        <f>ROUND(I96*H96,2)</f>
        <v>0</v>
      </c>
      <c r="K96" s="175"/>
      <c r="L96" s="41"/>
      <c r="M96" s="176" t="s">
        <v>3</v>
      </c>
      <c r="N96" s="177" t="s">
        <v>51</v>
      </c>
      <c r="O96" s="74"/>
      <c r="P96" s="178">
        <f>O96*H96</f>
        <v>0</v>
      </c>
      <c r="Q96" s="178">
        <v>0</v>
      </c>
      <c r="R96" s="178">
        <f>Q96*H96</f>
        <v>0</v>
      </c>
      <c r="S96" s="178">
        <v>0</v>
      </c>
      <c r="T96" s="179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180" t="s">
        <v>222</v>
      </c>
      <c r="AT96" s="180" t="s">
        <v>218</v>
      </c>
      <c r="AU96" s="180" t="s">
        <v>22</v>
      </c>
      <c r="AY96" s="20" t="s">
        <v>216</v>
      </c>
      <c r="BE96" s="181">
        <f>IF(N96="základní",J96,0)</f>
        <v>0</v>
      </c>
      <c r="BF96" s="181">
        <f>IF(N96="snížená",J96,0)</f>
        <v>0</v>
      </c>
      <c r="BG96" s="181">
        <f>IF(N96="zákl. přenesená",J96,0)</f>
        <v>0</v>
      </c>
      <c r="BH96" s="181">
        <f>IF(N96="sníž. přenesená",J96,0)</f>
        <v>0</v>
      </c>
      <c r="BI96" s="181">
        <f>IF(N96="nulová",J96,0)</f>
        <v>0</v>
      </c>
      <c r="BJ96" s="20" t="s">
        <v>88</v>
      </c>
      <c r="BK96" s="181">
        <f>ROUND(I96*H96,2)</f>
        <v>0</v>
      </c>
      <c r="BL96" s="20" t="s">
        <v>222</v>
      </c>
      <c r="BM96" s="180" t="s">
        <v>988</v>
      </c>
    </row>
    <row r="97" spans="1:51" s="13" customFormat="1" ht="12">
      <c r="A97" s="13"/>
      <c r="B97" s="182"/>
      <c r="C97" s="13"/>
      <c r="D97" s="183" t="s">
        <v>224</v>
      </c>
      <c r="E97" s="184" t="s">
        <v>3</v>
      </c>
      <c r="F97" s="185" t="s">
        <v>989</v>
      </c>
      <c r="G97" s="13"/>
      <c r="H97" s="186">
        <v>0.032</v>
      </c>
      <c r="I97" s="187"/>
      <c r="J97" s="13"/>
      <c r="K97" s="13"/>
      <c r="L97" s="182"/>
      <c r="M97" s="188"/>
      <c r="N97" s="189"/>
      <c r="O97" s="189"/>
      <c r="P97" s="189"/>
      <c r="Q97" s="189"/>
      <c r="R97" s="189"/>
      <c r="S97" s="189"/>
      <c r="T97" s="190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184" t="s">
        <v>224</v>
      </c>
      <c r="AU97" s="184" t="s">
        <v>22</v>
      </c>
      <c r="AV97" s="13" t="s">
        <v>22</v>
      </c>
      <c r="AW97" s="13" t="s">
        <v>41</v>
      </c>
      <c r="AX97" s="13" t="s">
        <v>80</v>
      </c>
      <c r="AY97" s="184" t="s">
        <v>216</v>
      </c>
    </row>
    <row r="98" spans="1:51" s="14" customFormat="1" ht="12">
      <c r="A98" s="14"/>
      <c r="B98" s="195"/>
      <c r="C98" s="14"/>
      <c r="D98" s="183" t="s">
        <v>224</v>
      </c>
      <c r="E98" s="196" t="s">
        <v>3</v>
      </c>
      <c r="F98" s="197" t="s">
        <v>233</v>
      </c>
      <c r="G98" s="14"/>
      <c r="H98" s="198">
        <v>0.032</v>
      </c>
      <c r="I98" s="199"/>
      <c r="J98" s="14"/>
      <c r="K98" s="14"/>
      <c r="L98" s="195"/>
      <c r="M98" s="200"/>
      <c r="N98" s="201"/>
      <c r="O98" s="201"/>
      <c r="P98" s="201"/>
      <c r="Q98" s="201"/>
      <c r="R98" s="201"/>
      <c r="S98" s="201"/>
      <c r="T98" s="202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196" t="s">
        <v>224</v>
      </c>
      <c r="AU98" s="196" t="s">
        <v>22</v>
      </c>
      <c r="AV98" s="14" t="s">
        <v>222</v>
      </c>
      <c r="AW98" s="14" t="s">
        <v>41</v>
      </c>
      <c r="AX98" s="14" t="s">
        <v>88</v>
      </c>
      <c r="AY98" s="196" t="s">
        <v>216</v>
      </c>
    </row>
    <row r="99" spans="1:65" s="2" customFormat="1" ht="37.8" customHeight="1">
      <c r="A99" s="40"/>
      <c r="B99" s="167"/>
      <c r="C99" s="168" t="s">
        <v>253</v>
      </c>
      <c r="D99" s="168" t="s">
        <v>218</v>
      </c>
      <c r="E99" s="169" t="s">
        <v>990</v>
      </c>
      <c r="F99" s="170" t="s">
        <v>991</v>
      </c>
      <c r="G99" s="171" t="s">
        <v>270</v>
      </c>
      <c r="H99" s="172">
        <v>1.83</v>
      </c>
      <c r="I99" s="173"/>
      <c r="J99" s="174">
        <f>ROUND(I99*H99,2)</f>
        <v>0</v>
      </c>
      <c r="K99" s="175"/>
      <c r="L99" s="41"/>
      <c r="M99" s="176" t="s">
        <v>3</v>
      </c>
      <c r="N99" s="177" t="s">
        <v>51</v>
      </c>
      <c r="O99" s="74"/>
      <c r="P99" s="178">
        <f>O99*H99</f>
        <v>0</v>
      </c>
      <c r="Q99" s="178">
        <v>0</v>
      </c>
      <c r="R99" s="178">
        <f>Q99*H99</f>
        <v>0</v>
      </c>
      <c r="S99" s="178">
        <v>0</v>
      </c>
      <c r="T99" s="179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180" t="s">
        <v>222</v>
      </c>
      <c r="AT99" s="180" t="s">
        <v>218</v>
      </c>
      <c r="AU99" s="180" t="s">
        <v>22</v>
      </c>
      <c r="AY99" s="20" t="s">
        <v>216</v>
      </c>
      <c r="BE99" s="181">
        <f>IF(N99="základní",J99,0)</f>
        <v>0</v>
      </c>
      <c r="BF99" s="181">
        <f>IF(N99="snížená",J99,0)</f>
        <v>0</v>
      </c>
      <c r="BG99" s="181">
        <f>IF(N99="zákl. přenesená",J99,0)</f>
        <v>0</v>
      </c>
      <c r="BH99" s="181">
        <f>IF(N99="sníž. přenesená",J99,0)</f>
        <v>0</v>
      </c>
      <c r="BI99" s="181">
        <f>IF(N99="nulová",J99,0)</f>
        <v>0</v>
      </c>
      <c r="BJ99" s="20" t="s">
        <v>88</v>
      </c>
      <c r="BK99" s="181">
        <f>ROUND(I99*H99,2)</f>
        <v>0</v>
      </c>
      <c r="BL99" s="20" t="s">
        <v>222</v>
      </c>
      <c r="BM99" s="180" t="s">
        <v>992</v>
      </c>
    </row>
    <row r="100" spans="1:47" s="2" customFormat="1" ht="12">
      <c r="A100" s="40"/>
      <c r="B100" s="41"/>
      <c r="C100" s="40"/>
      <c r="D100" s="183" t="s">
        <v>229</v>
      </c>
      <c r="E100" s="40"/>
      <c r="F100" s="191" t="s">
        <v>993</v>
      </c>
      <c r="G100" s="40"/>
      <c r="H100" s="40"/>
      <c r="I100" s="192"/>
      <c r="J100" s="40"/>
      <c r="K100" s="40"/>
      <c r="L100" s="41"/>
      <c r="M100" s="193"/>
      <c r="N100" s="194"/>
      <c r="O100" s="74"/>
      <c r="P100" s="74"/>
      <c r="Q100" s="74"/>
      <c r="R100" s="74"/>
      <c r="S100" s="74"/>
      <c r="T100" s="75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T100" s="20" t="s">
        <v>229</v>
      </c>
      <c r="AU100" s="20" t="s">
        <v>22</v>
      </c>
    </row>
    <row r="101" spans="1:51" s="13" customFormat="1" ht="12">
      <c r="A101" s="13"/>
      <c r="B101" s="182"/>
      <c r="C101" s="13"/>
      <c r="D101" s="183" t="s">
        <v>224</v>
      </c>
      <c r="E101" s="184" t="s">
        <v>3</v>
      </c>
      <c r="F101" s="185" t="s">
        <v>994</v>
      </c>
      <c r="G101" s="13"/>
      <c r="H101" s="186">
        <v>1.83</v>
      </c>
      <c r="I101" s="187"/>
      <c r="J101" s="13"/>
      <c r="K101" s="13"/>
      <c r="L101" s="182"/>
      <c r="M101" s="188"/>
      <c r="N101" s="189"/>
      <c r="O101" s="189"/>
      <c r="P101" s="189"/>
      <c r="Q101" s="189"/>
      <c r="R101" s="189"/>
      <c r="S101" s="189"/>
      <c r="T101" s="190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184" t="s">
        <v>224</v>
      </c>
      <c r="AU101" s="184" t="s">
        <v>22</v>
      </c>
      <c r="AV101" s="13" t="s">
        <v>22</v>
      </c>
      <c r="AW101" s="13" t="s">
        <v>41</v>
      </c>
      <c r="AX101" s="13" t="s">
        <v>88</v>
      </c>
      <c r="AY101" s="184" t="s">
        <v>216</v>
      </c>
    </row>
    <row r="102" spans="1:65" s="2" customFormat="1" ht="37.8" customHeight="1">
      <c r="A102" s="40"/>
      <c r="B102" s="167"/>
      <c r="C102" s="168" t="s">
        <v>257</v>
      </c>
      <c r="D102" s="168" t="s">
        <v>218</v>
      </c>
      <c r="E102" s="169" t="s">
        <v>995</v>
      </c>
      <c r="F102" s="170" t="s">
        <v>996</v>
      </c>
      <c r="G102" s="171" t="s">
        <v>221</v>
      </c>
      <c r="H102" s="172">
        <v>177.95</v>
      </c>
      <c r="I102" s="173"/>
      <c r="J102" s="174">
        <f>ROUND(I102*H102,2)</f>
        <v>0</v>
      </c>
      <c r="K102" s="175"/>
      <c r="L102" s="41"/>
      <c r="M102" s="176" t="s">
        <v>3</v>
      </c>
      <c r="N102" s="177" t="s">
        <v>51</v>
      </c>
      <c r="O102" s="74"/>
      <c r="P102" s="178">
        <f>O102*H102</f>
        <v>0</v>
      </c>
      <c r="Q102" s="178">
        <v>0.00084</v>
      </c>
      <c r="R102" s="178">
        <f>Q102*H102</f>
        <v>0.149478</v>
      </c>
      <c r="S102" s="178">
        <v>0</v>
      </c>
      <c r="T102" s="179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180" t="s">
        <v>222</v>
      </c>
      <c r="AT102" s="180" t="s">
        <v>218</v>
      </c>
      <c r="AU102" s="180" t="s">
        <v>22</v>
      </c>
      <c r="AY102" s="20" t="s">
        <v>216</v>
      </c>
      <c r="BE102" s="181">
        <f>IF(N102="základní",J102,0)</f>
        <v>0</v>
      </c>
      <c r="BF102" s="181">
        <f>IF(N102="snížená",J102,0)</f>
        <v>0</v>
      </c>
      <c r="BG102" s="181">
        <f>IF(N102="zákl. přenesená",J102,0)</f>
        <v>0</v>
      </c>
      <c r="BH102" s="181">
        <f>IF(N102="sníž. přenesená",J102,0)</f>
        <v>0</v>
      </c>
      <c r="BI102" s="181">
        <f>IF(N102="nulová",J102,0)</f>
        <v>0</v>
      </c>
      <c r="BJ102" s="20" t="s">
        <v>88</v>
      </c>
      <c r="BK102" s="181">
        <f>ROUND(I102*H102,2)</f>
        <v>0</v>
      </c>
      <c r="BL102" s="20" t="s">
        <v>222</v>
      </c>
      <c r="BM102" s="180" t="s">
        <v>997</v>
      </c>
    </row>
    <row r="103" spans="1:51" s="13" customFormat="1" ht="12">
      <c r="A103" s="13"/>
      <c r="B103" s="182"/>
      <c r="C103" s="13"/>
      <c r="D103" s="183" t="s">
        <v>224</v>
      </c>
      <c r="E103" s="184" t="s">
        <v>3</v>
      </c>
      <c r="F103" s="185" t="s">
        <v>998</v>
      </c>
      <c r="G103" s="13"/>
      <c r="H103" s="186">
        <v>177.95</v>
      </c>
      <c r="I103" s="187"/>
      <c r="J103" s="13"/>
      <c r="K103" s="13"/>
      <c r="L103" s="182"/>
      <c r="M103" s="188"/>
      <c r="N103" s="189"/>
      <c r="O103" s="189"/>
      <c r="P103" s="189"/>
      <c r="Q103" s="189"/>
      <c r="R103" s="189"/>
      <c r="S103" s="189"/>
      <c r="T103" s="190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184" t="s">
        <v>224</v>
      </c>
      <c r="AU103" s="184" t="s">
        <v>22</v>
      </c>
      <c r="AV103" s="13" t="s">
        <v>22</v>
      </c>
      <c r="AW103" s="13" t="s">
        <v>41</v>
      </c>
      <c r="AX103" s="13" t="s">
        <v>88</v>
      </c>
      <c r="AY103" s="184" t="s">
        <v>216</v>
      </c>
    </row>
    <row r="104" spans="1:65" s="2" customFormat="1" ht="37.8" customHeight="1">
      <c r="A104" s="40"/>
      <c r="B104" s="167"/>
      <c r="C104" s="168" t="s">
        <v>263</v>
      </c>
      <c r="D104" s="168" t="s">
        <v>218</v>
      </c>
      <c r="E104" s="169" t="s">
        <v>999</v>
      </c>
      <c r="F104" s="170" t="s">
        <v>1000</v>
      </c>
      <c r="G104" s="171" t="s">
        <v>221</v>
      </c>
      <c r="H104" s="172">
        <v>177.95</v>
      </c>
      <c r="I104" s="173"/>
      <c r="J104" s="174">
        <f>ROUND(I104*H104,2)</f>
        <v>0</v>
      </c>
      <c r="K104" s="175"/>
      <c r="L104" s="41"/>
      <c r="M104" s="176" t="s">
        <v>3</v>
      </c>
      <c r="N104" s="177" t="s">
        <v>51</v>
      </c>
      <c r="O104" s="74"/>
      <c r="P104" s="178">
        <f>O104*H104</f>
        <v>0</v>
      </c>
      <c r="Q104" s="178">
        <v>0</v>
      </c>
      <c r="R104" s="178">
        <f>Q104*H104</f>
        <v>0</v>
      </c>
      <c r="S104" s="178">
        <v>0</v>
      </c>
      <c r="T104" s="179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180" t="s">
        <v>222</v>
      </c>
      <c r="AT104" s="180" t="s">
        <v>218</v>
      </c>
      <c r="AU104" s="180" t="s">
        <v>22</v>
      </c>
      <c r="AY104" s="20" t="s">
        <v>216</v>
      </c>
      <c r="BE104" s="181">
        <f>IF(N104="základní",J104,0)</f>
        <v>0</v>
      </c>
      <c r="BF104" s="181">
        <f>IF(N104="snížená",J104,0)</f>
        <v>0</v>
      </c>
      <c r="BG104" s="181">
        <f>IF(N104="zákl. přenesená",J104,0)</f>
        <v>0</v>
      </c>
      <c r="BH104" s="181">
        <f>IF(N104="sníž. přenesená",J104,0)</f>
        <v>0</v>
      </c>
      <c r="BI104" s="181">
        <f>IF(N104="nulová",J104,0)</f>
        <v>0</v>
      </c>
      <c r="BJ104" s="20" t="s">
        <v>88</v>
      </c>
      <c r="BK104" s="181">
        <f>ROUND(I104*H104,2)</f>
        <v>0</v>
      </c>
      <c r="BL104" s="20" t="s">
        <v>222</v>
      </c>
      <c r="BM104" s="180" t="s">
        <v>1001</v>
      </c>
    </row>
    <row r="105" spans="1:65" s="2" customFormat="1" ht="62.7" customHeight="1">
      <c r="A105" s="40"/>
      <c r="B105" s="167"/>
      <c r="C105" s="168" t="s">
        <v>267</v>
      </c>
      <c r="D105" s="168" t="s">
        <v>218</v>
      </c>
      <c r="E105" s="169" t="s">
        <v>287</v>
      </c>
      <c r="F105" s="170" t="s">
        <v>288</v>
      </c>
      <c r="G105" s="171" t="s">
        <v>270</v>
      </c>
      <c r="H105" s="172">
        <v>53.154</v>
      </c>
      <c r="I105" s="173"/>
      <c r="J105" s="174">
        <f>ROUND(I105*H105,2)</f>
        <v>0</v>
      </c>
      <c r="K105" s="175"/>
      <c r="L105" s="41"/>
      <c r="M105" s="176" t="s">
        <v>3</v>
      </c>
      <c r="N105" s="177" t="s">
        <v>51</v>
      </c>
      <c r="O105" s="74"/>
      <c r="P105" s="178">
        <f>O105*H105</f>
        <v>0</v>
      </c>
      <c r="Q105" s="178">
        <v>0</v>
      </c>
      <c r="R105" s="178">
        <f>Q105*H105</f>
        <v>0</v>
      </c>
      <c r="S105" s="178">
        <v>0</v>
      </c>
      <c r="T105" s="179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180" t="s">
        <v>222</v>
      </c>
      <c r="AT105" s="180" t="s">
        <v>218</v>
      </c>
      <c r="AU105" s="180" t="s">
        <v>22</v>
      </c>
      <c r="AY105" s="20" t="s">
        <v>216</v>
      </c>
      <c r="BE105" s="181">
        <f>IF(N105="základní",J105,0)</f>
        <v>0</v>
      </c>
      <c r="BF105" s="181">
        <f>IF(N105="snížená",J105,0)</f>
        <v>0</v>
      </c>
      <c r="BG105" s="181">
        <f>IF(N105="zákl. přenesená",J105,0)</f>
        <v>0</v>
      </c>
      <c r="BH105" s="181">
        <f>IF(N105="sníž. přenesená",J105,0)</f>
        <v>0</v>
      </c>
      <c r="BI105" s="181">
        <f>IF(N105="nulová",J105,0)</f>
        <v>0</v>
      </c>
      <c r="BJ105" s="20" t="s">
        <v>88</v>
      </c>
      <c r="BK105" s="181">
        <f>ROUND(I105*H105,2)</f>
        <v>0</v>
      </c>
      <c r="BL105" s="20" t="s">
        <v>222</v>
      </c>
      <c r="BM105" s="180" t="s">
        <v>1002</v>
      </c>
    </row>
    <row r="106" spans="1:51" s="13" customFormat="1" ht="12">
      <c r="A106" s="13"/>
      <c r="B106" s="182"/>
      <c r="C106" s="13"/>
      <c r="D106" s="183" t="s">
        <v>224</v>
      </c>
      <c r="E106" s="184" t="s">
        <v>3</v>
      </c>
      <c r="F106" s="185" t="s">
        <v>1003</v>
      </c>
      <c r="G106" s="13"/>
      <c r="H106" s="186">
        <v>53.154</v>
      </c>
      <c r="I106" s="187"/>
      <c r="J106" s="13"/>
      <c r="K106" s="13"/>
      <c r="L106" s="182"/>
      <c r="M106" s="188"/>
      <c r="N106" s="189"/>
      <c r="O106" s="189"/>
      <c r="P106" s="189"/>
      <c r="Q106" s="189"/>
      <c r="R106" s="189"/>
      <c r="S106" s="189"/>
      <c r="T106" s="190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184" t="s">
        <v>224</v>
      </c>
      <c r="AU106" s="184" t="s">
        <v>22</v>
      </c>
      <c r="AV106" s="13" t="s">
        <v>22</v>
      </c>
      <c r="AW106" s="13" t="s">
        <v>41</v>
      </c>
      <c r="AX106" s="13" t="s">
        <v>88</v>
      </c>
      <c r="AY106" s="184" t="s">
        <v>216</v>
      </c>
    </row>
    <row r="107" spans="1:65" s="2" customFormat="1" ht="62.7" customHeight="1">
      <c r="A107" s="40"/>
      <c r="B107" s="167"/>
      <c r="C107" s="168" t="s">
        <v>272</v>
      </c>
      <c r="D107" s="168" t="s">
        <v>218</v>
      </c>
      <c r="E107" s="169" t="s">
        <v>292</v>
      </c>
      <c r="F107" s="170" t="s">
        <v>293</v>
      </c>
      <c r="G107" s="171" t="s">
        <v>270</v>
      </c>
      <c r="H107" s="172">
        <v>438.3</v>
      </c>
      <c r="I107" s="173"/>
      <c r="J107" s="174">
        <f>ROUND(I107*H107,2)</f>
        <v>0</v>
      </c>
      <c r="K107" s="175"/>
      <c r="L107" s="41"/>
      <c r="M107" s="176" t="s">
        <v>3</v>
      </c>
      <c r="N107" s="177" t="s">
        <v>51</v>
      </c>
      <c r="O107" s="74"/>
      <c r="P107" s="178">
        <f>O107*H107</f>
        <v>0</v>
      </c>
      <c r="Q107" s="178">
        <v>0</v>
      </c>
      <c r="R107" s="178">
        <f>Q107*H107</f>
        <v>0</v>
      </c>
      <c r="S107" s="178">
        <v>0</v>
      </c>
      <c r="T107" s="179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180" t="s">
        <v>222</v>
      </c>
      <c r="AT107" s="180" t="s">
        <v>218</v>
      </c>
      <c r="AU107" s="180" t="s">
        <v>22</v>
      </c>
      <c r="AY107" s="20" t="s">
        <v>216</v>
      </c>
      <c r="BE107" s="181">
        <f>IF(N107="základní",J107,0)</f>
        <v>0</v>
      </c>
      <c r="BF107" s="181">
        <f>IF(N107="snížená",J107,0)</f>
        <v>0</v>
      </c>
      <c r="BG107" s="181">
        <f>IF(N107="zákl. přenesená",J107,0)</f>
        <v>0</v>
      </c>
      <c r="BH107" s="181">
        <f>IF(N107="sníž. přenesená",J107,0)</f>
        <v>0</v>
      </c>
      <c r="BI107" s="181">
        <f>IF(N107="nulová",J107,0)</f>
        <v>0</v>
      </c>
      <c r="BJ107" s="20" t="s">
        <v>88</v>
      </c>
      <c r="BK107" s="181">
        <f>ROUND(I107*H107,2)</f>
        <v>0</v>
      </c>
      <c r="BL107" s="20" t="s">
        <v>222</v>
      </c>
      <c r="BM107" s="180" t="s">
        <v>1004</v>
      </c>
    </row>
    <row r="108" spans="1:47" s="2" customFormat="1" ht="12">
      <c r="A108" s="40"/>
      <c r="B108" s="41"/>
      <c r="C108" s="40"/>
      <c r="D108" s="183" t="s">
        <v>229</v>
      </c>
      <c r="E108" s="40"/>
      <c r="F108" s="191" t="s">
        <v>295</v>
      </c>
      <c r="G108" s="40"/>
      <c r="H108" s="40"/>
      <c r="I108" s="192"/>
      <c r="J108" s="40"/>
      <c r="K108" s="40"/>
      <c r="L108" s="41"/>
      <c r="M108" s="193"/>
      <c r="N108" s="194"/>
      <c r="O108" s="74"/>
      <c r="P108" s="74"/>
      <c r="Q108" s="74"/>
      <c r="R108" s="74"/>
      <c r="S108" s="74"/>
      <c r="T108" s="75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T108" s="20" t="s">
        <v>229</v>
      </c>
      <c r="AU108" s="20" t="s">
        <v>22</v>
      </c>
    </row>
    <row r="109" spans="1:51" s="13" customFormat="1" ht="12">
      <c r="A109" s="13"/>
      <c r="B109" s="182"/>
      <c r="C109" s="13"/>
      <c r="D109" s="183" t="s">
        <v>224</v>
      </c>
      <c r="E109" s="184" t="s">
        <v>3</v>
      </c>
      <c r="F109" s="185" t="s">
        <v>1005</v>
      </c>
      <c r="G109" s="13"/>
      <c r="H109" s="186">
        <v>438.3</v>
      </c>
      <c r="I109" s="187"/>
      <c r="J109" s="13"/>
      <c r="K109" s="13"/>
      <c r="L109" s="182"/>
      <c r="M109" s="188"/>
      <c r="N109" s="189"/>
      <c r="O109" s="189"/>
      <c r="P109" s="189"/>
      <c r="Q109" s="189"/>
      <c r="R109" s="189"/>
      <c r="S109" s="189"/>
      <c r="T109" s="190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184" t="s">
        <v>224</v>
      </c>
      <c r="AU109" s="184" t="s">
        <v>22</v>
      </c>
      <c r="AV109" s="13" t="s">
        <v>22</v>
      </c>
      <c r="AW109" s="13" t="s">
        <v>41</v>
      </c>
      <c r="AX109" s="13" t="s">
        <v>88</v>
      </c>
      <c r="AY109" s="184" t="s">
        <v>216</v>
      </c>
    </row>
    <row r="110" spans="1:65" s="2" customFormat="1" ht="37.8" customHeight="1">
      <c r="A110" s="40"/>
      <c r="B110" s="167"/>
      <c r="C110" s="168" t="s">
        <v>279</v>
      </c>
      <c r="D110" s="168" t="s">
        <v>218</v>
      </c>
      <c r="E110" s="169" t="s">
        <v>297</v>
      </c>
      <c r="F110" s="170" t="s">
        <v>298</v>
      </c>
      <c r="G110" s="171" t="s">
        <v>299</v>
      </c>
      <c r="H110" s="172">
        <v>876.6</v>
      </c>
      <c r="I110" s="173"/>
      <c r="J110" s="174">
        <f>ROUND(I110*H110,2)</f>
        <v>0</v>
      </c>
      <c r="K110" s="175"/>
      <c r="L110" s="41"/>
      <c r="M110" s="176" t="s">
        <v>3</v>
      </c>
      <c r="N110" s="177" t="s">
        <v>51</v>
      </c>
      <c r="O110" s="74"/>
      <c r="P110" s="178">
        <f>O110*H110</f>
        <v>0</v>
      </c>
      <c r="Q110" s="178">
        <v>0</v>
      </c>
      <c r="R110" s="178">
        <f>Q110*H110</f>
        <v>0</v>
      </c>
      <c r="S110" s="178">
        <v>0</v>
      </c>
      <c r="T110" s="179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180" t="s">
        <v>222</v>
      </c>
      <c r="AT110" s="180" t="s">
        <v>218</v>
      </c>
      <c r="AU110" s="180" t="s">
        <v>22</v>
      </c>
      <c r="AY110" s="20" t="s">
        <v>216</v>
      </c>
      <c r="BE110" s="181">
        <f>IF(N110="základní",J110,0)</f>
        <v>0</v>
      </c>
      <c r="BF110" s="181">
        <f>IF(N110="snížená",J110,0)</f>
        <v>0</v>
      </c>
      <c r="BG110" s="181">
        <f>IF(N110="zákl. přenesená",J110,0)</f>
        <v>0</v>
      </c>
      <c r="BH110" s="181">
        <f>IF(N110="sníž. přenesená",J110,0)</f>
        <v>0</v>
      </c>
      <c r="BI110" s="181">
        <f>IF(N110="nulová",J110,0)</f>
        <v>0</v>
      </c>
      <c r="BJ110" s="20" t="s">
        <v>88</v>
      </c>
      <c r="BK110" s="181">
        <f>ROUND(I110*H110,2)</f>
        <v>0</v>
      </c>
      <c r="BL110" s="20" t="s">
        <v>222</v>
      </c>
      <c r="BM110" s="180" t="s">
        <v>1006</v>
      </c>
    </row>
    <row r="111" spans="1:51" s="13" customFormat="1" ht="12">
      <c r="A111" s="13"/>
      <c r="B111" s="182"/>
      <c r="C111" s="13"/>
      <c r="D111" s="183" t="s">
        <v>224</v>
      </c>
      <c r="E111" s="13"/>
      <c r="F111" s="185" t="s">
        <v>1007</v>
      </c>
      <c r="G111" s="13"/>
      <c r="H111" s="186">
        <v>876.6</v>
      </c>
      <c r="I111" s="187"/>
      <c r="J111" s="13"/>
      <c r="K111" s="13"/>
      <c r="L111" s="182"/>
      <c r="M111" s="188"/>
      <c r="N111" s="189"/>
      <c r="O111" s="189"/>
      <c r="P111" s="189"/>
      <c r="Q111" s="189"/>
      <c r="R111" s="189"/>
      <c r="S111" s="189"/>
      <c r="T111" s="190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184" t="s">
        <v>224</v>
      </c>
      <c r="AU111" s="184" t="s">
        <v>22</v>
      </c>
      <c r="AV111" s="13" t="s">
        <v>22</v>
      </c>
      <c r="AW111" s="13" t="s">
        <v>4</v>
      </c>
      <c r="AX111" s="13" t="s">
        <v>88</v>
      </c>
      <c r="AY111" s="184" t="s">
        <v>216</v>
      </c>
    </row>
    <row r="112" spans="1:65" s="2" customFormat="1" ht="49.05" customHeight="1">
      <c r="A112" s="40"/>
      <c r="B112" s="167"/>
      <c r="C112" s="168" t="s">
        <v>286</v>
      </c>
      <c r="D112" s="168" t="s">
        <v>218</v>
      </c>
      <c r="E112" s="169" t="s">
        <v>1008</v>
      </c>
      <c r="F112" s="170" t="s">
        <v>1009</v>
      </c>
      <c r="G112" s="171" t="s">
        <v>270</v>
      </c>
      <c r="H112" s="172">
        <v>275.28</v>
      </c>
      <c r="I112" s="173"/>
      <c r="J112" s="174">
        <f>ROUND(I112*H112,2)</f>
        <v>0</v>
      </c>
      <c r="K112" s="175"/>
      <c r="L112" s="41"/>
      <c r="M112" s="176" t="s">
        <v>3</v>
      </c>
      <c r="N112" s="177" t="s">
        <v>51</v>
      </c>
      <c r="O112" s="74"/>
      <c r="P112" s="178">
        <f>O112*H112</f>
        <v>0</v>
      </c>
      <c r="Q112" s="178">
        <v>0</v>
      </c>
      <c r="R112" s="178">
        <f>Q112*H112</f>
        <v>0</v>
      </c>
      <c r="S112" s="178">
        <v>0</v>
      </c>
      <c r="T112" s="179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180" t="s">
        <v>222</v>
      </c>
      <c r="AT112" s="180" t="s">
        <v>218</v>
      </c>
      <c r="AU112" s="180" t="s">
        <v>22</v>
      </c>
      <c r="AY112" s="20" t="s">
        <v>216</v>
      </c>
      <c r="BE112" s="181">
        <f>IF(N112="základní",J112,0)</f>
        <v>0</v>
      </c>
      <c r="BF112" s="181">
        <f>IF(N112="snížená",J112,0)</f>
        <v>0</v>
      </c>
      <c r="BG112" s="181">
        <f>IF(N112="zákl. přenesená",J112,0)</f>
        <v>0</v>
      </c>
      <c r="BH112" s="181">
        <f>IF(N112="sníž. přenesená",J112,0)</f>
        <v>0</v>
      </c>
      <c r="BI112" s="181">
        <f>IF(N112="nulová",J112,0)</f>
        <v>0</v>
      </c>
      <c r="BJ112" s="20" t="s">
        <v>88</v>
      </c>
      <c r="BK112" s="181">
        <f>ROUND(I112*H112,2)</f>
        <v>0</v>
      </c>
      <c r="BL112" s="20" t="s">
        <v>222</v>
      </c>
      <c r="BM112" s="180" t="s">
        <v>1010</v>
      </c>
    </row>
    <row r="113" spans="1:51" s="13" customFormat="1" ht="12">
      <c r="A113" s="13"/>
      <c r="B113" s="182"/>
      <c r="C113" s="13"/>
      <c r="D113" s="183" t="s">
        <v>224</v>
      </c>
      <c r="E113" s="184" t="s">
        <v>3</v>
      </c>
      <c r="F113" s="185" t="s">
        <v>1011</v>
      </c>
      <c r="G113" s="13"/>
      <c r="H113" s="186">
        <v>275.28</v>
      </c>
      <c r="I113" s="187"/>
      <c r="J113" s="13"/>
      <c r="K113" s="13"/>
      <c r="L113" s="182"/>
      <c r="M113" s="188"/>
      <c r="N113" s="189"/>
      <c r="O113" s="189"/>
      <c r="P113" s="189"/>
      <c r="Q113" s="189"/>
      <c r="R113" s="189"/>
      <c r="S113" s="189"/>
      <c r="T113" s="190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184" t="s">
        <v>224</v>
      </c>
      <c r="AU113" s="184" t="s">
        <v>22</v>
      </c>
      <c r="AV113" s="13" t="s">
        <v>22</v>
      </c>
      <c r="AW113" s="13" t="s">
        <v>41</v>
      </c>
      <c r="AX113" s="13" t="s">
        <v>88</v>
      </c>
      <c r="AY113" s="184" t="s">
        <v>216</v>
      </c>
    </row>
    <row r="114" spans="1:65" s="2" customFormat="1" ht="14.4" customHeight="1">
      <c r="A114" s="40"/>
      <c r="B114" s="167"/>
      <c r="C114" s="203" t="s">
        <v>291</v>
      </c>
      <c r="D114" s="203" t="s">
        <v>355</v>
      </c>
      <c r="E114" s="204" t="s">
        <v>1012</v>
      </c>
      <c r="F114" s="205" t="s">
        <v>1013</v>
      </c>
      <c r="G114" s="206" t="s">
        <v>299</v>
      </c>
      <c r="H114" s="207">
        <v>550.56</v>
      </c>
      <c r="I114" s="208"/>
      <c r="J114" s="209">
        <f>ROUND(I114*H114,2)</f>
        <v>0</v>
      </c>
      <c r="K114" s="210"/>
      <c r="L114" s="211"/>
      <c r="M114" s="212" t="s">
        <v>3</v>
      </c>
      <c r="N114" s="213" t="s">
        <v>51</v>
      </c>
      <c r="O114" s="74"/>
      <c r="P114" s="178">
        <f>O114*H114</f>
        <v>0</v>
      </c>
      <c r="Q114" s="178">
        <v>1</v>
      </c>
      <c r="R114" s="178">
        <f>Q114*H114</f>
        <v>550.56</v>
      </c>
      <c r="S114" s="178">
        <v>0</v>
      </c>
      <c r="T114" s="179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180" t="s">
        <v>257</v>
      </c>
      <c r="AT114" s="180" t="s">
        <v>355</v>
      </c>
      <c r="AU114" s="180" t="s">
        <v>22</v>
      </c>
      <c r="AY114" s="20" t="s">
        <v>216</v>
      </c>
      <c r="BE114" s="181">
        <f>IF(N114="základní",J114,0)</f>
        <v>0</v>
      </c>
      <c r="BF114" s="181">
        <f>IF(N114="snížená",J114,0)</f>
        <v>0</v>
      </c>
      <c r="BG114" s="181">
        <f>IF(N114="zákl. přenesená",J114,0)</f>
        <v>0</v>
      </c>
      <c r="BH114" s="181">
        <f>IF(N114="sníž. přenesená",J114,0)</f>
        <v>0</v>
      </c>
      <c r="BI114" s="181">
        <f>IF(N114="nulová",J114,0)</f>
        <v>0</v>
      </c>
      <c r="BJ114" s="20" t="s">
        <v>88</v>
      </c>
      <c r="BK114" s="181">
        <f>ROUND(I114*H114,2)</f>
        <v>0</v>
      </c>
      <c r="BL114" s="20" t="s">
        <v>222</v>
      </c>
      <c r="BM114" s="180" t="s">
        <v>1014</v>
      </c>
    </row>
    <row r="115" spans="1:51" s="13" customFormat="1" ht="12">
      <c r="A115" s="13"/>
      <c r="B115" s="182"/>
      <c r="C115" s="13"/>
      <c r="D115" s="183" t="s">
        <v>224</v>
      </c>
      <c r="E115" s="184" t="s">
        <v>3</v>
      </c>
      <c r="F115" s="185" t="s">
        <v>1011</v>
      </c>
      <c r="G115" s="13"/>
      <c r="H115" s="186">
        <v>275.28</v>
      </c>
      <c r="I115" s="187"/>
      <c r="J115" s="13"/>
      <c r="K115" s="13"/>
      <c r="L115" s="182"/>
      <c r="M115" s="188"/>
      <c r="N115" s="189"/>
      <c r="O115" s="189"/>
      <c r="P115" s="189"/>
      <c r="Q115" s="189"/>
      <c r="R115" s="189"/>
      <c r="S115" s="189"/>
      <c r="T115" s="190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184" t="s">
        <v>224</v>
      </c>
      <c r="AU115" s="184" t="s">
        <v>22</v>
      </c>
      <c r="AV115" s="13" t="s">
        <v>22</v>
      </c>
      <c r="AW115" s="13" t="s">
        <v>41</v>
      </c>
      <c r="AX115" s="13" t="s">
        <v>88</v>
      </c>
      <c r="AY115" s="184" t="s">
        <v>216</v>
      </c>
    </row>
    <row r="116" spans="1:51" s="13" customFormat="1" ht="12">
      <c r="A116" s="13"/>
      <c r="B116" s="182"/>
      <c r="C116" s="13"/>
      <c r="D116" s="183" t="s">
        <v>224</v>
      </c>
      <c r="E116" s="13"/>
      <c r="F116" s="185" t="s">
        <v>1015</v>
      </c>
      <c r="G116" s="13"/>
      <c r="H116" s="186">
        <v>550.56</v>
      </c>
      <c r="I116" s="187"/>
      <c r="J116" s="13"/>
      <c r="K116" s="13"/>
      <c r="L116" s="182"/>
      <c r="M116" s="188"/>
      <c r="N116" s="189"/>
      <c r="O116" s="189"/>
      <c r="P116" s="189"/>
      <c r="Q116" s="189"/>
      <c r="R116" s="189"/>
      <c r="S116" s="189"/>
      <c r="T116" s="190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184" t="s">
        <v>224</v>
      </c>
      <c r="AU116" s="184" t="s">
        <v>22</v>
      </c>
      <c r="AV116" s="13" t="s">
        <v>22</v>
      </c>
      <c r="AW116" s="13" t="s">
        <v>4</v>
      </c>
      <c r="AX116" s="13" t="s">
        <v>88</v>
      </c>
      <c r="AY116" s="184" t="s">
        <v>216</v>
      </c>
    </row>
    <row r="117" spans="1:65" s="2" customFormat="1" ht="62.7" customHeight="1">
      <c r="A117" s="40"/>
      <c r="B117" s="167"/>
      <c r="C117" s="168" t="s">
        <v>9</v>
      </c>
      <c r="D117" s="168" t="s">
        <v>218</v>
      </c>
      <c r="E117" s="169" t="s">
        <v>1016</v>
      </c>
      <c r="F117" s="170" t="s">
        <v>1017</v>
      </c>
      <c r="G117" s="171" t="s">
        <v>270</v>
      </c>
      <c r="H117" s="172">
        <v>1.73</v>
      </c>
      <c r="I117" s="173"/>
      <c r="J117" s="174">
        <f>ROUND(I117*H117,2)</f>
        <v>0</v>
      </c>
      <c r="K117" s="175"/>
      <c r="L117" s="41"/>
      <c r="M117" s="176" t="s">
        <v>3</v>
      </c>
      <c r="N117" s="177" t="s">
        <v>51</v>
      </c>
      <c r="O117" s="74"/>
      <c r="P117" s="178">
        <f>O117*H117</f>
        <v>0</v>
      </c>
      <c r="Q117" s="178">
        <v>0</v>
      </c>
      <c r="R117" s="178">
        <f>Q117*H117</f>
        <v>0</v>
      </c>
      <c r="S117" s="178">
        <v>0</v>
      </c>
      <c r="T117" s="179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180" t="s">
        <v>222</v>
      </c>
      <c r="AT117" s="180" t="s">
        <v>218</v>
      </c>
      <c r="AU117" s="180" t="s">
        <v>22</v>
      </c>
      <c r="AY117" s="20" t="s">
        <v>216</v>
      </c>
      <c r="BE117" s="181">
        <f>IF(N117="základní",J117,0)</f>
        <v>0</v>
      </c>
      <c r="BF117" s="181">
        <f>IF(N117="snížená",J117,0)</f>
        <v>0</v>
      </c>
      <c r="BG117" s="181">
        <f>IF(N117="zákl. přenesená",J117,0)</f>
        <v>0</v>
      </c>
      <c r="BH117" s="181">
        <f>IF(N117="sníž. přenesená",J117,0)</f>
        <v>0</v>
      </c>
      <c r="BI117" s="181">
        <f>IF(N117="nulová",J117,0)</f>
        <v>0</v>
      </c>
      <c r="BJ117" s="20" t="s">
        <v>88</v>
      </c>
      <c r="BK117" s="181">
        <f>ROUND(I117*H117,2)</f>
        <v>0</v>
      </c>
      <c r="BL117" s="20" t="s">
        <v>222</v>
      </c>
      <c r="BM117" s="180" t="s">
        <v>1018</v>
      </c>
    </row>
    <row r="118" spans="1:47" s="2" customFormat="1" ht="12">
      <c r="A118" s="40"/>
      <c r="B118" s="41"/>
      <c r="C118" s="40"/>
      <c r="D118" s="183" t="s">
        <v>229</v>
      </c>
      <c r="E118" s="40"/>
      <c r="F118" s="191" t="s">
        <v>993</v>
      </c>
      <c r="G118" s="40"/>
      <c r="H118" s="40"/>
      <c r="I118" s="192"/>
      <c r="J118" s="40"/>
      <c r="K118" s="40"/>
      <c r="L118" s="41"/>
      <c r="M118" s="193"/>
      <c r="N118" s="194"/>
      <c r="O118" s="74"/>
      <c r="P118" s="74"/>
      <c r="Q118" s="74"/>
      <c r="R118" s="74"/>
      <c r="S118" s="74"/>
      <c r="T118" s="75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T118" s="20" t="s">
        <v>229</v>
      </c>
      <c r="AU118" s="20" t="s">
        <v>22</v>
      </c>
    </row>
    <row r="119" spans="1:51" s="13" customFormat="1" ht="12">
      <c r="A119" s="13"/>
      <c r="B119" s="182"/>
      <c r="C119" s="13"/>
      <c r="D119" s="183" t="s">
        <v>224</v>
      </c>
      <c r="E119" s="184" t="s">
        <v>3</v>
      </c>
      <c r="F119" s="185" t="s">
        <v>1019</v>
      </c>
      <c r="G119" s="13"/>
      <c r="H119" s="186">
        <v>1.73</v>
      </c>
      <c r="I119" s="187"/>
      <c r="J119" s="13"/>
      <c r="K119" s="13"/>
      <c r="L119" s="182"/>
      <c r="M119" s="188"/>
      <c r="N119" s="189"/>
      <c r="O119" s="189"/>
      <c r="P119" s="189"/>
      <c r="Q119" s="189"/>
      <c r="R119" s="189"/>
      <c r="S119" s="189"/>
      <c r="T119" s="190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184" t="s">
        <v>224</v>
      </c>
      <c r="AU119" s="184" t="s">
        <v>22</v>
      </c>
      <c r="AV119" s="13" t="s">
        <v>22</v>
      </c>
      <c r="AW119" s="13" t="s">
        <v>41</v>
      </c>
      <c r="AX119" s="13" t="s">
        <v>88</v>
      </c>
      <c r="AY119" s="184" t="s">
        <v>216</v>
      </c>
    </row>
    <row r="120" spans="1:65" s="2" customFormat="1" ht="14.4" customHeight="1">
      <c r="A120" s="40"/>
      <c r="B120" s="167"/>
      <c r="C120" s="203" t="s">
        <v>302</v>
      </c>
      <c r="D120" s="203" t="s">
        <v>355</v>
      </c>
      <c r="E120" s="204" t="s">
        <v>1020</v>
      </c>
      <c r="F120" s="205" t="s">
        <v>1021</v>
      </c>
      <c r="G120" s="206" t="s">
        <v>299</v>
      </c>
      <c r="H120" s="207">
        <v>3.59</v>
      </c>
      <c r="I120" s="208"/>
      <c r="J120" s="209">
        <f>ROUND(I120*H120,2)</f>
        <v>0</v>
      </c>
      <c r="K120" s="210"/>
      <c r="L120" s="211"/>
      <c r="M120" s="212" t="s">
        <v>3</v>
      </c>
      <c r="N120" s="213" t="s">
        <v>51</v>
      </c>
      <c r="O120" s="74"/>
      <c r="P120" s="178">
        <f>O120*H120</f>
        <v>0</v>
      </c>
      <c r="Q120" s="178">
        <v>1</v>
      </c>
      <c r="R120" s="178">
        <f>Q120*H120</f>
        <v>3.59</v>
      </c>
      <c r="S120" s="178">
        <v>0</v>
      </c>
      <c r="T120" s="179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180" t="s">
        <v>257</v>
      </c>
      <c r="AT120" s="180" t="s">
        <v>355</v>
      </c>
      <c r="AU120" s="180" t="s">
        <v>22</v>
      </c>
      <c r="AY120" s="20" t="s">
        <v>216</v>
      </c>
      <c r="BE120" s="181">
        <f>IF(N120="základní",J120,0)</f>
        <v>0</v>
      </c>
      <c r="BF120" s="181">
        <f>IF(N120="snížená",J120,0)</f>
        <v>0</v>
      </c>
      <c r="BG120" s="181">
        <f>IF(N120="zákl. přenesená",J120,0)</f>
        <v>0</v>
      </c>
      <c r="BH120" s="181">
        <f>IF(N120="sníž. přenesená",J120,0)</f>
        <v>0</v>
      </c>
      <c r="BI120" s="181">
        <f>IF(N120="nulová",J120,0)</f>
        <v>0</v>
      </c>
      <c r="BJ120" s="20" t="s">
        <v>88</v>
      </c>
      <c r="BK120" s="181">
        <f>ROUND(I120*H120,2)</f>
        <v>0</v>
      </c>
      <c r="BL120" s="20" t="s">
        <v>222</v>
      </c>
      <c r="BM120" s="180" t="s">
        <v>1022</v>
      </c>
    </row>
    <row r="121" spans="1:51" s="13" customFormat="1" ht="12">
      <c r="A121" s="13"/>
      <c r="B121" s="182"/>
      <c r="C121" s="13"/>
      <c r="D121" s="183" t="s">
        <v>224</v>
      </c>
      <c r="E121" s="184" t="s">
        <v>3</v>
      </c>
      <c r="F121" s="185" t="s">
        <v>1023</v>
      </c>
      <c r="G121" s="13"/>
      <c r="H121" s="186">
        <v>1.632</v>
      </c>
      <c r="I121" s="187"/>
      <c r="J121" s="13"/>
      <c r="K121" s="13"/>
      <c r="L121" s="182"/>
      <c r="M121" s="188"/>
      <c r="N121" s="189"/>
      <c r="O121" s="189"/>
      <c r="P121" s="189"/>
      <c r="Q121" s="189"/>
      <c r="R121" s="189"/>
      <c r="S121" s="189"/>
      <c r="T121" s="190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184" t="s">
        <v>224</v>
      </c>
      <c r="AU121" s="184" t="s">
        <v>22</v>
      </c>
      <c r="AV121" s="13" t="s">
        <v>22</v>
      </c>
      <c r="AW121" s="13" t="s">
        <v>41</v>
      </c>
      <c r="AX121" s="13" t="s">
        <v>88</v>
      </c>
      <c r="AY121" s="184" t="s">
        <v>216</v>
      </c>
    </row>
    <row r="122" spans="1:51" s="13" customFormat="1" ht="12">
      <c r="A122" s="13"/>
      <c r="B122" s="182"/>
      <c r="C122" s="13"/>
      <c r="D122" s="183" t="s">
        <v>224</v>
      </c>
      <c r="E122" s="13"/>
      <c r="F122" s="185" t="s">
        <v>1024</v>
      </c>
      <c r="G122" s="13"/>
      <c r="H122" s="186">
        <v>3.59</v>
      </c>
      <c r="I122" s="187"/>
      <c r="J122" s="13"/>
      <c r="K122" s="13"/>
      <c r="L122" s="182"/>
      <c r="M122" s="188"/>
      <c r="N122" s="189"/>
      <c r="O122" s="189"/>
      <c r="P122" s="189"/>
      <c r="Q122" s="189"/>
      <c r="R122" s="189"/>
      <c r="S122" s="189"/>
      <c r="T122" s="190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184" t="s">
        <v>224</v>
      </c>
      <c r="AU122" s="184" t="s">
        <v>22</v>
      </c>
      <c r="AV122" s="13" t="s">
        <v>22</v>
      </c>
      <c r="AW122" s="13" t="s">
        <v>4</v>
      </c>
      <c r="AX122" s="13" t="s">
        <v>88</v>
      </c>
      <c r="AY122" s="184" t="s">
        <v>216</v>
      </c>
    </row>
    <row r="123" spans="1:65" s="2" customFormat="1" ht="24.15" customHeight="1">
      <c r="A123" s="40"/>
      <c r="B123" s="167"/>
      <c r="C123" s="168" t="s">
        <v>307</v>
      </c>
      <c r="D123" s="168" t="s">
        <v>218</v>
      </c>
      <c r="E123" s="169" t="s">
        <v>319</v>
      </c>
      <c r="F123" s="170" t="s">
        <v>320</v>
      </c>
      <c r="G123" s="171" t="s">
        <v>221</v>
      </c>
      <c r="H123" s="172">
        <v>165.15</v>
      </c>
      <c r="I123" s="173"/>
      <c r="J123" s="174">
        <f>ROUND(I123*H123,2)</f>
        <v>0</v>
      </c>
      <c r="K123" s="175"/>
      <c r="L123" s="41"/>
      <c r="M123" s="176" t="s">
        <v>3</v>
      </c>
      <c r="N123" s="177" t="s">
        <v>51</v>
      </c>
      <c r="O123" s="74"/>
      <c r="P123" s="178">
        <f>O123*H123</f>
        <v>0</v>
      </c>
      <c r="Q123" s="178">
        <v>0</v>
      </c>
      <c r="R123" s="178">
        <f>Q123*H123</f>
        <v>0</v>
      </c>
      <c r="S123" s="178">
        <v>0</v>
      </c>
      <c r="T123" s="179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180" t="s">
        <v>222</v>
      </c>
      <c r="AT123" s="180" t="s">
        <v>218</v>
      </c>
      <c r="AU123" s="180" t="s">
        <v>22</v>
      </c>
      <c r="AY123" s="20" t="s">
        <v>216</v>
      </c>
      <c r="BE123" s="181">
        <f>IF(N123="základní",J123,0)</f>
        <v>0</v>
      </c>
      <c r="BF123" s="181">
        <f>IF(N123="snížená",J123,0)</f>
        <v>0</v>
      </c>
      <c r="BG123" s="181">
        <f>IF(N123="zákl. přenesená",J123,0)</f>
        <v>0</v>
      </c>
      <c r="BH123" s="181">
        <f>IF(N123="sníž. přenesená",J123,0)</f>
        <v>0</v>
      </c>
      <c r="BI123" s="181">
        <f>IF(N123="nulová",J123,0)</f>
        <v>0</v>
      </c>
      <c r="BJ123" s="20" t="s">
        <v>88</v>
      </c>
      <c r="BK123" s="181">
        <f>ROUND(I123*H123,2)</f>
        <v>0</v>
      </c>
      <c r="BL123" s="20" t="s">
        <v>222</v>
      </c>
      <c r="BM123" s="180" t="s">
        <v>1025</v>
      </c>
    </row>
    <row r="124" spans="1:47" s="2" customFormat="1" ht="12">
      <c r="A124" s="40"/>
      <c r="B124" s="41"/>
      <c r="C124" s="40"/>
      <c r="D124" s="183" t="s">
        <v>229</v>
      </c>
      <c r="E124" s="40"/>
      <c r="F124" s="191" t="s">
        <v>322</v>
      </c>
      <c r="G124" s="40"/>
      <c r="H124" s="40"/>
      <c r="I124" s="192"/>
      <c r="J124" s="40"/>
      <c r="K124" s="40"/>
      <c r="L124" s="41"/>
      <c r="M124" s="193"/>
      <c r="N124" s="194"/>
      <c r="O124" s="74"/>
      <c r="P124" s="74"/>
      <c r="Q124" s="74"/>
      <c r="R124" s="74"/>
      <c r="S124" s="74"/>
      <c r="T124" s="75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T124" s="20" t="s">
        <v>229</v>
      </c>
      <c r="AU124" s="20" t="s">
        <v>22</v>
      </c>
    </row>
    <row r="125" spans="1:51" s="13" customFormat="1" ht="12">
      <c r="A125" s="13"/>
      <c r="B125" s="182"/>
      <c r="C125" s="13"/>
      <c r="D125" s="183" t="s">
        <v>224</v>
      </c>
      <c r="E125" s="184" t="s">
        <v>3</v>
      </c>
      <c r="F125" s="185" t="s">
        <v>1026</v>
      </c>
      <c r="G125" s="13"/>
      <c r="H125" s="186">
        <v>165.15</v>
      </c>
      <c r="I125" s="187"/>
      <c r="J125" s="13"/>
      <c r="K125" s="13"/>
      <c r="L125" s="182"/>
      <c r="M125" s="188"/>
      <c r="N125" s="189"/>
      <c r="O125" s="189"/>
      <c r="P125" s="189"/>
      <c r="Q125" s="189"/>
      <c r="R125" s="189"/>
      <c r="S125" s="189"/>
      <c r="T125" s="190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184" t="s">
        <v>224</v>
      </c>
      <c r="AU125" s="184" t="s">
        <v>22</v>
      </c>
      <c r="AV125" s="13" t="s">
        <v>22</v>
      </c>
      <c r="AW125" s="13" t="s">
        <v>41</v>
      </c>
      <c r="AX125" s="13" t="s">
        <v>88</v>
      </c>
      <c r="AY125" s="184" t="s">
        <v>216</v>
      </c>
    </row>
    <row r="126" spans="1:63" s="12" customFormat="1" ht="22.8" customHeight="1">
      <c r="A126" s="12"/>
      <c r="B126" s="154"/>
      <c r="C126" s="12"/>
      <c r="D126" s="155" t="s">
        <v>79</v>
      </c>
      <c r="E126" s="165" t="s">
        <v>22</v>
      </c>
      <c r="F126" s="165" t="s">
        <v>329</v>
      </c>
      <c r="G126" s="12"/>
      <c r="H126" s="12"/>
      <c r="I126" s="157"/>
      <c r="J126" s="166">
        <f>BK126</f>
        <v>0</v>
      </c>
      <c r="K126" s="12"/>
      <c r="L126" s="154"/>
      <c r="M126" s="159"/>
      <c r="N126" s="160"/>
      <c r="O126" s="160"/>
      <c r="P126" s="161">
        <f>SUM(P127:P145)</f>
        <v>0</v>
      </c>
      <c r="Q126" s="160"/>
      <c r="R126" s="161">
        <f>SUM(R127:R145)</f>
        <v>84.50079278</v>
      </c>
      <c r="S126" s="160"/>
      <c r="T126" s="162">
        <f>SUM(T127:T145)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155" t="s">
        <v>88</v>
      </c>
      <c r="AT126" s="163" t="s">
        <v>79</v>
      </c>
      <c r="AU126" s="163" t="s">
        <v>88</v>
      </c>
      <c r="AY126" s="155" t="s">
        <v>216</v>
      </c>
      <c r="BK126" s="164">
        <f>SUM(BK127:BK145)</f>
        <v>0</v>
      </c>
    </row>
    <row r="127" spans="1:65" s="2" customFormat="1" ht="37.8" customHeight="1">
      <c r="A127" s="40"/>
      <c r="B127" s="167"/>
      <c r="C127" s="168" t="s">
        <v>313</v>
      </c>
      <c r="D127" s="168" t="s">
        <v>218</v>
      </c>
      <c r="E127" s="169" t="s">
        <v>1027</v>
      </c>
      <c r="F127" s="170" t="s">
        <v>1028</v>
      </c>
      <c r="G127" s="171" t="s">
        <v>221</v>
      </c>
      <c r="H127" s="172">
        <v>21.55</v>
      </c>
      <c r="I127" s="173"/>
      <c r="J127" s="174">
        <f>ROUND(I127*H127,2)</f>
        <v>0</v>
      </c>
      <c r="K127" s="175"/>
      <c r="L127" s="41"/>
      <c r="M127" s="176" t="s">
        <v>3</v>
      </c>
      <c r="N127" s="177" t="s">
        <v>51</v>
      </c>
      <c r="O127" s="74"/>
      <c r="P127" s="178">
        <f>O127*H127</f>
        <v>0</v>
      </c>
      <c r="Q127" s="178">
        <v>0.00017</v>
      </c>
      <c r="R127" s="178">
        <f>Q127*H127</f>
        <v>0.0036635000000000005</v>
      </c>
      <c r="S127" s="178">
        <v>0</v>
      </c>
      <c r="T127" s="179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180" t="s">
        <v>222</v>
      </c>
      <c r="AT127" s="180" t="s">
        <v>218</v>
      </c>
      <c r="AU127" s="180" t="s">
        <v>22</v>
      </c>
      <c r="AY127" s="20" t="s">
        <v>216</v>
      </c>
      <c r="BE127" s="181">
        <f>IF(N127="základní",J127,0)</f>
        <v>0</v>
      </c>
      <c r="BF127" s="181">
        <f>IF(N127="snížená",J127,0)</f>
        <v>0</v>
      </c>
      <c r="BG127" s="181">
        <f>IF(N127="zákl. přenesená",J127,0)</f>
        <v>0</v>
      </c>
      <c r="BH127" s="181">
        <f>IF(N127="sníž. přenesená",J127,0)</f>
        <v>0</v>
      </c>
      <c r="BI127" s="181">
        <f>IF(N127="nulová",J127,0)</f>
        <v>0</v>
      </c>
      <c r="BJ127" s="20" t="s">
        <v>88</v>
      </c>
      <c r="BK127" s="181">
        <f>ROUND(I127*H127,2)</f>
        <v>0</v>
      </c>
      <c r="BL127" s="20" t="s">
        <v>222</v>
      </c>
      <c r="BM127" s="180" t="s">
        <v>1029</v>
      </c>
    </row>
    <row r="128" spans="1:47" s="2" customFormat="1" ht="12">
      <c r="A128" s="40"/>
      <c r="B128" s="41"/>
      <c r="C128" s="40"/>
      <c r="D128" s="183" t="s">
        <v>229</v>
      </c>
      <c r="E128" s="40"/>
      <c r="F128" s="191" t="s">
        <v>993</v>
      </c>
      <c r="G128" s="40"/>
      <c r="H128" s="40"/>
      <c r="I128" s="192"/>
      <c r="J128" s="40"/>
      <c r="K128" s="40"/>
      <c r="L128" s="41"/>
      <c r="M128" s="193"/>
      <c r="N128" s="194"/>
      <c r="O128" s="74"/>
      <c r="P128" s="74"/>
      <c r="Q128" s="74"/>
      <c r="R128" s="74"/>
      <c r="S128" s="74"/>
      <c r="T128" s="75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T128" s="20" t="s">
        <v>229</v>
      </c>
      <c r="AU128" s="20" t="s">
        <v>22</v>
      </c>
    </row>
    <row r="129" spans="1:51" s="13" customFormat="1" ht="12">
      <c r="A129" s="13"/>
      <c r="B129" s="182"/>
      <c r="C129" s="13"/>
      <c r="D129" s="183" t="s">
        <v>224</v>
      </c>
      <c r="E129" s="184" t="s">
        <v>3</v>
      </c>
      <c r="F129" s="185" t="s">
        <v>1030</v>
      </c>
      <c r="G129" s="13"/>
      <c r="H129" s="186">
        <v>21.55</v>
      </c>
      <c r="I129" s="187"/>
      <c r="J129" s="13"/>
      <c r="K129" s="13"/>
      <c r="L129" s="182"/>
      <c r="M129" s="188"/>
      <c r="N129" s="189"/>
      <c r="O129" s="189"/>
      <c r="P129" s="189"/>
      <c r="Q129" s="189"/>
      <c r="R129" s="189"/>
      <c r="S129" s="189"/>
      <c r="T129" s="190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184" t="s">
        <v>224</v>
      </c>
      <c r="AU129" s="184" t="s">
        <v>22</v>
      </c>
      <c r="AV129" s="13" t="s">
        <v>22</v>
      </c>
      <c r="AW129" s="13" t="s">
        <v>41</v>
      </c>
      <c r="AX129" s="13" t="s">
        <v>88</v>
      </c>
      <c r="AY129" s="184" t="s">
        <v>216</v>
      </c>
    </row>
    <row r="130" spans="1:65" s="2" customFormat="1" ht="24.15" customHeight="1">
      <c r="A130" s="40"/>
      <c r="B130" s="167"/>
      <c r="C130" s="203" t="s">
        <v>318</v>
      </c>
      <c r="D130" s="203" t="s">
        <v>355</v>
      </c>
      <c r="E130" s="204" t="s">
        <v>1031</v>
      </c>
      <c r="F130" s="205" t="s">
        <v>1032</v>
      </c>
      <c r="G130" s="206" t="s">
        <v>221</v>
      </c>
      <c r="H130" s="207">
        <v>23.705</v>
      </c>
      <c r="I130" s="208"/>
      <c r="J130" s="209">
        <f>ROUND(I130*H130,2)</f>
        <v>0</v>
      </c>
      <c r="K130" s="210"/>
      <c r="L130" s="211"/>
      <c r="M130" s="212" t="s">
        <v>3</v>
      </c>
      <c r="N130" s="213" t="s">
        <v>51</v>
      </c>
      <c r="O130" s="74"/>
      <c r="P130" s="178">
        <f>O130*H130</f>
        <v>0</v>
      </c>
      <c r="Q130" s="178">
        <v>0.0006</v>
      </c>
      <c r="R130" s="178">
        <f>Q130*H130</f>
        <v>0.014222999999999998</v>
      </c>
      <c r="S130" s="178">
        <v>0</v>
      </c>
      <c r="T130" s="179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180" t="s">
        <v>257</v>
      </c>
      <c r="AT130" s="180" t="s">
        <v>355</v>
      </c>
      <c r="AU130" s="180" t="s">
        <v>22</v>
      </c>
      <c r="AY130" s="20" t="s">
        <v>216</v>
      </c>
      <c r="BE130" s="181">
        <f>IF(N130="základní",J130,0)</f>
        <v>0</v>
      </c>
      <c r="BF130" s="181">
        <f>IF(N130="snížená",J130,0)</f>
        <v>0</v>
      </c>
      <c r="BG130" s="181">
        <f>IF(N130="zákl. přenesená",J130,0)</f>
        <v>0</v>
      </c>
      <c r="BH130" s="181">
        <f>IF(N130="sníž. přenesená",J130,0)</f>
        <v>0</v>
      </c>
      <c r="BI130" s="181">
        <f>IF(N130="nulová",J130,0)</f>
        <v>0</v>
      </c>
      <c r="BJ130" s="20" t="s">
        <v>88</v>
      </c>
      <c r="BK130" s="181">
        <f>ROUND(I130*H130,2)</f>
        <v>0</v>
      </c>
      <c r="BL130" s="20" t="s">
        <v>222</v>
      </c>
      <c r="BM130" s="180" t="s">
        <v>1033</v>
      </c>
    </row>
    <row r="131" spans="1:51" s="13" customFormat="1" ht="12">
      <c r="A131" s="13"/>
      <c r="B131" s="182"/>
      <c r="C131" s="13"/>
      <c r="D131" s="183" t="s">
        <v>224</v>
      </c>
      <c r="E131" s="13"/>
      <c r="F131" s="185" t="s">
        <v>1034</v>
      </c>
      <c r="G131" s="13"/>
      <c r="H131" s="186">
        <v>23.705</v>
      </c>
      <c r="I131" s="187"/>
      <c r="J131" s="13"/>
      <c r="K131" s="13"/>
      <c r="L131" s="182"/>
      <c r="M131" s="188"/>
      <c r="N131" s="189"/>
      <c r="O131" s="189"/>
      <c r="P131" s="189"/>
      <c r="Q131" s="189"/>
      <c r="R131" s="189"/>
      <c r="S131" s="189"/>
      <c r="T131" s="190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184" t="s">
        <v>224</v>
      </c>
      <c r="AU131" s="184" t="s">
        <v>22</v>
      </c>
      <c r="AV131" s="13" t="s">
        <v>22</v>
      </c>
      <c r="AW131" s="13" t="s">
        <v>4</v>
      </c>
      <c r="AX131" s="13" t="s">
        <v>88</v>
      </c>
      <c r="AY131" s="184" t="s">
        <v>216</v>
      </c>
    </row>
    <row r="132" spans="1:65" s="2" customFormat="1" ht="49.05" customHeight="1">
      <c r="A132" s="40"/>
      <c r="B132" s="167"/>
      <c r="C132" s="168" t="s">
        <v>324</v>
      </c>
      <c r="D132" s="168" t="s">
        <v>218</v>
      </c>
      <c r="E132" s="169" t="s">
        <v>1035</v>
      </c>
      <c r="F132" s="170" t="s">
        <v>1036</v>
      </c>
      <c r="G132" s="171" t="s">
        <v>260</v>
      </c>
      <c r="H132" s="172">
        <v>92.6</v>
      </c>
      <c r="I132" s="173"/>
      <c r="J132" s="174">
        <f>ROUND(I132*H132,2)</f>
        <v>0</v>
      </c>
      <c r="K132" s="175"/>
      <c r="L132" s="41"/>
      <c r="M132" s="176" t="s">
        <v>3</v>
      </c>
      <c r="N132" s="177" t="s">
        <v>51</v>
      </c>
      <c r="O132" s="74"/>
      <c r="P132" s="178">
        <f>O132*H132</f>
        <v>0</v>
      </c>
      <c r="Q132" s="178">
        <v>0.27411</v>
      </c>
      <c r="R132" s="178">
        <f>Q132*H132</f>
        <v>25.382586</v>
      </c>
      <c r="S132" s="178">
        <v>0</v>
      </c>
      <c r="T132" s="179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180" t="s">
        <v>222</v>
      </c>
      <c r="AT132" s="180" t="s">
        <v>218</v>
      </c>
      <c r="AU132" s="180" t="s">
        <v>22</v>
      </c>
      <c r="AY132" s="20" t="s">
        <v>216</v>
      </c>
      <c r="BE132" s="181">
        <f>IF(N132="základní",J132,0)</f>
        <v>0</v>
      </c>
      <c r="BF132" s="181">
        <f>IF(N132="snížená",J132,0)</f>
        <v>0</v>
      </c>
      <c r="BG132" s="181">
        <f>IF(N132="zákl. přenesená",J132,0)</f>
        <v>0</v>
      </c>
      <c r="BH132" s="181">
        <f>IF(N132="sníž. přenesená",J132,0)</f>
        <v>0</v>
      </c>
      <c r="BI132" s="181">
        <f>IF(N132="nulová",J132,0)</f>
        <v>0</v>
      </c>
      <c r="BJ132" s="20" t="s">
        <v>88</v>
      </c>
      <c r="BK132" s="181">
        <f>ROUND(I132*H132,2)</f>
        <v>0</v>
      </c>
      <c r="BL132" s="20" t="s">
        <v>222</v>
      </c>
      <c r="BM132" s="180" t="s">
        <v>1037</v>
      </c>
    </row>
    <row r="133" spans="1:51" s="13" customFormat="1" ht="12">
      <c r="A133" s="13"/>
      <c r="B133" s="182"/>
      <c r="C133" s="13"/>
      <c r="D133" s="183" t="s">
        <v>224</v>
      </c>
      <c r="E133" s="184" t="s">
        <v>3</v>
      </c>
      <c r="F133" s="185" t="s">
        <v>1038</v>
      </c>
      <c r="G133" s="13"/>
      <c r="H133" s="186">
        <v>92.6</v>
      </c>
      <c r="I133" s="187"/>
      <c r="J133" s="13"/>
      <c r="K133" s="13"/>
      <c r="L133" s="182"/>
      <c r="M133" s="188"/>
      <c r="N133" s="189"/>
      <c r="O133" s="189"/>
      <c r="P133" s="189"/>
      <c r="Q133" s="189"/>
      <c r="R133" s="189"/>
      <c r="S133" s="189"/>
      <c r="T133" s="190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184" t="s">
        <v>224</v>
      </c>
      <c r="AU133" s="184" t="s">
        <v>22</v>
      </c>
      <c r="AV133" s="13" t="s">
        <v>22</v>
      </c>
      <c r="AW133" s="13" t="s">
        <v>41</v>
      </c>
      <c r="AX133" s="13" t="s">
        <v>88</v>
      </c>
      <c r="AY133" s="184" t="s">
        <v>216</v>
      </c>
    </row>
    <row r="134" spans="1:65" s="2" customFormat="1" ht="37.8" customHeight="1">
      <c r="A134" s="40"/>
      <c r="B134" s="167"/>
      <c r="C134" s="168" t="s">
        <v>8</v>
      </c>
      <c r="D134" s="168" t="s">
        <v>218</v>
      </c>
      <c r="E134" s="169" t="s">
        <v>1039</v>
      </c>
      <c r="F134" s="170" t="s">
        <v>1040</v>
      </c>
      <c r="G134" s="171" t="s">
        <v>221</v>
      </c>
      <c r="H134" s="172">
        <v>218.74</v>
      </c>
      <c r="I134" s="173"/>
      <c r="J134" s="174">
        <f>ROUND(I134*H134,2)</f>
        <v>0</v>
      </c>
      <c r="K134" s="175"/>
      <c r="L134" s="41"/>
      <c r="M134" s="176" t="s">
        <v>3</v>
      </c>
      <c r="N134" s="177" t="s">
        <v>51</v>
      </c>
      <c r="O134" s="74"/>
      <c r="P134" s="178">
        <f>O134*H134</f>
        <v>0</v>
      </c>
      <c r="Q134" s="178">
        <v>0.0001</v>
      </c>
      <c r="R134" s="178">
        <f>Q134*H134</f>
        <v>0.021874</v>
      </c>
      <c r="S134" s="178">
        <v>0</v>
      </c>
      <c r="T134" s="179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180" t="s">
        <v>222</v>
      </c>
      <c r="AT134" s="180" t="s">
        <v>218</v>
      </c>
      <c r="AU134" s="180" t="s">
        <v>22</v>
      </c>
      <c r="AY134" s="20" t="s">
        <v>216</v>
      </c>
      <c r="BE134" s="181">
        <f>IF(N134="základní",J134,0)</f>
        <v>0</v>
      </c>
      <c r="BF134" s="181">
        <f>IF(N134="snížená",J134,0)</f>
        <v>0</v>
      </c>
      <c r="BG134" s="181">
        <f>IF(N134="zákl. přenesená",J134,0)</f>
        <v>0</v>
      </c>
      <c r="BH134" s="181">
        <f>IF(N134="sníž. přenesená",J134,0)</f>
        <v>0</v>
      </c>
      <c r="BI134" s="181">
        <f>IF(N134="nulová",J134,0)</f>
        <v>0</v>
      </c>
      <c r="BJ134" s="20" t="s">
        <v>88</v>
      </c>
      <c r="BK134" s="181">
        <f>ROUND(I134*H134,2)</f>
        <v>0</v>
      </c>
      <c r="BL134" s="20" t="s">
        <v>222</v>
      </c>
      <c r="BM134" s="180" t="s">
        <v>1041</v>
      </c>
    </row>
    <row r="135" spans="1:51" s="13" customFormat="1" ht="12">
      <c r="A135" s="13"/>
      <c r="B135" s="182"/>
      <c r="C135" s="13"/>
      <c r="D135" s="183" t="s">
        <v>224</v>
      </c>
      <c r="E135" s="184" t="s">
        <v>3</v>
      </c>
      <c r="F135" s="185" t="s">
        <v>1042</v>
      </c>
      <c r="G135" s="13"/>
      <c r="H135" s="186">
        <v>218.74</v>
      </c>
      <c r="I135" s="187"/>
      <c r="J135" s="13"/>
      <c r="K135" s="13"/>
      <c r="L135" s="182"/>
      <c r="M135" s="188"/>
      <c r="N135" s="189"/>
      <c r="O135" s="189"/>
      <c r="P135" s="189"/>
      <c r="Q135" s="189"/>
      <c r="R135" s="189"/>
      <c r="S135" s="189"/>
      <c r="T135" s="190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184" t="s">
        <v>224</v>
      </c>
      <c r="AU135" s="184" t="s">
        <v>22</v>
      </c>
      <c r="AV135" s="13" t="s">
        <v>22</v>
      </c>
      <c r="AW135" s="13" t="s">
        <v>41</v>
      </c>
      <c r="AX135" s="13" t="s">
        <v>88</v>
      </c>
      <c r="AY135" s="184" t="s">
        <v>216</v>
      </c>
    </row>
    <row r="136" spans="1:65" s="2" customFormat="1" ht="24.15" customHeight="1">
      <c r="A136" s="40"/>
      <c r="B136" s="167"/>
      <c r="C136" s="203" t="s">
        <v>335</v>
      </c>
      <c r="D136" s="203" t="s">
        <v>355</v>
      </c>
      <c r="E136" s="204" t="s">
        <v>1043</v>
      </c>
      <c r="F136" s="205" t="s">
        <v>1044</v>
      </c>
      <c r="G136" s="206" t="s">
        <v>221</v>
      </c>
      <c r="H136" s="207">
        <v>251.551</v>
      </c>
      <c r="I136" s="208"/>
      <c r="J136" s="209">
        <f>ROUND(I136*H136,2)</f>
        <v>0</v>
      </c>
      <c r="K136" s="210"/>
      <c r="L136" s="211"/>
      <c r="M136" s="212" t="s">
        <v>3</v>
      </c>
      <c r="N136" s="213" t="s">
        <v>51</v>
      </c>
      <c r="O136" s="74"/>
      <c r="P136" s="178">
        <f>O136*H136</f>
        <v>0</v>
      </c>
      <c r="Q136" s="178">
        <v>0.0001</v>
      </c>
      <c r="R136" s="178">
        <f>Q136*H136</f>
        <v>0.0251551</v>
      </c>
      <c r="S136" s="178">
        <v>0</v>
      </c>
      <c r="T136" s="179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180" t="s">
        <v>257</v>
      </c>
      <c r="AT136" s="180" t="s">
        <v>355</v>
      </c>
      <c r="AU136" s="180" t="s">
        <v>22</v>
      </c>
      <c r="AY136" s="20" t="s">
        <v>216</v>
      </c>
      <c r="BE136" s="181">
        <f>IF(N136="základní",J136,0)</f>
        <v>0</v>
      </c>
      <c r="BF136" s="181">
        <f>IF(N136="snížená",J136,0)</f>
        <v>0</v>
      </c>
      <c r="BG136" s="181">
        <f>IF(N136="zákl. přenesená",J136,0)</f>
        <v>0</v>
      </c>
      <c r="BH136" s="181">
        <f>IF(N136="sníž. přenesená",J136,0)</f>
        <v>0</v>
      </c>
      <c r="BI136" s="181">
        <f>IF(N136="nulová",J136,0)</f>
        <v>0</v>
      </c>
      <c r="BJ136" s="20" t="s">
        <v>88</v>
      </c>
      <c r="BK136" s="181">
        <f>ROUND(I136*H136,2)</f>
        <v>0</v>
      </c>
      <c r="BL136" s="20" t="s">
        <v>222</v>
      </c>
      <c r="BM136" s="180" t="s">
        <v>1045</v>
      </c>
    </row>
    <row r="137" spans="1:51" s="13" customFormat="1" ht="12">
      <c r="A137" s="13"/>
      <c r="B137" s="182"/>
      <c r="C137" s="13"/>
      <c r="D137" s="183" t="s">
        <v>224</v>
      </c>
      <c r="E137" s="13"/>
      <c r="F137" s="185" t="s">
        <v>1046</v>
      </c>
      <c r="G137" s="13"/>
      <c r="H137" s="186">
        <v>251.551</v>
      </c>
      <c r="I137" s="187"/>
      <c r="J137" s="13"/>
      <c r="K137" s="13"/>
      <c r="L137" s="182"/>
      <c r="M137" s="188"/>
      <c r="N137" s="189"/>
      <c r="O137" s="189"/>
      <c r="P137" s="189"/>
      <c r="Q137" s="189"/>
      <c r="R137" s="189"/>
      <c r="S137" s="189"/>
      <c r="T137" s="190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184" t="s">
        <v>224</v>
      </c>
      <c r="AU137" s="184" t="s">
        <v>22</v>
      </c>
      <c r="AV137" s="13" t="s">
        <v>22</v>
      </c>
      <c r="AW137" s="13" t="s">
        <v>4</v>
      </c>
      <c r="AX137" s="13" t="s">
        <v>88</v>
      </c>
      <c r="AY137" s="184" t="s">
        <v>216</v>
      </c>
    </row>
    <row r="138" spans="1:65" s="2" customFormat="1" ht="24.15" customHeight="1">
      <c r="A138" s="40"/>
      <c r="B138" s="167"/>
      <c r="C138" s="168" t="s">
        <v>340</v>
      </c>
      <c r="D138" s="168" t="s">
        <v>218</v>
      </c>
      <c r="E138" s="169" t="s">
        <v>1047</v>
      </c>
      <c r="F138" s="170" t="s">
        <v>1048</v>
      </c>
      <c r="G138" s="171" t="s">
        <v>270</v>
      </c>
      <c r="H138" s="172">
        <v>26.017</v>
      </c>
      <c r="I138" s="173"/>
      <c r="J138" s="174">
        <f>ROUND(I138*H138,2)</f>
        <v>0</v>
      </c>
      <c r="K138" s="175"/>
      <c r="L138" s="41"/>
      <c r="M138" s="176" t="s">
        <v>3</v>
      </c>
      <c r="N138" s="177" t="s">
        <v>51</v>
      </c>
      <c r="O138" s="74"/>
      <c r="P138" s="178">
        <f>O138*H138</f>
        <v>0</v>
      </c>
      <c r="Q138" s="178">
        <v>2.25634</v>
      </c>
      <c r="R138" s="178">
        <f>Q138*H138</f>
        <v>58.703197779999996</v>
      </c>
      <c r="S138" s="178">
        <v>0</v>
      </c>
      <c r="T138" s="179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180" t="s">
        <v>222</v>
      </c>
      <c r="AT138" s="180" t="s">
        <v>218</v>
      </c>
      <c r="AU138" s="180" t="s">
        <v>22</v>
      </c>
      <c r="AY138" s="20" t="s">
        <v>216</v>
      </c>
      <c r="BE138" s="181">
        <f>IF(N138="základní",J138,0)</f>
        <v>0</v>
      </c>
      <c r="BF138" s="181">
        <f>IF(N138="snížená",J138,0)</f>
        <v>0</v>
      </c>
      <c r="BG138" s="181">
        <f>IF(N138="zákl. přenesená",J138,0)</f>
        <v>0</v>
      </c>
      <c r="BH138" s="181">
        <f>IF(N138="sníž. přenesená",J138,0)</f>
        <v>0</v>
      </c>
      <c r="BI138" s="181">
        <f>IF(N138="nulová",J138,0)</f>
        <v>0</v>
      </c>
      <c r="BJ138" s="20" t="s">
        <v>88</v>
      </c>
      <c r="BK138" s="181">
        <f>ROUND(I138*H138,2)</f>
        <v>0</v>
      </c>
      <c r="BL138" s="20" t="s">
        <v>222</v>
      </c>
      <c r="BM138" s="180" t="s">
        <v>1049</v>
      </c>
    </row>
    <row r="139" spans="1:51" s="13" customFormat="1" ht="12">
      <c r="A139" s="13"/>
      <c r="B139" s="182"/>
      <c r="C139" s="13"/>
      <c r="D139" s="183" t="s">
        <v>224</v>
      </c>
      <c r="E139" s="184" t="s">
        <v>3</v>
      </c>
      <c r="F139" s="185" t="s">
        <v>1050</v>
      </c>
      <c r="G139" s="13"/>
      <c r="H139" s="186">
        <v>26.017</v>
      </c>
      <c r="I139" s="187"/>
      <c r="J139" s="13"/>
      <c r="K139" s="13"/>
      <c r="L139" s="182"/>
      <c r="M139" s="188"/>
      <c r="N139" s="189"/>
      <c r="O139" s="189"/>
      <c r="P139" s="189"/>
      <c r="Q139" s="189"/>
      <c r="R139" s="189"/>
      <c r="S139" s="189"/>
      <c r="T139" s="190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184" t="s">
        <v>224</v>
      </c>
      <c r="AU139" s="184" t="s">
        <v>22</v>
      </c>
      <c r="AV139" s="13" t="s">
        <v>22</v>
      </c>
      <c r="AW139" s="13" t="s">
        <v>41</v>
      </c>
      <c r="AX139" s="13" t="s">
        <v>88</v>
      </c>
      <c r="AY139" s="184" t="s">
        <v>216</v>
      </c>
    </row>
    <row r="140" spans="1:65" s="2" customFormat="1" ht="24.15" customHeight="1">
      <c r="A140" s="40"/>
      <c r="B140" s="167"/>
      <c r="C140" s="168" t="s">
        <v>345</v>
      </c>
      <c r="D140" s="168" t="s">
        <v>218</v>
      </c>
      <c r="E140" s="169" t="s">
        <v>1051</v>
      </c>
      <c r="F140" s="170" t="s">
        <v>1052</v>
      </c>
      <c r="G140" s="171" t="s">
        <v>299</v>
      </c>
      <c r="H140" s="172">
        <v>0.185</v>
      </c>
      <c r="I140" s="173"/>
      <c r="J140" s="174">
        <f>ROUND(I140*H140,2)</f>
        <v>0</v>
      </c>
      <c r="K140" s="175"/>
      <c r="L140" s="41"/>
      <c r="M140" s="176" t="s">
        <v>3</v>
      </c>
      <c r="N140" s="177" t="s">
        <v>51</v>
      </c>
      <c r="O140" s="74"/>
      <c r="P140" s="178">
        <f>O140*H140</f>
        <v>0</v>
      </c>
      <c r="Q140" s="178">
        <v>1.06017</v>
      </c>
      <c r="R140" s="178">
        <f>Q140*H140</f>
        <v>0.19613145</v>
      </c>
      <c r="S140" s="178">
        <v>0</v>
      </c>
      <c r="T140" s="179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180" t="s">
        <v>222</v>
      </c>
      <c r="AT140" s="180" t="s">
        <v>218</v>
      </c>
      <c r="AU140" s="180" t="s">
        <v>22</v>
      </c>
      <c r="AY140" s="20" t="s">
        <v>216</v>
      </c>
      <c r="BE140" s="181">
        <f>IF(N140="základní",J140,0)</f>
        <v>0</v>
      </c>
      <c r="BF140" s="181">
        <f>IF(N140="snížená",J140,0)</f>
        <v>0</v>
      </c>
      <c r="BG140" s="181">
        <f>IF(N140="zákl. přenesená",J140,0)</f>
        <v>0</v>
      </c>
      <c r="BH140" s="181">
        <f>IF(N140="sníž. přenesená",J140,0)</f>
        <v>0</v>
      </c>
      <c r="BI140" s="181">
        <f>IF(N140="nulová",J140,0)</f>
        <v>0</v>
      </c>
      <c r="BJ140" s="20" t="s">
        <v>88</v>
      </c>
      <c r="BK140" s="181">
        <f>ROUND(I140*H140,2)</f>
        <v>0</v>
      </c>
      <c r="BL140" s="20" t="s">
        <v>222</v>
      </c>
      <c r="BM140" s="180" t="s">
        <v>1053</v>
      </c>
    </row>
    <row r="141" spans="1:51" s="13" customFormat="1" ht="12">
      <c r="A141" s="13"/>
      <c r="B141" s="182"/>
      <c r="C141" s="13"/>
      <c r="D141" s="183" t="s">
        <v>224</v>
      </c>
      <c r="E141" s="184" t="s">
        <v>3</v>
      </c>
      <c r="F141" s="185" t="s">
        <v>1054</v>
      </c>
      <c r="G141" s="13"/>
      <c r="H141" s="186">
        <v>0.185</v>
      </c>
      <c r="I141" s="187"/>
      <c r="J141" s="13"/>
      <c r="K141" s="13"/>
      <c r="L141" s="182"/>
      <c r="M141" s="188"/>
      <c r="N141" s="189"/>
      <c r="O141" s="189"/>
      <c r="P141" s="189"/>
      <c r="Q141" s="189"/>
      <c r="R141" s="189"/>
      <c r="S141" s="189"/>
      <c r="T141" s="190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184" t="s">
        <v>224</v>
      </c>
      <c r="AU141" s="184" t="s">
        <v>22</v>
      </c>
      <c r="AV141" s="13" t="s">
        <v>22</v>
      </c>
      <c r="AW141" s="13" t="s">
        <v>41</v>
      </c>
      <c r="AX141" s="13" t="s">
        <v>88</v>
      </c>
      <c r="AY141" s="184" t="s">
        <v>216</v>
      </c>
    </row>
    <row r="142" spans="1:65" s="2" customFormat="1" ht="24.15" customHeight="1">
      <c r="A142" s="40"/>
      <c r="B142" s="167"/>
      <c r="C142" s="168" t="s">
        <v>350</v>
      </c>
      <c r="D142" s="168" t="s">
        <v>218</v>
      </c>
      <c r="E142" s="169" t="s">
        <v>1055</v>
      </c>
      <c r="F142" s="170" t="s">
        <v>1056</v>
      </c>
      <c r="G142" s="171" t="s">
        <v>299</v>
      </c>
      <c r="H142" s="172">
        <v>0.071</v>
      </c>
      <c r="I142" s="173"/>
      <c r="J142" s="174">
        <f>ROUND(I142*H142,2)</f>
        <v>0</v>
      </c>
      <c r="K142" s="175"/>
      <c r="L142" s="41"/>
      <c r="M142" s="176" t="s">
        <v>3</v>
      </c>
      <c r="N142" s="177" t="s">
        <v>51</v>
      </c>
      <c r="O142" s="74"/>
      <c r="P142" s="178">
        <f>O142*H142</f>
        <v>0</v>
      </c>
      <c r="Q142" s="178">
        <v>1.06277</v>
      </c>
      <c r="R142" s="178">
        <f>Q142*H142</f>
        <v>0.07545666999999999</v>
      </c>
      <c r="S142" s="178">
        <v>0</v>
      </c>
      <c r="T142" s="179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180" t="s">
        <v>222</v>
      </c>
      <c r="AT142" s="180" t="s">
        <v>218</v>
      </c>
      <c r="AU142" s="180" t="s">
        <v>22</v>
      </c>
      <c r="AY142" s="20" t="s">
        <v>216</v>
      </c>
      <c r="BE142" s="181">
        <f>IF(N142="základní",J142,0)</f>
        <v>0</v>
      </c>
      <c r="BF142" s="181">
        <f>IF(N142="snížená",J142,0)</f>
        <v>0</v>
      </c>
      <c r="BG142" s="181">
        <f>IF(N142="zákl. přenesená",J142,0)</f>
        <v>0</v>
      </c>
      <c r="BH142" s="181">
        <f>IF(N142="sníž. přenesená",J142,0)</f>
        <v>0</v>
      </c>
      <c r="BI142" s="181">
        <f>IF(N142="nulová",J142,0)</f>
        <v>0</v>
      </c>
      <c r="BJ142" s="20" t="s">
        <v>88</v>
      </c>
      <c r="BK142" s="181">
        <f>ROUND(I142*H142,2)</f>
        <v>0</v>
      </c>
      <c r="BL142" s="20" t="s">
        <v>222</v>
      </c>
      <c r="BM142" s="180" t="s">
        <v>1057</v>
      </c>
    </row>
    <row r="143" spans="1:51" s="13" customFormat="1" ht="12">
      <c r="A143" s="13"/>
      <c r="B143" s="182"/>
      <c r="C143" s="13"/>
      <c r="D143" s="183" t="s">
        <v>224</v>
      </c>
      <c r="E143" s="184" t="s">
        <v>3</v>
      </c>
      <c r="F143" s="185" t="s">
        <v>1058</v>
      </c>
      <c r="G143" s="13"/>
      <c r="H143" s="186">
        <v>0.071</v>
      </c>
      <c r="I143" s="187"/>
      <c r="J143" s="13"/>
      <c r="K143" s="13"/>
      <c r="L143" s="182"/>
      <c r="M143" s="188"/>
      <c r="N143" s="189"/>
      <c r="O143" s="189"/>
      <c r="P143" s="189"/>
      <c r="Q143" s="189"/>
      <c r="R143" s="189"/>
      <c r="S143" s="189"/>
      <c r="T143" s="190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184" t="s">
        <v>224</v>
      </c>
      <c r="AU143" s="184" t="s">
        <v>22</v>
      </c>
      <c r="AV143" s="13" t="s">
        <v>22</v>
      </c>
      <c r="AW143" s="13" t="s">
        <v>41</v>
      </c>
      <c r="AX143" s="13" t="s">
        <v>88</v>
      </c>
      <c r="AY143" s="184" t="s">
        <v>216</v>
      </c>
    </row>
    <row r="144" spans="1:65" s="2" customFormat="1" ht="24.15" customHeight="1">
      <c r="A144" s="40"/>
      <c r="B144" s="167"/>
      <c r="C144" s="168" t="s">
        <v>354</v>
      </c>
      <c r="D144" s="168" t="s">
        <v>218</v>
      </c>
      <c r="E144" s="169" t="s">
        <v>330</v>
      </c>
      <c r="F144" s="170" t="s">
        <v>331</v>
      </c>
      <c r="G144" s="171" t="s">
        <v>270</v>
      </c>
      <c r="H144" s="172">
        <v>0.032</v>
      </c>
      <c r="I144" s="173"/>
      <c r="J144" s="174">
        <f>ROUND(I144*H144,2)</f>
        <v>0</v>
      </c>
      <c r="K144" s="175"/>
      <c r="L144" s="41"/>
      <c r="M144" s="176" t="s">
        <v>3</v>
      </c>
      <c r="N144" s="177" t="s">
        <v>51</v>
      </c>
      <c r="O144" s="74"/>
      <c r="P144" s="178">
        <f>O144*H144</f>
        <v>0</v>
      </c>
      <c r="Q144" s="178">
        <v>2.45329</v>
      </c>
      <c r="R144" s="178">
        <f>Q144*H144</f>
        <v>0.07850528</v>
      </c>
      <c r="S144" s="178">
        <v>0</v>
      </c>
      <c r="T144" s="179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180" t="s">
        <v>222</v>
      </c>
      <c r="AT144" s="180" t="s">
        <v>218</v>
      </c>
      <c r="AU144" s="180" t="s">
        <v>22</v>
      </c>
      <c r="AY144" s="20" t="s">
        <v>216</v>
      </c>
      <c r="BE144" s="181">
        <f>IF(N144="základní",J144,0)</f>
        <v>0</v>
      </c>
      <c r="BF144" s="181">
        <f>IF(N144="snížená",J144,0)</f>
        <v>0</v>
      </c>
      <c r="BG144" s="181">
        <f>IF(N144="zákl. přenesená",J144,0)</f>
        <v>0</v>
      </c>
      <c r="BH144" s="181">
        <f>IF(N144="sníž. přenesená",J144,0)</f>
        <v>0</v>
      </c>
      <c r="BI144" s="181">
        <f>IF(N144="nulová",J144,0)</f>
        <v>0</v>
      </c>
      <c r="BJ144" s="20" t="s">
        <v>88</v>
      </c>
      <c r="BK144" s="181">
        <f>ROUND(I144*H144,2)</f>
        <v>0</v>
      </c>
      <c r="BL144" s="20" t="s">
        <v>222</v>
      </c>
      <c r="BM144" s="180" t="s">
        <v>1059</v>
      </c>
    </row>
    <row r="145" spans="1:51" s="13" customFormat="1" ht="12">
      <c r="A145" s="13"/>
      <c r="B145" s="182"/>
      <c r="C145" s="13"/>
      <c r="D145" s="183" t="s">
        <v>224</v>
      </c>
      <c r="E145" s="184" t="s">
        <v>3</v>
      </c>
      <c r="F145" s="185" t="s">
        <v>1060</v>
      </c>
      <c r="G145" s="13"/>
      <c r="H145" s="186">
        <v>0.032</v>
      </c>
      <c r="I145" s="187"/>
      <c r="J145" s="13"/>
      <c r="K145" s="13"/>
      <c r="L145" s="182"/>
      <c r="M145" s="188"/>
      <c r="N145" s="189"/>
      <c r="O145" s="189"/>
      <c r="P145" s="189"/>
      <c r="Q145" s="189"/>
      <c r="R145" s="189"/>
      <c r="S145" s="189"/>
      <c r="T145" s="190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184" t="s">
        <v>224</v>
      </c>
      <c r="AU145" s="184" t="s">
        <v>22</v>
      </c>
      <c r="AV145" s="13" t="s">
        <v>22</v>
      </c>
      <c r="AW145" s="13" t="s">
        <v>41</v>
      </c>
      <c r="AX145" s="13" t="s">
        <v>88</v>
      </c>
      <c r="AY145" s="184" t="s">
        <v>216</v>
      </c>
    </row>
    <row r="146" spans="1:63" s="12" customFormat="1" ht="22.8" customHeight="1">
      <c r="A146" s="12"/>
      <c r="B146" s="154"/>
      <c r="C146" s="12"/>
      <c r="D146" s="155" t="s">
        <v>79</v>
      </c>
      <c r="E146" s="165" t="s">
        <v>234</v>
      </c>
      <c r="F146" s="165" t="s">
        <v>334</v>
      </c>
      <c r="G146" s="12"/>
      <c r="H146" s="12"/>
      <c r="I146" s="157"/>
      <c r="J146" s="166">
        <f>BK146</f>
        <v>0</v>
      </c>
      <c r="K146" s="12"/>
      <c r="L146" s="154"/>
      <c r="M146" s="159"/>
      <c r="N146" s="160"/>
      <c r="O146" s="160"/>
      <c r="P146" s="161">
        <f>SUM(P147:P148)</f>
        <v>0</v>
      </c>
      <c r="Q146" s="160"/>
      <c r="R146" s="161">
        <f>SUM(R147:R148)</f>
        <v>486.6578304</v>
      </c>
      <c r="S146" s="160"/>
      <c r="T146" s="162">
        <f>SUM(T147:T148)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155" t="s">
        <v>88</v>
      </c>
      <c r="AT146" s="163" t="s">
        <v>79</v>
      </c>
      <c r="AU146" s="163" t="s">
        <v>88</v>
      </c>
      <c r="AY146" s="155" t="s">
        <v>216</v>
      </c>
      <c r="BK146" s="164">
        <f>SUM(BK147:BK148)</f>
        <v>0</v>
      </c>
    </row>
    <row r="147" spans="1:65" s="2" customFormat="1" ht="62.7" customHeight="1">
      <c r="A147" s="40"/>
      <c r="B147" s="167"/>
      <c r="C147" s="168" t="s">
        <v>362</v>
      </c>
      <c r="D147" s="168" t="s">
        <v>218</v>
      </c>
      <c r="E147" s="169" t="s">
        <v>1061</v>
      </c>
      <c r="F147" s="170" t="s">
        <v>1062</v>
      </c>
      <c r="G147" s="171" t="s">
        <v>270</v>
      </c>
      <c r="H147" s="172">
        <v>212.24</v>
      </c>
      <c r="I147" s="173"/>
      <c r="J147" s="174">
        <f>ROUND(I147*H147,2)</f>
        <v>0</v>
      </c>
      <c r="K147" s="175"/>
      <c r="L147" s="41"/>
      <c r="M147" s="176" t="s">
        <v>3</v>
      </c>
      <c r="N147" s="177" t="s">
        <v>51</v>
      </c>
      <c r="O147" s="74"/>
      <c r="P147" s="178">
        <f>O147*H147</f>
        <v>0</v>
      </c>
      <c r="Q147" s="178">
        <v>2.29296</v>
      </c>
      <c r="R147" s="178">
        <f>Q147*H147</f>
        <v>486.6578304</v>
      </c>
      <c r="S147" s="178">
        <v>0</v>
      </c>
      <c r="T147" s="179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180" t="s">
        <v>222</v>
      </c>
      <c r="AT147" s="180" t="s">
        <v>218</v>
      </c>
      <c r="AU147" s="180" t="s">
        <v>22</v>
      </c>
      <c r="AY147" s="20" t="s">
        <v>216</v>
      </c>
      <c r="BE147" s="181">
        <f>IF(N147="základní",J147,0)</f>
        <v>0</v>
      </c>
      <c r="BF147" s="181">
        <f>IF(N147="snížená",J147,0)</f>
        <v>0</v>
      </c>
      <c r="BG147" s="181">
        <f>IF(N147="zákl. přenesená",J147,0)</f>
        <v>0</v>
      </c>
      <c r="BH147" s="181">
        <f>IF(N147="sníž. přenesená",J147,0)</f>
        <v>0</v>
      </c>
      <c r="BI147" s="181">
        <f>IF(N147="nulová",J147,0)</f>
        <v>0</v>
      </c>
      <c r="BJ147" s="20" t="s">
        <v>88</v>
      </c>
      <c r="BK147" s="181">
        <f>ROUND(I147*H147,2)</f>
        <v>0</v>
      </c>
      <c r="BL147" s="20" t="s">
        <v>222</v>
      </c>
      <c r="BM147" s="180" t="s">
        <v>1063</v>
      </c>
    </row>
    <row r="148" spans="1:51" s="13" customFormat="1" ht="12">
      <c r="A148" s="13"/>
      <c r="B148" s="182"/>
      <c r="C148" s="13"/>
      <c r="D148" s="183" t="s">
        <v>224</v>
      </c>
      <c r="E148" s="184" t="s">
        <v>3</v>
      </c>
      <c r="F148" s="185" t="s">
        <v>1064</v>
      </c>
      <c r="G148" s="13"/>
      <c r="H148" s="186">
        <v>212.24</v>
      </c>
      <c r="I148" s="187"/>
      <c r="J148" s="13"/>
      <c r="K148" s="13"/>
      <c r="L148" s="182"/>
      <c r="M148" s="188"/>
      <c r="N148" s="189"/>
      <c r="O148" s="189"/>
      <c r="P148" s="189"/>
      <c r="Q148" s="189"/>
      <c r="R148" s="189"/>
      <c r="S148" s="189"/>
      <c r="T148" s="190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184" t="s">
        <v>224</v>
      </c>
      <c r="AU148" s="184" t="s">
        <v>22</v>
      </c>
      <c r="AV148" s="13" t="s">
        <v>22</v>
      </c>
      <c r="AW148" s="13" t="s">
        <v>41</v>
      </c>
      <c r="AX148" s="13" t="s">
        <v>88</v>
      </c>
      <c r="AY148" s="184" t="s">
        <v>216</v>
      </c>
    </row>
    <row r="149" spans="1:63" s="12" customFormat="1" ht="22.8" customHeight="1">
      <c r="A149" s="12"/>
      <c r="B149" s="154"/>
      <c r="C149" s="12"/>
      <c r="D149" s="155" t="s">
        <v>79</v>
      </c>
      <c r="E149" s="165" t="s">
        <v>222</v>
      </c>
      <c r="F149" s="165" t="s">
        <v>1065</v>
      </c>
      <c r="G149" s="12"/>
      <c r="H149" s="12"/>
      <c r="I149" s="157"/>
      <c r="J149" s="166">
        <f>BK149</f>
        <v>0</v>
      </c>
      <c r="K149" s="12"/>
      <c r="L149" s="154"/>
      <c r="M149" s="159"/>
      <c r="N149" s="160"/>
      <c r="O149" s="160"/>
      <c r="P149" s="161">
        <f>SUM(P150:P153)</f>
        <v>0</v>
      </c>
      <c r="Q149" s="160"/>
      <c r="R149" s="161">
        <f>SUM(R150:R153)</f>
        <v>16.7291904</v>
      </c>
      <c r="S149" s="160"/>
      <c r="T149" s="162">
        <f>SUM(T150:T153)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155" t="s">
        <v>88</v>
      </c>
      <c r="AT149" s="163" t="s">
        <v>79</v>
      </c>
      <c r="AU149" s="163" t="s">
        <v>88</v>
      </c>
      <c r="AY149" s="155" t="s">
        <v>216</v>
      </c>
      <c r="BK149" s="164">
        <f>SUM(BK150:BK153)</f>
        <v>0</v>
      </c>
    </row>
    <row r="150" spans="1:65" s="2" customFormat="1" ht="37.8" customHeight="1">
      <c r="A150" s="40"/>
      <c r="B150" s="167"/>
      <c r="C150" s="168" t="s">
        <v>368</v>
      </c>
      <c r="D150" s="168" t="s">
        <v>218</v>
      </c>
      <c r="E150" s="169" t="s">
        <v>1066</v>
      </c>
      <c r="F150" s="170" t="s">
        <v>1067</v>
      </c>
      <c r="G150" s="171" t="s">
        <v>270</v>
      </c>
      <c r="H150" s="172">
        <v>7.384</v>
      </c>
      <c r="I150" s="173"/>
      <c r="J150" s="174">
        <f>ROUND(I150*H150,2)</f>
        <v>0</v>
      </c>
      <c r="K150" s="175"/>
      <c r="L150" s="41"/>
      <c r="M150" s="176" t="s">
        <v>3</v>
      </c>
      <c r="N150" s="177" t="s">
        <v>51</v>
      </c>
      <c r="O150" s="74"/>
      <c r="P150" s="178">
        <f>O150*H150</f>
        <v>0</v>
      </c>
      <c r="Q150" s="178">
        <v>2.234</v>
      </c>
      <c r="R150" s="178">
        <f>Q150*H150</f>
        <v>16.495856</v>
      </c>
      <c r="S150" s="178">
        <v>0</v>
      </c>
      <c r="T150" s="179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180" t="s">
        <v>222</v>
      </c>
      <c r="AT150" s="180" t="s">
        <v>218</v>
      </c>
      <c r="AU150" s="180" t="s">
        <v>22</v>
      </c>
      <c r="AY150" s="20" t="s">
        <v>216</v>
      </c>
      <c r="BE150" s="181">
        <f>IF(N150="základní",J150,0)</f>
        <v>0</v>
      </c>
      <c r="BF150" s="181">
        <f>IF(N150="snížená",J150,0)</f>
        <v>0</v>
      </c>
      <c r="BG150" s="181">
        <f>IF(N150="zákl. přenesená",J150,0)</f>
        <v>0</v>
      </c>
      <c r="BH150" s="181">
        <f>IF(N150="sníž. přenesená",J150,0)</f>
        <v>0</v>
      </c>
      <c r="BI150" s="181">
        <f>IF(N150="nulová",J150,0)</f>
        <v>0</v>
      </c>
      <c r="BJ150" s="20" t="s">
        <v>88</v>
      </c>
      <c r="BK150" s="181">
        <f>ROUND(I150*H150,2)</f>
        <v>0</v>
      </c>
      <c r="BL150" s="20" t="s">
        <v>222</v>
      </c>
      <c r="BM150" s="180" t="s">
        <v>1068</v>
      </c>
    </row>
    <row r="151" spans="1:51" s="13" customFormat="1" ht="12">
      <c r="A151" s="13"/>
      <c r="B151" s="182"/>
      <c r="C151" s="13"/>
      <c r="D151" s="183" t="s">
        <v>224</v>
      </c>
      <c r="E151" s="184" t="s">
        <v>3</v>
      </c>
      <c r="F151" s="185" t="s">
        <v>1069</v>
      </c>
      <c r="G151" s="13"/>
      <c r="H151" s="186">
        <v>7.384</v>
      </c>
      <c r="I151" s="187"/>
      <c r="J151" s="13"/>
      <c r="K151" s="13"/>
      <c r="L151" s="182"/>
      <c r="M151" s="188"/>
      <c r="N151" s="189"/>
      <c r="O151" s="189"/>
      <c r="P151" s="189"/>
      <c r="Q151" s="189"/>
      <c r="R151" s="189"/>
      <c r="S151" s="189"/>
      <c r="T151" s="190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184" t="s">
        <v>224</v>
      </c>
      <c r="AU151" s="184" t="s">
        <v>22</v>
      </c>
      <c r="AV151" s="13" t="s">
        <v>22</v>
      </c>
      <c r="AW151" s="13" t="s">
        <v>41</v>
      </c>
      <c r="AX151" s="13" t="s">
        <v>88</v>
      </c>
      <c r="AY151" s="184" t="s">
        <v>216</v>
      </c>
    </row>
    <row r="152" spans="1:65" s="2" customFormat="1" ht="37.8" customHeight="1">
      <c r="A152" s="40"/>
      <c r="B152" s="167"/>
      <c r="C152" s="168" t="s">
        <v>373</v>
      </c>
      <c r="D152" s="168" t="s">
        <v>218</v>
      </c>
      <c r="E152" s="169" t="s">
        <v>1070</v>
      </c>
      <c r="F152" s="170" t="s">
        <v>1071</v>
      </c>
      <c r="G152" s="171" t="s">
        <v>221</v>
      </c>
      <c r="H152" s="172">
        <v>36.92</v>
      </c>
      <c r="I152" s="173"/>
      <c r="J152" s="174">
        <f>ROUND(I152*H152,2)</f>
        <v>0</v>
      </c>
      <c r="K152" s="175"/>
      <c r="L152" s="41"/>
      <c r="M152" s="176" t="s">
        <v>3</v>
      </c>
      <c r="N152" s="177" t="s">
        <v>51</v>
      </c>
      <c r="O152" s="74"/>
      <c r="P152" s="178">
        <f>O152*H152</f>
        <v>0</v>
      </c>
      <c r="Q152" s="178">
        <v>0.00632</v>
      </c>
      <c r="R152" s="178">
        <f>Q152*H152</f>
        <v>0.23333440000000003</v>
      </c>
      <c r="S152" s="178">
        <v>0</v>
      </c>
      <c r="T152" s="179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180" t="s">
        <v>222</v>
      </c>
      <c r="AT152" s="180" t="s">
        <v>218</v>
      </c>
      <c r="AU152" s="180" t="s">
        <v>22</v>
      </c>
      <c r="AY152" s="20" t="s">
        <v>216</v>
      </c>
      <c r="BE152" s="181">
        <f>IF(N152="základní",J152,0)</f>
        <v>0</v>
      </c>
      <c r="BF152" s="181">
        <f>IF(N152="snížená",J152,0)</f>
        <v>0</v>
      </c>
      <c r="BG152" s="181">
        <f>IF(N152="zákl. přenesená",J152,0)</f>
        <v>0</v>
      </c>
      <c r="BH152" s="181">
        <f>IF(N152="sníž. přenesená",J152,0)</f>
        <v>0</v>
      </c>
      <c r="BI152" s="181">
        <f>IF(N152="nulová",J152,0)</f>
        <v>0</v>
      </c>
      <c r="BJ152" s="20" t="s">
        <v>88</v>
      </c>
      <c r="BK152" s="181">
        <f>ROUND(I152*H152,2)</f>
        <v>0</v>
      </c>
      <c r="BL152" s="20" t="s">
        <v>222</v>
      </c>
      <c r="BM152" s="180" t="s">
        <v>1072</v>
      </c>
    </row>
    <row r="153" spans="1:51" s="13" customFormat="1" ht="12">
      <c r="A153" s="13"/>
      <c r="B153" s="182"/>
      <c r="C153" s="13"/>
      <c r="D153" s="183" t="s">
        <v>224</v>
      </c>
      <c r="E153" s="184" t="s">
        <v>3</v>
      </c>
      <c r="F153" s="185" t="s">
        <v>1073</v>
      </c>
      <c r="G153" s="13"/>
      <c r="H153" s="186">
        <v>36.92</v>
      </c>
      <c r="I153" s="187"/>
      <c r="J153" s="13"/>
      <c r="K153" s="13"/>
      <c r="L153" s="182"/>
      <c r="M153" s="188"/>
      <c r="N153" s="189"/>
      <c r="O153" s="189"/>
      <c r="P153" s="189"/>
      <c r="Q153" s="189"/>
      <c r="R153" s="189"/>
      <c r="S153" s="189"/>
      <c r="T153" s="190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184" t="s">
        <v>224</v>
      </c>
      <c r="AU153" s="184" t="s">
        <v>22</v>
      </c>
      <c r="AV153" s="13" t="s">
        <v>22</v>
      </c>
      <c r="AW153" s="13" t="s">
        <v>41</v>
      </c>
      <c r="AX153" s="13" t="s">
        <v>88</v>
      </c>
      <c r="AY153" s="184" t="s">
        <v>216</v>
      </c>
    </row>
    <row r="154" spans="1:63" s="12" customFormat="1" ht="22.8" customHeight="1">
      <c r="A154" s="12"/>
      <c r="B154" s="154"/>
      <c r="C154" s="12"/>
      <c r="D154" s="155" t="s">
        <v>79</v>
      </c>
      <c r="E154" s="165" t="s">
        <v>592</v>
      </c>
      <c r="F154" s="165" t="s">
        <v>593</v>
      </c>
      <c r="G154" s="12"/>
      <c r="H154" s="12"/>
      <c r="I154" s="157"/>
      <c r="J154" s="166">
        <f>BK154</f>
        <v>0</v>
      </c>
      <c r="K154" s="12"/>
      <c r="L154" s="154"/>
      <c r="M154" s="159"/>
      <c r="N154" s="160"/>
      <c r="O154" s="160"/>
      <c r="P154" s="161">
        <f>SUM(P155:P156)</f>
        <v>0</v>
      </c>
      <c r="Q154" s="160"/>
      <c r="R154" s="161">
        <f>SUM(R155:R156)</f>
        <v>0</v>
      </c>
      <c r="S154" s="160"/>
      <c r="T154" s="162">
        <f>SUM(T155:T156)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155" t="s">
        <v>88</v>
      </c>
      <c r="AT154" s="163" t="s">
        <v>79</v>
      </c>
      <c r="AU154" s="163" t="s">
        <v>88</v>
      </c>
      <c r="AY154" s="155" t="s">
        <v>216</v>
      </c>
      <c r="BK154" s="164">
        <f>SUM(BK155:BK156)</f>
        <v>0</v>
      </c>
    </row>
    <row r="155" spans="1:65" s="2" customFormat="1" ht="49.05" customHeight="1">
      <c r="A155" s="40"/>
      <c r="B155" s="167"/>
      <c r="C155" s="168" t="s">
        <v>378</v>
      </c>
      <c r="D155" s="168" t="s">
        <v>218</v>
      </c>
      <c r="E155" s="169" t="s">
        <v>1074</v>
      </c>
      <c r="F155" s="170" t="s">
        <v>1075</v>
      </c>
      <c r="G155" s="171" t="s">
        <v>299</v>
      </c>
      <c r="H155" s="172">
        <v>1142.187</v>
      </c>
      <c r="I155" s="173"/>
      <c r="J155" s="174">
        <f>ROUND(I155*H155,2)</f>
        <v>0</v>
      </c>
      <c r="K155" s="175"/>
      <c r="L155" s="41"/>
      <c r="M155" s="176" t="s">
        <v>3</v>
      </c>
      <c r="N155" s="177" t="s">
        <v>51</v>
      </c>
      <c r="O155" s="74"/>
      <c r="P155" s="178">
        <f>O155*H155</f>
        <v>0</v>
      </c>
      <c r="Q155" s="178">
        <v>0</v>
      </c>
      <c r="R155" s="178">
        <f>Q155*H155</f>
        <v>0</v>
      </c>
      <c r="S155" s="178">
        <v>0</v>
      </c>
      <c r="T155" s="179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180" t="s">
        <v>222</v>
      </c>
      <c r="AT155" s="180" t="s">
        <v>218</v>
      </c>
      <c r="AU155" s="180" t="s">
        <v>22</v>
      </c>
      <c r="AY155" s="20" t="s">
        <v>216</v>
      </c>
      <c r="BE155" s="181">
        <f>IF(N155="základní",J155,0)</f>
        <v>0</v>
      </c>
      <c r="BF155" s="181">
        <f>IF(N155="snížená",J155,0)</f>
        <v>0</v>
      </c>
      <c r="BG155" s="181">
        <f>IF(N155="zákl. přenesená",J155,0)</f>
        <v>0</v>
      </c>
      <c r="BH155" s="181">
        <f>IF(N155="sníž. přenesená",J155,0)</f>
        <v>0</v>
      </c>
      <c r="BI155" s="181">
        <f>IF(N155="nulová",J155,0)</f>
        <v>0</v>
      </c>
      <c r="BJ155" s="20" t="s">
        <v>88</v>
      </c>
      <c r="BK155" s="181">
        <f>ROUND(I155*H155,2)</f>
        <v>0</v>
      </c>
      <c r="BL155" s="20" t="s">
        <v>222</v>
      </c>
      <c r="BM155" s="180" t="s">
        <v>1076</v>
      </c>
    </row>
    <row r="156" spans="1:65" s="2" customFormat="1" ht="49.05" customHeight="1">
      <c r="A156" s="40"/>
      <c r="B156" s="167"/>
      <c r="C156" s="168" t="s">
        <v>387</v>
      </c>
      <c r="D156" s="168" t="s">
        <v>218</v>
      </c>
      <c r="E156" s="169" t="s">
        <v>1077</v>
      </c>
      <c r="F156" s="170" t="s">
        <v>1078</v>
      </c>
      <c r="G156" s="171" t="s">
        <v>299</v>
      </c>
      <c r="H156" s="172">
        <v>1142.187</v>
      </c>
      <c r="I156" s="173"/>
      <c r="J156" s="174">
        <f>ROUND(I156*H156,2)</f>
        <v>0</v>
      </c>
      <c r="K156" s="175"/>
      <c r="L156" s="41"/>
      <c r="M156" s="214" t="s">
        <v>3</v>
      </c>
      <c r="N156" s="215" t="s">
        <v>51</v>
      </c>
      <c r="O156" s="216"/>
      <c r="P156" s="217">
        <f>O156*H156</f>
        <v>0</v>
      </c>
      <c r="Q156" s="217">
        <v>0</v>
      </c>
      <c r="R156" s="217">
        <f>Q156*H156</f>
        <v>0</v>
      </c>
      <c r="S156" s="217">
        <v>0</v>
      </c>
      <c r="T156" s="218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180" t="s">
        <v>222</v>
      </c>
      <c r="AT156" s="180" t="s">
        <v>218</v>
      </c>
      <c r="AU156" s="180" t="s">
        <v>22</v>
      </c>
      <c r="AY156" s="20" t="s">
        <v>216</v>
      </c>
      <c r="BE156" s="181">
        <f>IF(N156="základní",J156,0)</f>
        <v>0</v>
      </c>
      <c r="BF156" s="181">
        <f>IF(N156="snížená",J156,0)</f>
        <v>0</v>
      </c>
      <c r="BG156" s="181">
        <f>IF(N156="zákl. přenesená",J156,0)</f>
        <v>0</v>
      </c>
      <c r="BH156" s="181">
        <f>IF(N156="sníž. přenesená",J156,0)</f>
        <v>0</v>
      </c>
      <c r="BI156" s="181">
        <f>IF(N156="nulová",J156,0)</f>
        <v>0</v>
      </c>
      <c r="BJ156" s="20" t="s">
        <v>88</v>
      </c>
      <c r="BK156" s="181">
        <f>ROUND(I156*H156,2)</f>
        <v>0</v>
      </c>
      <c r="BL156" s="20" t="s">
        <v>222</v>
      </c>
      <c r="BM156" s="180" t="s">
        <v>1079</v>
      </c>
    </row>
    <row r="157" spans="1:31" s="2" customFormat="1" ht="6.95" customHeight="1">
      <c r="A157" s="40"/>
      <c r="B157" s="57"/>
      <c r="C157" s="58"/>
      <c r="D157" s="58"/>
      <c r="E157" s="58"/>
      <c r="F157" s="58"/>
      <c r="G157" s="58"/>
      <c r="H157" s="58"/>
      <c r="I157" s="58"/>
      <c r="J157" s="58"/>
      <c r="K157" s="58"/>
      <c r="L157" s="41"/>
      <c r="M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</row>
  </sheetData>
  <autoFilter ref="C84:K156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9" t="s">
        <v>6</v>
      </c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116</v>
      </c>
    </row>
    <row r="3" spans="2:46" s="1" customFormat="1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3"/>
      <c r="AT3" s="20" t="s">
        <v>22</v>
      </c>
    </row>
    <row r="4" spans="2:46" s="1" customFormat="1" ht="24.95" customHeight="1">
      <c r="B4" s="23"/>
      <c r="D4" s="24" t="s">
        <v>186</v>
      </c>
      <c r="L4" s="23"/>
      <c r="M4" s="116" t="s">
        <v>11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33" t="s">
        <v>17</v>
      </c>
      <c r="L6" s="23"/>
    </row>
    <row r="7" spans="2:12" s="1" customFormat="1" ht="16.5" customHeight="1">
      <c r="B7" s="23"/>
      <c r="E7" s="117" t="str">
        <f>'Rekapitulace stavby'!K6</f>
        <v>II/187 Kolínec průtah</v>
      </c>
      <c r="F7" s="33"/>
      <c r="G7" s="33"/>
      <c r="H7" s="33"/>
      <c r="L7" s="23"/>
    </row>
    <row r="8" spans="1:31" s="2" customFormat="1" ht="12" customHeight="1">
      <c r="A8" s="40"/>
      <c r="B8" s="41"/>
      <c r="C8" s="40"/>
      <c r="D8" s="33" t="s">
        <v>187</v>
      </c>
      <c r="E8" s="40"/>
      <c r="F8" s="40"/>
      <c r="G8" s="40"/>
      <c r="H8" s="40"/>
      <c r="I8" s="40"/>
      <c r="J8" s="40"/>
      <c r="K8" s="40"/>
      <c r="L8" s="118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1"/>
      <c r="C9" s="40"/>
      <c r="D9" s="40"/>
      <c r="E9" s="64" t="s">
        <v>1080</v>
      </c>
      <c r="F9" s="40"/>
      <c r="G9" s="40"/>
      <c r="H9" s="40"/>
      <c r="I9" s="40"/>
      <c r="J9" s="40"/>
      <c r="K9" s="40"/>
      <c r="L9" s="118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1"/>
      <c r="C10" s="40"/>
      <c r="D10" s="40"/>
      <c r="E10" s="40"/>
      <c r="F10" s="40"/>
      <c r="G10" s="40"/>
      <c r="H10" s="40"/>
      <c r="I10" s="40"/>
      <c r="J10" s="40"/>
      <c r="K10" s="40"/>
      <c r="L10" s="118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1"/>
      <c r="C11" s="40"/>
      <c r="D11" s="33" t="s">
        <v>19</v>
      </c>
      <c r="E11" s="40"/>
      <c r="F11" s="28" t="s">
        <v>20</v>
      </c>
      <c r="G11" s="40"/>
      <c r="H11" s="40"/>
      <c r="I11" s="33" t="s">
        <v>21</v>
      </c>
      <c r="J11" s="28" t="s">
        <v>3</v>
      </c>
      <c r="K11" s="40"/>
      <c r="L11" s="118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1"/>
      <c r="C12" s="40"/>
      <c r="D12" s="33" t="s">
        <v>23</v>
      </c>
      <c r="E12" s="40"/>
      <c r="F12" s="28" t="s">
        <v>24</v>
      </c>
      <c r="G12" s="40"/>
      <c r="H12" s="40"/>
      <c r="I12" s="33" t="s">
        <v>25</v>
      </c>
      <c r="J12" s="66" t="str">
        <f>'Rekapitulace stavby'!AN8</f>
        <v>21. 1. 2021</v>
      </c>
      <c r="K12" s="40"/>
      <c r="L12" s="118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1"/>
      <c r="C13" s="40"/>
      <c r="D13" s="40"/>
      <c r="E13" s="40"/>
      <c r="F13" s="40"/>
      <c r="G13" s="40"/>
      <c r="H13" s="40"/>
      <c r="I13" s="40"/>
      <c r="J13" s="40"/>
      <c r="K13" s="40"/>
      <c r="L13" s="118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1"/>
      <c r="C14" s="40"/>
      <c r="D14" s="33" t="s">
        <v>31</v>
      </c>
      <c r="E14" s="40"/>
      <c r="F14" s="40"/>
      <c r="G14" s="40"/>
      <c r="H14" s="40"/>
      <c r="I14" s="33" t="s">
        <v>32</v>
      </c>
      <c r="J14" s="28" t="s">
        <v>33</v>
      </c>
      <c r="K14" s="40"/>
      <c r="L14" s="118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1"/>
      <c r="C15" s="40"/>
      <c r="D15" s="40"/>
      <c r="E15" s="28" t="s">
        <v>34</v>
      </c>
      <c r="F15" s="40"/>
      <c r="G15" s="40"/>
      <c r="H15" s="40"/>
      <c r="I15" s="33" t="s">
        <v>35</v>
      </c>
      <c r="J15" s="28" t="s">
        <v>3</v>
      </c>
      <c r="K15" s="40"/>
      <c r="L15" s="118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1"/>
      <c r="C16" s="40"/>
      <c r="D16" s="40"/>
      <c r="E16" s="40"/>
      <c r="F16" s="40"/>
      <c r="G16" s="40"/>
      <c r="H16" s="40"/>
      <c r="I16" s="40"/>
      <c r="J16" s="40"/>
      <c r="K16" s="40"/>
      <c r="L16" s="118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1"/>
      <c r="C17" s="40"/>
      <c r="D17" s="33" t="s">
        <v>36</v>
      </c>
      <c r="E17" s="40"/>
      <c r="F17" s="40"/>
      <c r="G17" s="40"/>
      <c r="H17" s="40"/>
      <c r="I17" s="33" t="s">
        <v>32</v>
      </c>
      <c r="J17" s="34" t="str">
        <f>'Rekapitulace stavby'!AN13</f>
        <v>Vyplň údaj</v>
      </c>
      <c r="K17" s="40"/>
      <c r="L17" s="118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1"/>
      <c r="C18" s="40"/>
      <c r="D18" s="40"/>
      <c r="E18" s="34" t="str">
        <f>'Rekapitulace stavby'!E14</f>
        <v>Vyplň údaj</v>
      </c>
      <c r="F18" s="28"/>
      <c r="G18" s="28"/>
      <c r="H18" s="28"/>
      <c r="I18" s="33" t="s">
        <v>35</v>
      </c>
      <c r="J18" s="34" t="str">
        <f>'Rekapitulace stavby'!AN14</f>
        <v>Vyplň údaj</v>
      </c>
      <c r="K18" s="40"/>
      <c r="L18" s="118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1"/>
      <c r="C19" s="40"/>
      <c r="D19" s="40"/>
      <c r="E19" s="40"/>
      <c r="F19" s="40"/>
      <c r="G19" s="40"/>
      <c r="H19" s="40"/>
      <c r="I19" s="40"/>
      <c r="J19" s="40"/>
      <c r="K19" s="40"/>
      <c r="L19" s="118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1"/>
      <c r="C20" s="40"/>
      <c r="D20" s="33" t="s">
        <v>38</v>
      </c>
      <c r="E20" s="40"/>
      <c r="F20" s="40"/>
      <c r="G20" s="40"/>
      <c r="H20" s="40"/>
      <c r="I20" s="33" t="s">
        <v>32</v>
      </c>
      <c r="J20" s="28" t="s">
        <v>39</v>
      </c>
      <c r="K20" s="40"/>
      <c r="L20" s="118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1"/>
      <c r="C21" s="40"/>
      <c r="D21" s="40"/>
      <c r="E21" s="28" t="s">
        <v>40</v>
      </c>
      <c r="F21" s="40"/>
      <c r="G21" s="40"/>
      <c r="H21" s="40"/>
      <c r="I21" s="33" t="s">
        <v>35</v>
      </c>
      <c r="J21" s="28" t="s">
        <v>3</v>
      </c>
      <c r="K21" s="40"/>
      <c r="L21" s="118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1"/>
      <c r="C22" s="40"/>
      <c r="D22" s="40"/>
      <c r="E22" s="40"/>
      <c r="F22" s="40"/>
      <c r="G22" s="40"/>
      <c r="H22" s="40"/>
      <c r="I22" s="40"/>
      <c r="J22" s="40"/>
      <c r="K22" s="40"/>
      <c r="L22" s="118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1"/>
      <c r="C23" s="40"/>
      <c r="D23" s="33" t="s">
        <v>42</v>
      </c>
      <c r="E23" s="40"/>
      <c r="F23" s="40"/>
      <c r="G23" s="40"/>
      <c r="H23" s="40"/>
      <c r="I23" s="33" t="s">
        <v>32</v>
      </c>
      <c r="J23" s="28" t="s">
        <v>39</v>
      </c>
      <c r="K23" s="40"/>
      <c r="L23" s="118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1"/>
      <c r="C24" s="40"/>
      <c r="D24" s="40"/>
      <c r="E24" s="28" t="s">
        <v>43</v>
      </c>
      <c r="F24" s="40"/>
      <c r="G24" s="40"/>
      <c r="H24" s="40"/>
      <c r="I24" s="33" t="s">
        <v>35</v>
      </c>
      <c r="J24" s="28" t="s">
        <v>3</v>
      </c>
      <c r="K24" s="40"/>
      <c r="L24" s="118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1"/>
      <c r="C25" s="40"/>
      <c r="D25" s="40"/>
      <c r="E25" s="40"/>
      <c r="F25" s="40"/>
      <c r="G25" s="40"/>
      <c r="H25" s="40"/>
      <c r="I25" s="40"/>
      <c r="J25" s="40"/>
      <c r="K25" s="40"/>
      <c r="L25" s="118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1"/>
      <c r="C26" s="40"/>
      <c r="D26" s="33" t="s">
        <v>44</v>
      </c>
      <c r="E26" s="40"/>
      <c r="F26" s="40"/>
      <c r="G26" s="40"/>
      <c r="H26" s="40"/>
      <c r="I26" s="40"/>
      <c r="J26" s="40"/>
      <c r="K26" s="40"/>
      <c r="L26" s="118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19"/>
      <c r="B27" s="120"/>
      <c r="C27" s="119"/>
      <c r="D27" s="119"/>
      <c r="E27" s="38" t="s">
        <v>3</v>
      </c>
      <c r="F27" s="38"/>
      <c r="G27" s="38"/>
      <c r="H27" s="38"/>
      <c r="I27" s="119"/>
      <c r="J27" s="119"/>
      <c r="K27" s="119"/>
      <c r="L27" s="121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</row>
    <row r="28" spans="1:31" s="2" customFormat="1" ht="6.95" customHeight="1">
      <c r="A28" s="40"/>
      <c r="B28" s="41"/>
      <c r="C28" s="40"/>
      <c r="D28" s="40"/>
      <c r="E28" s="40"/>
      <c r="F28" s="40"/>
      <c r="G28" s="40"/>
      <c r="H28" s="40"/>
      <c r="I28" s="40"/>
      <c r="J28" s="40"/>
      <c r="K28" s="40"/>
      <c r="L28" s="118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1"/>
      <c r="C29" s="40"/>
      <c r="D29" s="86"/>
      <c r="E29" s="86"/>
      <c r="F29" s="86"/>
      <c r="G29" s="86"/>
      <c r="H29" s="86"/>
      <c r="I29" s="86"/>
      <c r="J29" s="86"/>
      <c r="K29" s="86"/>
      <c r="L29" s="118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1"/>
      <c r="C30" s="40"/>
      <c r="D30" s="122" t="s">
        <v>46</v>
      </c>
      <c r="E30" s="40"/>
      <c r="F30" s="40"/>
      <c r="G30" s="40"/>
      <c r="H30" s="40"/>
      <c r="I30" s="40"/>
      <c r="J30" s="92">
        <f>ROUND(J85,2)</f>
        <v>0</v>
      </c>
      <c r="K30" s="40"/>
      <c r="L30" s="118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1"/>
      <c r="C31" s="40"/>
      <c r="D31" s="86"/>
      <c r="E31" s="86"/>
      <c r="F31" s="86"/>
      <c r="G31" s="86"/>
      <c r="H31" s="86"/>
      <c r="I31" s="86"/>
      <c r="J31" s="86"/>
      <c r="K31" s="86"/>
      <c r="L31" s="118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1"/>
      <c r="C32" s="40"/>
      <c r="D32" s="40"/>
      <c r="E32" s="40"/>
      <c r="F32" s="45" t="s">
        <v>48</v>
      </c>
      <c r="G32" s="40"/>
      <c r="H32" s="40"/>
      <c r="I32" s="45" t="s">
        <v>47</v>
      </c>
      <c r="J32" s="45" t="s">
        <v>49</v>
      </c>
      <c r="K32" s="40"/>
      <c r="L32" s="118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1"/>
      <c r="C33" s="40"/>
      <c r="D33" s="123" t="s">
        <v>50</v>
      </c>
      <c r="E33" s="33" t="s">
        <v>51</v>
      </c>
      <c r="F33" s="124">
        <f>ROUND((SUM(BE85:BE100)),2)</f>
        <v>0</v>
      </c>
      <c r="G33" s="40"/>
      <c r="H33" s="40"/>
      <c r="I33" s="125">
        <v>0.21</v>
      </c>
      <c r="J33" s="124">
        <f>ROUND(((SUM(BE85:BE100))*I33),2)</f>
        <v>0</v>
      </c>
      <c r="K33" s="40"/>
      <c r="L33" s="118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1"/>
      <c r="C34" s="40"/>
      <c r="D34" s="40"/>
      <c r="E34" s="33" t="s">
        <v>52</v>
      </c>
      <c r="F34" s="124">
        <f>ROUND((SUM(BF85:BF100)),2)</f>
        <v>0</v>
      </c>
      <c r="G34" s="40"/>
      <c r="H34" s="40"/>
      <c r="I34" s="125">
        <v>0.15</v>
      </c>
      <c r="J34" s="124">
        <f>ROUND(((SUM(BF85:BF100))*I34),2)</f>
        <v>0</v>
      </c>
      <c r="K34" s="40"/>
      <c r="L34" s="118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1"/>
      <c r="C35" s="40"/>
      <c r="D35" s="40"/>
      <c r="E35" s="33" t="s">
        <v>53</v>
      </c>
      <c r="F35" s="124">
        <f>ROUND((SUM(BG85:BG100)),2)</f>
        <v>0</v>
      </c>
      <c r="G35" s="40"/>
      <c r="H35" s="40"/>
      <c r="I35" s="125">
        <v>0.21</v>
      </c>
      <c r="J35" s="124">
        <f>0</f>
        <v>0</v>
      </c>
      <c r="K35" s="40"/>
      <c r="L35" s="118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1"/>
      <c r="C36" s="40"/>
      <c r="D36" s="40"/>
      <c r="E36" s="33" t="s">
        <v>54</v>
      </c>
      <c r="F36" s="124">
        <f>ROUND((SUM(BH85:BH100)),2)</f>
        <v>0</v>
      </c>
      <c r="G36" s="40"/>
      <c r="H36" s="40"/>
      <c r="I36" s="125">
        <v>0.15</v>
      </c>
      <c r="J36" s="124">
        <f>0</f>
        <v>0</v>
      </c>
      <c r="K36" s="40"/>
      <c r="L36" s="118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1"/>
      <c r="C37" s="40"/>
      <c r="D37" s="40"/>
      <c r="E37" s="33" t="s">
        <v>55</v>
      </c>
      <c r="F37" s="124">
        <f>ROUND((SUM(BI85:BI100)),2)</f>
        <v>0</v>
      </c>
      <c r="G37" s="40"/>
      <c r="H37" s="40"/>
      <c r="I37" s="125">
        <v>0</v>
      </c>
      <c r="J37" s="124">
        <f>0</f>
        <v>0</v>
      </c>
      <c r="K37" s="40"/>
      <c r="L37" s="118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1"/>
      <c r="C38" s="40"/>
      <c r="D38" s="40"/>
      <c r="E38" s="40"/>
      <c r="F38" s="40"/>
      <c r="G38" s="40"/>
      <c r="H38" s="40"/>
      <c r="I38" s="40"/>
      <c r="J38" s="40"/>
      <c r="K38" s="40"/>
      <c r="L38" s="118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1"/>
      <c r="C39" s="126"/>
      <c r="D39" s="127" t="s">
        <v>56</v>
      </c>
      <c r="E39" s="78"/>
      <c r="F39" s="78"/>
      <c r="G39" s="128" t="s">
        <v>57</v>
      </c>
      <c r="H39" s="129" t="s">
        <v>58</v>
      </c>
      <c r="I39" s="78"/>
      <c r="J39" s="130">
        <f>SUM(J30:J37)</f>
        <v>0</v>
      </c>
      <c r="K39" s="131"/>
      <c r="L39" s="118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57"/>
      <c r="C40" s="58"/>
      <c r="D40" s="58"/>
      <c r="E40" s="58"/>
      <c r="F40" s="58"/>
      <c r="G40" s="58"/>
      <c r="H40" s="58"/>
      <c r="I40" s="58"/>
      <c r="J40" s="58"/>
      <c r="K40" s="58"/>
      <c r="L40" s="118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59"/>
      <c r="C44" s="60"/>
      <c r="D44" s="60"/>
      <c r="E44" s="60"/>
      <c r="F44" s="60"/>
      <c r="G44" s="60"/>
      <c r="H44" s="60"/>
      <c r="I44" s="60"/>
      <c r="J44" s="60"/>
      <c r="K44" s="60"/>
      <c r="L44" s="118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4" t="s">
        <v>189</v>
      </c>
      <c r="D45" s="40"/>
      <c r="E45" s="40"/>
      <c r="F45" s="40"/>
      <c r="G45" s="40"/>
      <c r="H45" s="40"/>
      <c r="I45" s="40"/>
      <c r="J45" s="40"/>
      <c r="K45" s="40"/>
      <c r="L45" s="118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0"/>
      <c r="D46" s="40"/>
      <c r="E46" s="40"/>
      <c r="F46" s="40"/>
      <c r="G46" s="40"/>
      <c r="H46" s="40"/>
      <c r="I46" s="40"/>
      <c r="J46" s="40"/>
      <c r="K46" s="40"/>
      <c r="L46" s="118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3" t="s">
        <v>17</v>
      </c>
      <c r="D47" s="40"/>
      <c r="E47" s="40"/>
      <c r="F47" s="40"/>
      <c r="G47" s="40"/>
      <c r="H47" s="40"/>
      <c r="I47" s="40"/>
      <c r="J47" s="40"/>
      <c r="K47" s="40"/>
      <c r="L47" s="118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0"/>
      <c r="D48" s="40"/>
      <c r="E48" s="117" t="str">
        <f>E7</f>
        <v>II/187 Kolínec průtah</v>
      </c>
      <c r="F48" s="33"/>
      <c r="G48" s="33"/>
      <c r="H48" s="33"/>
      <c r="I48" s="40"/>
      <c r="J48" s="40"/>
      <c r="K48" s="40"/>
      <c r="L48" s="118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3" t="s">
        <v>187</v>
      </c>
      <c r="D49" s="40"/>
      <c r="E49" s="40"/>
      <c r="F49" s="40"/>
      <c r="G49" s="40"/>
      <c r="H49" s="40"/>
      <c r="I49" s="40"/>
      <c r="J49" s="40"/>
      <c r="K49" s="40"/>
      <c r="L49" s="118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0"/>
      <c r="D50" s="40"/>
      <c r="E50" s="64" t="str">
        <f>E9</f>
        <v>SO 202.1.1 - Stabilizace svahu zdí - I.úsek - neuznatelné náklady</v>
      </c>
      <c r="F50" s="40"/>
      <c r="G50" s="40"/>
      <c r="H50" s="40"/>
      <c r="I50" s="40"/>
      <c r="J50" s="40"/>
      <c r="K50" s="40"/>
      <c r="L50" s="118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0"/>
      <c r="D51" s="40"/>
      <c r="E51" s="40"/>
      <c r="F51" s="40"/>
      <c r="G51" s="40"/>
      <c r="H51" s="40"/>
      <c r="I51" s="40"/>
      <c r="J51" s="40"/>
      <c r="K51" s="40"/>
      <c r="L51" s="118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3" t="s">
        <v>23</v>
      </c>
      <c r="D52" s="40"/>
      <c r="E52" s="40"/>
      <c r="F52" s="28" t="str">
        <f>F12</f>
        <v>Kolínec</v>
      </c>
      <c r="G52" s="40"/>
      <c r="H52" s="40"/>
      <c r="I52" s="33" t="s">
        <v>25</v>
      </c>
      <c r="J52" s="66" t="str">
        <f>IF(J12="","",J12)</f>
        <v>21. 1. 2021</v>
      </c>
      <c r="K52" s="40"/>
      <c r="L52" s="118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0"/>
      <c r="D53" s="40"/>
      <c r="E53" s="40"/>
      <c r="F53" s="40"/>
      <c r="G53" s="40"/>
      <c r="H53" s="40"/>
      <c r="I53" s="40"/>
      <c r="J53" s="40"/>
      <c r="K53" s="40"/>
      <c r="L53" s="118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40.05" customHeight="1">
      <c r="A54" s="40"/>
      <c r="B54" s="41"/>
      <c r="C54" s="33" t="s">
        <v>31</v>
      </c>
      <c r="D54" s="40"/>
      <c r="E54" s="40"/>
      <c r="F54" s="28" t="str">
        <f>E15</f>
        <v>Městys Kolínec, Kolínec 28, 341 12 Kolínec</v>
      </c>
      <c r="G54" s="40"/>
      <c r="H54" s="40"/>
      <c r="I54" s="33" t="s">
        <v>38</v>
      </c>
      <c r="J54" s="38" t="str">
        <f>E21</f>
        <v>Ing. arch. Martin Jirovský Ph.D., MBA</v>
      </c>
      <c r="K54" s="40"/>
      <c r="L54" s="118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40.05" customHeight="1">
      <c r="A55" s="40"/>
      <c r="B55" s="41"/>
      <c r="C55" s="33" t="s">
        <v>36</v>
      </c>
      <c r="D55" s="40"/>
      <c r="E55" s="40"/>
      <c r="F55" s="28" t="str">
        <f>IF(E18="","",E18)</f>
        <v>Vyplň údaj</v>
      </c>
      <c r="G55" s="40"/>
      <c r="H55" s="40"/>
      <c r="I55" s="33" t="s">
        <v>42</v>
      </c>
      <c r="J55" s="38" t="str">
        <f>E24</f>
        <v>Centrum služen Staré město; Petra Stejskalová</v>
      </c>
      <c r="K55" s="40"/>
      <c r="L55" s="118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0"/>
      <c r="D56" s="40"/>
      <c r="E56" s="40"/>
      <c r="F56" s="40"/>
      <c r="G56" s="40"/>
      <c r="H56" s="40"/>
      <c r="I56" s="40"/>
      <c r="J56" s="40"/>
      <c r="K56" s="40"/>
      <c r="L56" s="118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32" t="s">
        <v>190</v>
      </c>
      <c r="D57" s="126"/>
      <c r="E57" s="126"/>
      <c r="F57" s="126"/>
      <c r="G57" s="126"/>
      <c r="H57" s="126"/>
      <c r="I57" s="126"/>
      <c r="J57" s="133" t="s">
        <v>191</v>
      </c>
      <c r="K57" s="126"/>
      <c r="L57" s="118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0"/>
      <c r="D58" s="40"/>
      <c r="E58" s="40"/>
      <c r="F58" s="40"/>
      <c r="G58" s="40"/>
      <c r="H58" s="40"/>
      <c r="I58" s="40"/>
      <c r="J58" s="40"/>
      <c r="K58" s="40"/>
      <c r="L58" s="118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34" t="s">
        <v>78</v>
      </c>
      <c r="D59" s="40"/>
      <c r="E59" s="40"/>
      <c r="F59" s="40"/>
      <c r="G59" s="40"/>
      <c r="H59" s="40"/>
      <c r="I59" s="40"/>
      <c r="J59" s="92">
        <f>J85</f>
        <v>0</v>
      </c>
      <c r="K59" s="40"/>
      <c r="L59" s="118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20" t="s">
        <v>192</v>
      </c>
    </row>
    <row r="60" spans="1:31" s="9" customFormat="1" ht="24.95" customHeight="1">
      <c r="A60" s="9"/>
      <c r="B60" s="135"/>
      <c r="C60" s="9"/>
      <c r="D60" s="136" t="s">
        <v>193</v>
      </c>
      <c r="E60" s="137"/>
      <c r="F60" s="137"/>
      <c r="G60" s="137"/>
      <c r="H60" s="137"/>
      <c r="I60" s="137"/>
      <c r="J60" s="138">
        <f>J86</f>
        <v>0</v>
      </c>
      <c r="K60" s="9"/>
      <c r="L60" s="135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39"/>
      <c r="C61" s="10"/>
      <c r="D61" s="140" t="s">
        <v>194</v>
      </c>
      <c r="E61" s="141"/>
      <c r="F61" s="141"/>
      <c r="G61" s="141"/>
      <c r="H61" s="141"/>
      <c r="I61" s="141"/>
      <c r="J61" s="142">
        <f>J87</f>
        <v>0</v>
      </c>
      <c r="K61" s="10"/>
      <c r="L61" s="13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39"/>
      <c r="C62" s="10"/>
      <c r="D62" s="140" t="s">
        <v>198</v>
      </c>
      <c r="E62" s="141"/>
      <c r="F62" s="141"/>
      <c r="G62" s="141"/>
      <c r="H62" s="141"/>
      <c r="I62" s="141"/>
      <c r="J62" s="142">
        <f>J90</f>
        <v>0</v>
      </c>
      <c r="K62" s="10"/>
      <c r="L62" s="13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9" customFormat="1" ht="24.95" customHeight="1">
      <c r="A63" s="9"/>
      <c r="B63" s="135"/>
      <c r="C63" s="9"/>
      <c r="D63" s="136" t="s">
        <v>603</v>
      </c>
      <c r="E63" s="137"/>
      <c r="F63" s="137"/>
      <c r="G63" s="137"/>
      <c r="H63" s="137"/>
      <c r="I63" s="137"/>
      <c r="J63" s="138">
        <f>J94</f>
        <v>0</v>
      </c>
      <c r="K63" s="9"/>
      <c r="L63" s="135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s="10" customFormat="1" ht="19.9" customHeight="1">
      <c r="A64" s="10"/>
      <c r="B64" s="139"/>
      <c r="C64" s="10"/>
      <c r="D64" s="140" t="s">
        <v>1081</v>
      </c>
      <c r="E64" s="141"/>
      <c r="F64" s="141"/>
      <c r="G64" s="141"/>
      <c r="H64" s="141"/>
      <c r="I64" s="141"/>
      <c r="J64" s="142">
        <f>J95</f>
        <v>0</v>
      </c>
      <c r="K64" s="10"/>
      <c r="L64" s="13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9" customFormat="1" ht="24.95" customHeight="1">
      <c r="A65" s="9"/>
      <c r="B65" s="135"/>
      <c r="C65" s="9"/>
      <c r="D65" s="136" t="s">
        <v>1082</v>
      </c>
      <c r="E65" s="137"/>
      <c r="F65" s="137"/>
      <c r="G65" s="137"/>
      <c r="H65" s="137"/>
      <c r="I65" s="137"/>
      <c r="J65" s="138">
        <f>J98</f>
        <v>0</v>
      </c>
      <c r="K65" s="9"/>
      <c r="L65" s="135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2" customFormat="1" ht="21.8" customHeight="1">
      <c r="A66" s="40"/>
      <c r="B66" s="41"/>
      <c r="C66" s="40"/>
      <c r="D66" s="40"/>
      <c r="E66" s="40"/>
      <c r="F66" s="40"/>
      <c r="G66" s="40"/>
      <c r="H66" s="40"/>
      <c r="I66" s="40"/>
      <c r="J66" s="40"/>
      <c r="K66" s="40"/>
      <c r="L66" s="118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31" s="2" customFormat="1" ht="6.95" customHeight="1">
      <c r="A67" s="40"/>
      <c r="B67" s="57"/>
      <c r="C67" s="58"/>
      <c r="D67" s="58"/>
      <c r="E67" s="58"/>
      <c r="F67" s="58"/>
      <c r="G67" s="58"/>
      <c r="H67" s="58"/>
      <c r="I67" s="58"/>
      <c r="J67" s="58"/>
      <c r="K67" s="58"/>
      <c r="L67" s="118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71" spans="1:31" s="2" customFormat="1" ht="6.95" customHeight="1">
      <c r="A71" s="40"/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118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24.95" customHeight="1">
      <c r="A72" s="40"/>
      <c r="B72" s="41"/>
      <c r="C72" s="24" t="s">
        <v>201</v>
      </c>
      <c r="D72" s="40"/>
      <c r="E72" s="40"/>
      <c r="F72" s="40"/>
      <c r="G72" s="40"/>
      <c r="H72" s="40"/>
      <c r="I72" s="40"/>
      <c r="J72" s="40"/>
      <c r="K72" s="40"/>
      <c r="L72" s="118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6.95" customHeight="1">
      <c r="A73" s="40"/>
      <c r="B73" s="41"/>
      <c r="C73" s="40"/>
      <c r="D73" s="40"/>
      <c r="E73" s="40"/>
      <c r="F73" s="40"/>
      <c r="G73" s="40"/>
      <c r="H73" s="40"/>
      <c r="I73" s="40"/>
      <c r="J73" s="40"/>
      <c r="K73" s="40"/>
      <c r="L73" s="118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2" customHeight="1">
      <c r="A74" s="40"/>
      <c r="B74" s="41"/>
      <c r="C74" s="33" t="s">
        <v>17</v>
      </c>
      <c r="D74" s="40"/>
      <c r="E74" s="40"/>
      <c r="F74" s="40"/>
      <c r="G74" s="40"/>
      <c r="H74" s="40"/>
      <c r="I74" s="40"/>
      <c r="J74" s="40"/>
      <c r="K74" s="40"/>
      <c r="L74" s="118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6.5" customHeight="1">
      <c r="A75" s="40"/>
      <c r="B75" s="41"/>
      <c r="C75" s="40"/>
      <c r="D75" s="40"/>
      <c r="E75" s="117" t="str">
        <f>E7</f>
        <v>II/187 Kolínec průtah</v>
      </c>
      <c r="F75" s="33"/>
      <c r="G75" s="33"/>
      <c r="H75" s="33"/>
      <c r="I75" s="40"/>
      <c r="J75" s="40"/>
      <c r="K75" s="40"/>
      <c r="L75" s="118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2" customHeight="1">
      <c r="A76" s="40"/>
      <c r="B76" s="41"/>
      <c r="C76" s="33" t="s">
        <v>187</v>
      </c>
      <c r="D76" s="40"/>
      <c r="E76" s="40"/>
      <c r="F76" s="40"/>
      <c r="G76" s="40"/>
      <c r="H76" s="40"/>
      <c r="I76" s="40"/>
      <c r="J76" s="40"/>
      <c r="K76" s="40"/>
      <c r="L76" s="118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6.5" customHeight="1">
      <c r="A77" s="40"/>
      <c r="B77" s="41"/>
      <c r="C77" s="40"/>
      <c r="D77" s="40"/>
      <c r="E77" s="64" t="str">
        <f>E9</f>
        <v>SO 202.1.1 - Stabilizace svahu zdí - I.úsek - neuznatelné náklady</v>
      </c>
      <c r="F77" s="40"/>
      <c r="G77" s="40"/>
      <c r="H77" s="40"/>
      <c r="I77" s="40"/>
      <c r="J77" s="40"/>
      <c r="K77" s="40"/>
      <c r="L77" s="118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6.95" customHeight="1">
      <c r="A78" s="40"/>
      <c r="B78" s="41"/>
      <c r="C78" s="40"/>
      <c r="D78" s="40"/>
      <c r="E78" s="40"/>
      <c r="F78" s="40"/>
      <c r="G78" s="40"/>
      <c r="H78" s="40"/>
      <c r="I78" s="40"/>
      <c r="J78" s="40"/>
      <c r="K78" s="40"/>
      <c r="L78" s="118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2" customHeight="1">
      <c r="A79" s="40"/>
      <c r="B79" s="41"/>
      <c r="C79" s="33" t="s">
        <v>23</v>
      </c>
      <c r="D79" s="40"/>
      <c r="E79" s="40"/>
      <c r="F79" s="28" t="str">
        <f>F12</f>
        <v>Kolínec</v>
      </c>
      <c r="G79" s="40"/>
      <c r="H79" s="40"/>
      <c r="I79" s="33" t="s">
        <v>25</v>
      </c>
      <c r="J79" s="66" t="str">
        <f>IF(J12="","",J12)</f>
        <v>21. 1. 2021</v>
      </c>
      <c r="K79" s="40"/>
      <c r="L79" s="118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0"/>
      <c r="D80" s="40"/>
      <c r="E80" s="40"/>
      <c r="F80" s="40"/>
      <c r="G80" s="40"/>
      <c r="H80" s="40"/>
      <c r="I80" s="40"/>
      <c r="J80" s="40"/>
      <c r="K80" s="40"/>
      <c r="L80" s="118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40.05" customHeight="1">
      <c r="A81" s="40"/>
      <c r="B81" s="41"/>
      <c r="C81" s="33" t="s">
        <v>31</v>
      </c>
      <c r="D81" s="40"/>
      <c r="E81" s="40"/>
      <c r="F81" s="28" t="str">
        <f>E15</f>
        <v>Městys Kolínec, Kolínec 28, 341 12 Kolínec</v>
      </c>
      <c r="G81" s="40"/>
      <c r="H81" s="40"/>
      <c r="I81" s="33" t="s">
        <v>38</v>
      </c>
      <c r="J81" s="38" t="str">
        <f>E21</f>
        <v>Ing. arch. Martin Jirovský Ph.D., MBA</v>
      </c>
      <c r="K81" s="40"/>
      <c r="L81" s="118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40.05" customHeight="1">
      <c r="A82" s="40"/>
      <c r="B82" s="41"/>
      <c r="C82" s="33" t="s">
        <v>36</v>
      </c>
      <c r="D82" s="40"/>
      <c r="E82" s="40"/>
      <c r="F82" s="28" t="str">
        <f>IF(E18="","",E18)</f>
        <v>Vyplň údaj</v>
      </c>
      <c r="G82" s="40"/>
      <c r="H82" s="40"/>
      <c r="I82" s="33" t="s">
        <v>42</v>
      </c>
      <c r="J82" s="38" t="str">
        <f>E24</f>
        <v>Centrum služen Staré město; Petra Stejskalová</v>
      </c>
      <c r="K82" s="40"/>
      <c r="L82" s="118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0.3" customHeight="1">
      <c r="A83" s="40"/>
      <c r="B83" s="41"/>
      <c r="C83" s="40"/>
      <c r="D83" s="40"/>
      <c r="E83" s="40"/>
      <c r="F83" s="40"/>
      <c r="G83" s="40"/>
      <c r="H83" s="40"/>
      <c r="I83" s="40"/>
      <c r="J83" s="40"/>
      <c r="K83" s="40"/>
      <c r="L83" s="118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11" customFormat="1" ht="29.25" customHeight="1">
      <c r="A84" s="143"/>
      <c r="B84" s="144"/>
      <c r="C84" s="145" t="s">
        <v>202</v>
      </c>
      <c r="D84" s="146" t="s">
        <v>65</v>
      </c>
      <c r="E84" s="146" t="s">
        <v>61</v>
      </c>
      <c r="F84" s="146" t="s">
        <v>62</v>
      </c>
      <c r="G84" s="146" t="s">
        <v>203</v>
      </c>
      <c r="H84" s="146" t="s">
        <v>204</v>
      </c>
      <c r="I84" s="146" t="s">
        <v>205</v>
      </c>
      <c r="J84" s="147" t="s">
        <v>191</v>
      </c>
      <c r="K84" s="148" t="s">
        <v>206</v>
      </c>
      <c r="L84" s="149"/>
      <c r="M84" s="82" t="s">
        <v>3</v>
      </c>
      <c r="N84" s="83" t="s">
        <v>50</v>
      </c>
      <c r="O84" s="83" t="s">
        <v>207</v>
      </c>
      <c r="P84" s="83" t="s">
        <v>208</v>
      </c>
      <c r="Q84" s="83" t="s">
        <v>209</v>
      </c>
      <c r="R84" s="83" t="s">
        <v>210</v>
      </c>
      <c r="S84" s="83" t="s">
        <v>211</v>
      </c>
      <c r="T84" s="84" t="s">
        <v>212</v>
      </c>
      <c r="U84" s="143"/>
      <c r="V84" s="143"/>
      <c r="W84" s="143"/>
      <c r="X84" s="143"/>
      <c r="Y84" s="143"/>
      <c r="Z84" s="143"/>
      <c r="AA84" s="143"/>
      <c r="AB84" s="143"/>
      <c r="AC84" s="143"/>
      <c r="AD84" s="143"/>
      <c r="AE84" s="143"/>
    </row>
    <row r="85" spans="1:63" s="2" customFormat="1" ht="22.8" customHeight="1">
      <c r="A85" s="40"/>
      <c r="B85" s="41"/>
      <c r="C85" s="89" t="s">
        <v>213</v>
      </c>
      <c r="D85" s="40"/>
      <c r="E85" s="40"/>
      <c r="F85" s="40"/>
      <c r="G85" s="40"/>
      <c r="H85" s="40"/>
      <c r="I85" s="40"/>
      <c r="J85" s="150">
        <f>BK85</f>
        <v>0</v>
      </c>
      <c r="K85" s="40"/>
      <c r="L85" s="41"/>
      <c r="M85" s="85"/>
      <c r="N85" s="70"/>
      <c r="O85" s="86"/>
      <c r="P85" s="151">
        <f>P86+P94+P98</f>
        <v>0</v>
      </c>
      <c r="Q85" s="86"/>
      <c r="R85" s="151">
        <f>R86+R94+R98</f>
        <v>0</v>
      </c>
      <c r="S85" s="86"/>
      <c r="T85" s="152">
        <f>T86+T94+T98</f>
        <v>2.8443</v>
      </c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T85" s="20" t="s">
        <v>79</v>
      </c>
      <c r="AU85" s="20" t="s">
        <v>192</v>
      </c>
      <c r="BK85" s="153">
        <f>BK86+BK94+BK98</f>
        <v>0</v>
      </c>
    </row>
    <row r="86" spans="1:63" s="12" customFormat="1" ht="25.9" customHeight="1">
      <c r="A86" s="12"/>
      <c r="B86" s="154"/>
      <c r="C86" s="12"/>
      <c r="D86" s="155" t="s">
        <v>79</v>
      </c>
      <c r="E86" s="156" t="s">
        <v>214</v>
      </c>
      <c r="F86" s="156" t="s">
        <v>215</v>
      </c>
      <c r="G86" s="12"/>
      <c r="H86" s="12"/>
      <c r="I86" s="157"/>
      <c r="J86" s="158">
        <f>BK86</f>
        <v>0</v>
      </c>
      <c r="K86" s="12"/>
      <c r="L86" s="154"/>
      <c r="M86" s="159"/>
      <c r="N86" s="160"/>
      <c r="O86" s="160"/>
      <c r="P86" s="161">
        <f>P87+P90</f>
        <v>0</v>
      </c>
      <c r="Q86" s="160"/>
      <c r="R86" s="161">
        <f>R87+R90</f>
        <v>0</v>
      </c>
      <c r="S86" s="160"/>
      <c r="T86" s="162">
        <f>T87+T90</f>
        <v>2.8443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155" t="s">
        <v>88</v>
      </c>
      <c r="AT86" s="163" t="s">
        <v>79</v>
      </c>
      <c r="AU86" s="163" t="s">
        <v>80</v>
      </c>
      <c r="AY86" s="155" t="s">
        <v>216</v>
      </c>
      <c r="BK86" s="164">
        <f>BK87+BK90</f>
        <v>0</v>
      </c>
    </row>
    <row r="87" spans="1:63" s="12" customFormat="1" ht="22.8" customHeight="1">
      <c r="A87" s="12"/>
      <c r="B87" s="154"/>
      <c r="C87" s="12"/>
      <c r="D87" s="155" t="s">
        <v>79</v>
      </c>
      <c r="E87" s="165" t="s">
        <v>88</v>
      </c>
      <c r="F87" s="165" t="s">
        <v>217</v>
      </c>
      <c r="G87" s="12"/>
      <c r="H87" s="12"/>
      <c r="I87" s="157"/>
      <c r="J87" s="166">
        <f>BK87</f>
        <v>0</v>
      </c>
      <c r="K87" s="12"/>
      <c r="L87" s="154"/>
      <c r="M87" s="159"/>
      <c r="N87" s="160"/>
      <c r="O87" s="160"/>
      <c r="P87" s="161">
        <f>SUM(P88:P89)</f>
        <v>0</v>
      </c>
      <c r="Q87" s="160"/>
      <c r="R87" s="161">
        <f>SUM(R88:R89)</f>
        <v>0</v>
      </c>
      <c r="S87" s="160"/>
      <c r="T87" s="162">
        <f>SUM(T88:T89)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155" t="s">
        <v>88</v>
      </c>
      <c r="AT87" s="163" t="s">
        <v>79</v>
      </c>
      <c r="AU87" s="163" t="s">
        <v>88</v>
      </c>
      <c r="AY87" s="155" t="s">
        <v>216</v>
      </c>
      <c r="BK87" s="164">
        <f>SUM(BK88:BK89)</f>
        <v>0</v>
      </c>
    </row>
    <row r="88" spans="1:65" s="2" customFormat="1" ht="37.8" customHeight="1">
      <c r="A88" s="40"/>
      <c r="B88" s="167"/>
      <c r="C88" s="168" t="s">
        <v>88</v>
      </c>
      <c r="D88" s="168" t="s">
        <v>218</v>
      </c>
      <c r="E88" s="169" t="s">
        <v>1083</v>
      </c>
      <c r="F88" s="170" t="s">
        <v>1084</v>
      </c>
      <c r="G88" s="171" t="s">
        <v>221</v>
      </c>
      <c r="H88" s="172">
        <v>186.2</v>
      </c>
      <c r="I88" s="173"/>
      <c r="J88" s="174">
        <f>ROUND(I88*H88,2)</f>
        <v>0</v>
      </c>
      <c r="K88" s="175"/>
      <c r="L88" s="41"/>
      <c r="M88" s="176" t="s">
        <v>3</v>
      </c>
      <c r="N88" s="177" t="s">
        <v>51</v>
      </c>
      <c r="O88" s="74"/>
      <c r="P88" s="178">
        <f>O88*H88</f>
        <v>0</v>
      </c>
      <c r="Q88" s="178">
        <v>0</v>
      </c>
      <c r="R88" s="178">
        <f>Q88*H88</f>
        <v>0</v>
      </c>
      <c r="S88" s="178">
        <v>0</v>
      </c>
      <c r="T88" s="179">
        <f>S88*H88</f>
        <v>0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R88" s="180" t="s">
        <v>222</v>
      </c>
      <c r="AT88" s="180" t="s">
        <v>218</v>
      </c>
      <c r="AU88" s="180" t="s">
        <v>22</v>
      </c>
      <c r="AY88" s="20" t="s">
        <v>216</v>
      </c>
      <c r="BE88" s="181">
        <f>IF(N88="základní",J88,0)</f>
        <v>0</v>
      </c>
      <c r="BF88" s="181">
        <f>IF(N88="snížená",J88,0)</f>
        <v>0</v>
      </c>
      <c r="BG88" s="181">
        <f>IF(N88="zákl. přenesená",J88,0)</f>
        <v>0</v>
      </c>
      <c r="BH88" s="181">
        <f>IF(N88="sníž. přenesená",J88,0)</f>
        <v>0</v>
      </c>
      <c r="BI88" s="181">
        <f>IF(N88="nulová",J88,0)</f>
        <v>0</v>
      </c>
      <c r="BJ88" s="20" t="s">
        <v>88</v>
      </c>
      <c r="BK88" s="181">
        <f>ROUND(I88*H88,2)</f>
        <v>0</v>
      </c>
      <c r="BL88" s="20" t="s">
        <v>222</v>
      </c>
      <c r="BM88" s="180" t="s">
        <v>1085</v>
      </c>
    </row>
    <row r="89" spans="1:51" s="13" customFormat="1" ht="12">
      <c r="A89" s="13"/>
      <c r="B89" s="182"/>
      <c r="C89" s="13"/>
      <c r="D89" s="183" t="s">
        <v>224</v>
      </c>
      <c r="E89" s="184" t="s">
        <v>3</v>
      </c>
      <c r="F89" s="185" t="s">
        <v>1086</v>
      </c>
      <c r="G89" s="13"/>
      <c r="H89" s="186">
        <v>186.2</v>
      </c>
      <c r="I89" s="187"/>
      <c r="J89" s="13"/>
      <c r="K89" s="13"/>
      <c r="L89" s="182"/>
      <c r="M89" s="188"/>
      <c r="N89" s="189"/>
      <c r="O89" s="189"/>
      <c r="P89" s="189"/>
      <c r="Q89" s="189"/>
      <c r="R89" s="189"/>
      <c r="S89" s="189"/>
      <c r="T89" s="190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184" t="s">
        <v>224</v>
      </c>
      <c r="AU89" s="184" t="s">
        <v>22</v>
      </c>
      <c r="AV89" s="13" t="s">
        <v>22</v>
      </c>
      <c r="AW89" s="13" t="s">
        <v>41</v>
      </c>
      <c r="AX89" s="13" t="s">
        <v>88</v>
      </c>
      <c r="AY89" s="184" t="s">
        <v>216</v>
      </c>
    </row>
    <row r="90" spans="1:63" s="12" customFormat="1" ht="22.8" customHeight="1">
      <c r="A90" s="12"/>
      <c r="B90" s="154"/>
      <c r="C90" s="12"/>
      <c r="D90" s="155" t="s">
        <v>79</v>
      </c>
      <c r="E90" s="165" t="s">
        <v>263</v>
      </c>
      <c r="F90" s="165" t="s">
        <v>438</v>
      </c>
      <c r="G90" s="12"/>
      <c r="H90" s="12"/>
      <c r="I90" s="157"/>
      <c r="J90" s="166">
        <f>BK90</f>
        <v>0</v>
      </c>
      <c r="K90" s="12"/>
      <c r="L90" s="154"/>
      <c r="M90" s="159"/>
      <c r="N90" s="160"/>
      <c r="O90" s="160"/>
      <c r="P90" s="161">
        <f>SUM(P91:P93)</f>
        <v>0</v>
      </c>
      <c r="Q90" s="160"/>
      <c r="R90" s="161">
        <f>SUM(R91:R93)</f>
        <v>0</v>
      </c>
      <c r="S90" s="160"/>
      <c r="T90" s="162">
        <f>SUM(T91:T93)</f>
        <v>2.8443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155" t="s">
        <v>88</v>
      </c>
      <c r="AT90" s="163" t="s">
        <v>79</v>
      </c>
      <c r="AU90" s="163" t="s">
        <v>88</v>
      </c>
      <c r="AY90" s="155" t="s">
        <v>216</v>
      </c>
      <c r="BK90" s="164">
        <f>SUM(BK91:BK93)</f>
        <v>0</v>
      </c>
    </row>
    <row r="91" spans="1:65" s="2" customFormat="1" ht="24.15" customHeight="1">
      <c r="A91" s="40"/>
      <c r="B91" s="167"/>
      <c r="C91" s="168" t="s">
        <v>22</v>
      </c>
      <c r="D91" s="168" t="s">
        <v>218</v>
      </c>
      <c r="E91" s="169" t="s">
        <v>1087</v>
      </c>
      <c r="F91" s="170" t="s">
        <v>1088</v>
      </c>
      <c r="G91" s="171" t="s">
        <v>1089</v>
      </c>
      <c r="H91" s="172">
        <v>4</v>
      </c>
      <c r="I91" s="173"/>
      <c r="J91" s="174">
        <f>ROUND(I91*H91,2)</f>
        <v>0</v>
      </c>
      <c r="K91" s="175"/>
      <c r="L91" s="41"/>
      <c r="M91" s="176" t="s">
        <v>3</v>
      </c>
      <c r="N91" s="177" t="s">
        <v>51</v>
      </c>
      <c r="O91" s="74"/>
      <c r="P91" s="178">
        <f>O91*H91</f>
        <v>0</v>
      </c>
      <c r="Q91" s="178">
        <v>0</v>
      </c>
      <c r="R91" s="178">
        <f>Q91*H91</f>
        <v>0</v>
      </c>
      <c r="S91" s="178">
        <v>0</v>
      </c>
      <c r="T91" s="179">
        <f>S91*H91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180" t="s">
        <v>222</v>
      </c>
      <c r="AT91" s="180" t="s">
        <v>218</v>
      </c>
      <c r="AU91" s="180" t="s">
        <v>22</v>
      </c>
      <c r="AY91" s="20" t="s">
        <v>216</v>
      </c>
      <c r="BE91" s="181">
        <f>IF(N91="základní",J91,0)</f>
        <v>0</v>
      </c>
      <c r="BF91" s="181">
        <f>IF(N91="snížená",J91,0)</f>
        <v>0</v>
      </c>
      <c r="BG91" s="181">
        <f>IF(N91="zákl. přenesená",J91,0)</f>
        <v>0</v>
      </c>
      <c r="BH91" s="181">
        <f>IF(N91="sníž. přenesená",J91,0)</f>
        <v>0</v>
      </c>
      <c r="BI91" s="181">
        <f>IF(N91="nulová",J91,0)</f>
        <v>0</v>
      </c>
      <c r="BJ91" s="20" t="s">
        <v>88</v>
      </c>
      <c r="BK91" s="181">
        <f>ROUND(I91*H91,2)</f>
        <v>0</v>
      </c>
      <c r="BL91" s="20" t="s">
        <v>222</v>
      </c>
      <c r="BM91" s="180" t="s">
        <v>1090</v>
      </c>
    </row>
    <row r="92" spans="1:65" s="2" customFormat="1" ht="24.15" customHeight="1">
      <c r="A92" s="40"/>
      <c r="B92" s="167"/>
      <c r="C92" s="168" t="s">
        <v>234</v>
      </c>
      <c r="D92" s="168" t="s">
        <v>218</v>
      </c>
      <c r="E92" s="169" t="s">
        <v>1091</v>
      </c>
      <c r="F92" s="170" t="s">
        <v>1092</v>
      </c>
      <c r="G92" s="171" t="s">
        <v>260</v>
      </c>
      <c r="H92" s="172">
        <v>6</v>
      </c>
      <c r="I92" s="173"/>
      <c r="J92" s="174">
        <f>ROUND(I92*H92,2)</f>
        <v>0</v>
      </c>
      <c r="K92" s="175"/>
      <c r="L92" s="41"/>
      <c r="M92" s="176" t="s">
        <v>3</v>
      </c>
      <c r="N92" s="177" t="s">
        <v>51</v>
      </c>
      <c r="O92" s="74"/>
      <c r="P92" s="178">
        <f>O92*H92</f>
        <v>0</v>
      </c>
      <c r="Q92" s="178">
        <v>0</v>
      </c>
      <c r="R92" s="178">
        <f>Q92*H92</f>
        <v>0</v>
      </c>
      <c r="S92" s="178">
        <v>0.47405</v>
      </c>
      <c r="T92" s="179">
        <f>S92*H92</f>
        <v>2.8443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180" t="s">
        <v>222</v>
      </c>
      <c r="AT92" s="180" t="s">
        <v>218</v>
      </c>
      <c r="AU92" s="180" t="s">
        <v>22</v>
      </c>
      <c r="AY92" s="20" t="s">
        <v>216</v>
      </c>
      <c r="BE92" s="181">
        <f>IF(N92="základní",J92,0)</f>
        <v>0</v>
      </c>
      <c r="BF92" s="181">
        <f>IF(N92="snížená",J92,0)</f>
        <v>0</v>
      </c>
      <c r="BG92" s="181">
        <f>IF(N92="zákl. přenesená",J92,0)</f>
        <v>0</v>
      </c>
      <c r="BH92" s="181">
        <f>IF(N92="sníž. přenesená",J92,0)</f>
        <v>0</v>
      </c>
      <c r="BI92" s="181">
        <f>IF(N92="nulová",J92,0)</f>
        <v>0</v>
      </c>
      <c r="BJ92" s="20" t="s">
        <v>88</v>
      </c>
      <c r="BK92" s="181">
        <f>ROUND(I92*H92,2)</f>
        <v>0</v>
      </c>
      <c r="BL92" s="20" t="s">
        <v>222</v>
      </c>
      <c r="BM92" s="180" t="s">
        <v>1093</v>
      </c>
    </row>
    <row r="93" spans="1:47" s="2" customFormat="1" ht="12">
      <c r="A93" s="40"/>
      <c r="B93" s="41"/>
      <c r="C93" s="40"/>
      <c r="D93" s="183" t="s">
        <v>229</v>
      </c>
      <c r="E93" s="40"/>
      <c r="F93" s="191" t="s">
        <v>1094</v>
      </c>
      <c r="G93" s="40"/>
      <c r="H93" s="40"/>
      <c r="I93" s="192"/>
      <c r="J93" s="40"/>
      <c r="K93" s="40"/>
      <c r="L93" s="41"/>
      <c r="M93" s="193"/>
      <c r="N93" s="194"/>
      <c r="O93" s="74"/>
      <c r="P93" s="74"/>
      <c r="Q93" s="74"/>
      <c r="R93" s="74"/>
      <c r="S93" s="74"/>
      <c r="T93" s="75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20" t="s">
        <v>229</v>
      </c>
      <c r="AU93" s="20" t="s">
        <v>22</v>
      </c>
    </row>
    <row r="94" spans="1:63" s="12" customFormat="1" ht="25.9" customHeight="1">
      <c r="A94" s="12"/>
      <c r="B94" s="154"/>
      <c r="C94" s="12"/>
      <c r="D94" s="155" t="s">
        <v>79</v>
      </c>
      <c r="E94" s="156" t="s">
        <v>643</v>
      </c>
      <c r="F94" s="156" t="s">
        <v>644</v>
      </c>
      <c r="G94" s="12"/>
      <c r="H94" s="12"/>
      <c r="I94" s="157"/>
      <c r="J94" s="158">
        <f>BK94</f>
        <v>0</v>
      </c>
      <c r="K94" s="12"/>
      <c r="L94" s="154"/>
      <c r="M94" s="159"/>
      <c r="N94" s="160"/>
      <c r="O94" s="160"/>
      <c r="P94" s="161">
        <f>P95</f>
        <v>0</v>
      </c>
      <c r="Q94" s="160"/>
      <c r="R94" s="161">
        <f>R95</f>
        <v>0</v>
      </c>
      <c r="S94" s="160"/>
      <c r="T94" s="162">
        <f>T95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155" t="s">
        <v>22</v>
      </c>
      <c r="AT94" s="163" t="s">
        <v>79</v>
      </c>
      <c r="AU94" s="163" t="s">
        <v>80</v>
      </c>
      <c r="AY94" s="155" t="s">
        <v>216</v>
      </c>
      <c r="BK94" s="164">
        <f>BK95</f>
        <v>0</v>
      </c>
    </row>
    <row r="95" spans="1:63" s="12" customFormat="1" ht="22.8" customHeight="1">
      <c r="A95" s="12"/>
      <c r="B95" s="154"/>
      <c r="C95" s="12"/>
      <c r="D95" s="155" t="s">
        <v>79</v>
      </c>
      <c r="E95" s="165" t="s">
        <v>1095</v>
      </c>
      <c r="F95" s="165" t="s">
        <v>1096</v>
      </c>
      <c r="G95" s="12"/>
      <c r="H95" s="12"/>
      <c r="I95" s="157"/>
      <c r="J95" s="166">
        <f>BK95</f>
        <v>0</v>
      </c>
      <c r="K95" s="12"/>
      <c r="L95" s="154"/>
      <c r="M95" s="159"/>
      <c r="N95" s="160"/>
      <c r="O95" s="160"/>
      <c r="P95" s="161">
        <f>SUM(P96:P97)</f>
        <v>0</v>
      </c>
      <c r="Q95" s="160"/>
      <c r="R95" s="161">
        <f>SUM(R96:R97)</f>
        <v>0</v>
      </c>
      <c r="S95" s="160"/>
      <c r="T95" s="162">
        <f>SUM(T96:T97)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155" t="s">
        <v>22</v>
      </c>
      <c r="AT95" s="163" t="s">
        <v>79</v>
      </c>
      <c r="AU95" s="163" t="s">
        <v>88</v>
      </c>
      <c r="AY95" s="155" t="s">
        <v>216</v>
      </c>
      <c r="BK95" s="164">
        <f>SUM(BK96:BK97)</f>
        <v>0</v>
      </c>
    </row>
    <row r="96" spans="1:65" s="2" customFormat="1" ht="37.8" customHeight="1">
      <c r="A96" s="40"/>
      <c r="B96" s="167"/>
      <c r="C96" s="168" t="s">
        <v>222</v>
      </c>
      <c r="D96" s="168" t="s">
        <v>218</v>
      </c>
      <c r="E96" s="169" t="s">
        <v>1097</v>
      </c>
      <c r="F96" s="170" t="s">
        <v>1098</v>
      </c>
      <c r="G96" s="171" t="s">
        <v>461</v>
      </c>
      <c r="H96" s="172">
        <v>1</v>
      </c>
      <c r="I96" s="173"/>
      <c r="J96" s="174">
        <f>ROUND(I96*H96,2)</f>
        <v>0</v>
      </c>
      <c r="K96" s="175"/>
      <c r="L96" s="41"/>
      <c r="M96" s="176" t="s">
        <v>3</v>
      </c>
      <c r="N96" s="177" t="s">
        <v>51</v>
      </c>
      <c r="O96" s="74"/>
      <c r="P96" s="178">
        <f>O96*H96</f>
        <v>0</v>
      </c>
      <c r="Q96" s="178">
        <v>0</v>
      </c>
      <c r="R96" s="178">
        <f>Q96*H96</f>
        <v>0</v>
      </c>
      <c r="S96" s="178">
        <v>0</v>
      </c>
      <c r="T96" s="179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180" t="s">
        <v>302</v>
      </c>
      <c r="AT96" s="180" t="s">
        <v>218</v>
      </c>
      <c r="AU96" s="180" t="s">
        <v>22</v>
      </c>
      <c r="AY96" s="20" t="s">
        <v>216</v>
      </c>
      <c r="BE96" s="181">
        <f>IF(N96="základní",J96,0)</f>
        <v>0</v>
      </c>
      <c r="BF96" s="181">
        <f>IF(N96="snížená",J96,0)</f>
        <v>0</v>
      </c>
      <c r="BG96" s="181">
        <f>IF(N96="zákl. přenesená",J96,0)</f>
        <v>0</v>
      </c>
      <c r="BH96" s="181">
        <f>IF(N96="sníž. přenesená",J96,0)</f>
        <v>0</v>
      </c>
      <c r="BI96" s="181">
        <f>IF(N96="nulová",J96,0)</f>
        <v>0</v>
      </c>
      <c r="BJ96" s="20" t="s">
        <v>88</v>
      </c>
      <c r="BK96" s="181">
        <f>ROUND(I96*H96,2)</f>
        <v>0</v>
      </c>
      <c r="BL96" s="20" t="s">
        <v>302</v>
      </c>
      <c r="BM96" s="180" t="s">
        <v>1099</v>
      </c>
    </row>
    <row r="97" spans="1:47" s="2" customFormat="1" ht="12">
      <c r="A97" s="40"/>
      <c r="B97" s="41"/>
      <c r="C97" s="40"/>
      <c r="D97" s="183" t="s">
        <v>229</v>
      </c>
      <c r="E97" s="40"/>
      <c r="F97" s="191" t="s">
        <v>1094</v>
      </c>
      <c r="G97" s="40"/>
      <c r="H97" s="40"/>
      <c r="I97" s="192"/>
      <c r="J97" s="40"/>
      <c r="K97" s="40"/>
      <c r="L97" s="41"/>
      <c r="M97" s="193"/>
      <c r="N97" s="194"/>
      <c r="O97" s="74"/>
      <c r="P97" s="74"/>
      <c r="Q97" s="74"/>
      <c r="R97" s="74"/>
      <c r="S97" s="74"/>
      <c r="T97" s="75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20" t="s">
        <v>229</v>
      </c>
      <c r="AU97" s="20" t="s">
        <v>22</v>
      </c>
    </row>
    <row r="98" spans="1:63" s="12" customFormat="1" ht="25.9" customHeight="1">
      <c r="A98" s="12"/>
      <c r="B98" s="154"/>
      <c r="C98" s="12"/>
      <c r="D98" s="155" t="s">
        <v>79</v>
      </c>
      <c r="E98" s="156" t="s">
        <v>1100</v>
      </c>
      <c r="F98" s="156" t="s">
        <v>1101</v>
      </c>
      <c r="G98" s="12"/>
      <c r="H98" s="12"/>
      <c r="I98" s="157"/>
      <c r="J98" s="158">
        <f>BK98</f>
        <v>0</v>
      </c>
      <c r="K98" s="12"/>
      <c r="L98" s="154"/>
      <c r="M98" s="159"/>
      <c r="N98" s="160"/>
      <c r="O98" s="160"/>
      <c r="P98" s="161">
        <f>SUM(P99:P100)</f>
        <v>0</v>
      </c>
      <c r="Q98" s="160"/>
      <c r="R98" s="161">
        <f>SUM(R99:R100)</f>
        <v>0</v>
      </c>
      <c r="S98" s="160"/>
      <c r="T98" s="162">
        <f>SUM(T99:T100)</f>
        <v>0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155" t="s">
        <v>222</v>
      </c>
      <c r="AT98" s="163" t="s">
        <v>79</v>
      </c>
      <c r="AU98" s="163" t="s">
        <v>80</v>
      </c>
      <c r="AY98" s="155" t="s">
        <v>216</v>
      </c>
      <c r="BK98" s="164">
        <f>SUM(BK99:BK100)</f>
        <v>0</v>
      </c>
    </row>
    <row r="99" spans="1:65" s="2" customFormat="1" ht="37.8" customHeight="1">
      <c r="A99" s="40"/>
      <c r="B99" s="167"/>
      <c r="C99" s="168" t="s">
        <v>244</v>
      </c>
      <c r="D99" s="168" t="s">
        <v>218</v>
      </c>
      <c r="E99" s="169" t="s">
        <v>1102</v>
      </c>
      <c r="F99" s="170" t="s">
        <v>1103</v>
      </c>
      <c r="G99" s="171" t="s">
        <v>1089</v>
      </c>
      <c r="H99" s="172">
        <v>4</v>
      </c>
      <c r="I99" s="173"/>
      <c r="J99" s="174">
        <f>ROUND(I99*H99,2)</f>
        <v>0</v>
      </c>
      <c r="K99" s="175"/>
      <c r="L99" s="41"/>
      <c r="M99" s="176" t="s">
        <v>3</v>
      </c>
      <c r="N99" s="177" t="s">
        <v>51</v>
      </c>
      <c r="O99" s="74"/>
      <c r="P99" s="178">
        <f>O99*H99</f>
        <v>0</v>
      </c>
      <c r="Q99" s="178">
        <v>0</v>
      </c>
      <c r="R99" s="178">
        <f>Q99*H99</f>
        <v>0</v>
      </c>
      <c r="S99" s="178">
        <v>0</v>
      </c>
      <c r="T99" s="179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180" t="s">
        <v>1104</v>
      </c>
      <c r="AT99" s="180" t="s">
        <v>218</v>
      </c>
      <c r="AU99" s="180" t="s">
        <v>88</v>
      </c>
      <c r="AY99" s="20" t="s">
        <v>216</v>
      </c>
      <c r="BE99" s="181">
        <f>IF(N99="základní",J99,0)</f>
        <v>0</v>
      </c>
      <c r="BF99" s="181">
        <f>IF(N99="snížená",J99,0)</f>
        <v>0</v>
      </c>
      <c r="BG99" s="181">
        <f>IF(N99="zákl. přenesená",J99,0)</f>
        <v>0</v>
      </c>
      <c r="BH99" s="181">
        <f>IF(N99="sníž. přenesená",J99,0)</f>
        <v>0</v>
      </c>
      <c r="BI99" s="181">
        <f>IF(N99="nulová",J99,0)</f>
        <v>0</v>
      </c>
      <c r="BJ99" s="20" t="s">
        <v>88</v>
      </c>
      <c r="BK99" s="181">
        <f>ROUND(I99*H99,2)</f>
        <v>0</v>
      </c>
      <c r="BL99" s="20" t="s">
        <v>1104</v>
      </c>
      <c r="BM99" s="180" t="s">
        <v>1105</v>
      </c>
    </row>
    <row r="100" spans="1:47" s="2" customFormat="1" ht="12">
      <c r="A100" s="40"/>
      <c r="B100" s="41"/>
      <c r="C100" s="40"/>
      <c r="D100" s="183" t="s">
        <v>229</v>
      </c>
      <c r="E100" s="40"/>
      <c r="F100" s="191" t="s">
        <v>1106</v>
      </c>
      <c r="G100" s="40"/>
      <c r="H100" s="40"/>
      <c r="I100" s="192"/>
      <c r="J100" s="40"/>
      <c r="K100" s="40"/>
      <c r="L100" s="41"/>
      <c r="M100" s="226"/>
      <c r="N100" s="227"/>
      <c r="O100" s="216"/>
      <c r="P100" s="216"/>
      <c r="Q100" s="216"/>
      <c r="R100" s="216"/>
      <c r="S100" s="216"/>
      <c r="T100" s="228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T100" s="20" t="s">
        <v>229</v>
      </c>
      <c r="AU100" s="20" t="s">
        <v>88</v>
      </c>
    </row>
    <row r="101" spans="1:31" s="2" customFormat="1" ht="6.95" customHeight="1">
      <c r="A101" s="40"/>
      <c r="B101" s="57"/>
      <c r="C101" s="58"/>
      <c r="D101" s="58"/>
      <c r="E101" s="58"/>
      <c r="F101" s="58"/>
      <c r="G101" s="58"/>
      <c r="H101" s="58"/>
      <c r="I101" s="58"/>
      <c r="J101" s="58"/>
      <c r="K101" s="58"/>
      <c r="L101" s="41"/>
      <c r="M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</row>
  </sheetData>
  <autoFilter ref="C84:K100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9" t="s">
        <v>6</v>
      </c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119</v>
      </c>
    </row>
    <row r="3" spans="2:46" s="1" customFormat="1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3"/>
      <c r="AT3" s="20" t="s">
        <v>22</v>
      </c>
    </row>
    <row r="4" spans="2:46" s="1" customFormat="1" ht="24.95" customHeight="1">
      <c r="B4" s="23"/>
      <c r="D4" s="24" t="s">
        <v>186</v>
      </c>
      <c r="L4" s="23"/>
      <c r="M4" s="116" t="s">
        <v>11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33" t="s">
        <v>17</v>
      </c>
      <c r="L6" s="23"/>
    </row>
    <row r="7" spans="2:12" s="1" customFormat="1" ht="16.5" customHeight="1">
      <c r="B7" s="23"/>
      <c r="E7" s="117" t="str">
        <f>'Rekapitulace stavby'!K6</f>
        <v>II/187 Kolínec průtah</v>
      </c>
      <c r="F7" s="33"/>
      <c r="G7" s="33"/>
      <c r="H7" s="33"/>
      <c r="L7" s="23"/>
    </row>
    <row r="8" spans="1:31" s="2" customFormat="1" ht="12" customHeight="1">
      <c r="A8" s="40"/>
      <c r="B8" s="41"/>
      <c r="C8" s="40"/>
      <c r="D8" s="33" t="s">
        <v>187</v>
      </c>
      <c r="E8" s="40"/>
      <c r="F8" s="40"/>
      <c r="G8" s="40"/>
      <c r="H8" s="40"/>
      <c r="I8" s="40"/>
      <c r="J8" s="40"/>
      <c r="K8" s="40"/>
      <c r="L8" s="118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1"/>
      <c r="C9" s="40"/>
      <c r="D9" s="40"/>
      <c r="E9" s="64" t="s">
        <v>1107</v>
      </c>
      <c r="F9" s="40"/>
      <c r="G9" s="40"/>
      <c r="H9" s="40"/>
      <c r="I9" s="40"/>
      <c r="J9" s="40"/>
      <c r="K9" s="40"/>
      <c r="L9" s="118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1"/>
      <c r="C10" s="40"/>
      <c r="D10" s="40"/>
      <c r="E10" s="40"/>
      <c r="F10" s="40"/>
      <c r="G10" s="40"/>
      <c r="H10" s="40"/>
      <c r="I10" s="40"/>
      <c r="J10" s="40"/>
      <c r="K10" s="40"/>
      <c r="L10" s="118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1"/>
      <c r="C11" s="40"/>
      <c r="D11" s="33" t="s">
        <v>19</v>
      </c>
      <c r="E11" s="40"/>
      <c r="F11" s="28" t="s">
        <v>20</v>
      </c>
      <c r="G11" s="40"/>
      <c r="H11" s="40"/>
      <c r="I11" s="33" t="s">
        <v>21</v>
      </c>
      <c r="J11" s="28" t="s">
        <v>3</v>
      </c>
      <c r="K11" s="40"/>
      <c r="L11" s="118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1"/>
      <c r="C12" s="40"/>
      <c r="D12" s="33" t="s">
        <v>23</v>
      </c>
      <c r="E12" s="40"/>
      <c r="F12" s="28" t="s">
        <v>24</v>
      </c>
      <c r="G12" s="40"/>
      <c r="H12" s="40"/>
      <c r="I12" s="33" t="s">
        <v>25</v>
      </c>
      <c r="J12" s="66" t="str">
        <f>'Rekapitulace stavby'!AN8</f>
        <v>21. 1. 2021</v>
      </c>
      <c r="K12" s="40"/>
      <c r="L12" s="118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1"/>
      <c r="C13" s="40"/>
      <c r="D13" s="40"/>
      <c r="E13" s="40"/>
      <c r="F13" s="40"/>
      <c r="G13" s="40"/>
      <c r="H13" s="40"/>
      <c r="I13" s="40"/>
      <c r="J13" s="40"/>
      <c r="K13" s="40"/>
      <c r="L13" s="118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1"/>
      <c r="C14" s="40"/>
      <c r="D14" s="33" t="s">
        <v>31</v>
      </c>
      <c r="E14" s="40"/>
      <c r="F14" s="40"/>
      <c r="G14" s="40"/>
      <c r="H14" s="40"/>
      <c r="I14" s="33" t="s">
        <v>32</v>
      </c>
      <c r="J14" s="28" t="s">
        <v>33</v>
      </c>
      <c r="K14" s="40"/>
      <c r="L14" s="118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1"/>
      <c r="C15" s="40"/>
      <c r="D15" s="40"/>
      <c r="E15" s="28" t="s">
        <v>34</v>
      </c>
      <c r="F15" s="40"/>
      <c r="G15" s="40"/>
      <c r="H15" s="40"/>
      <c r="I15" s="33" t="s">
        <v>35</v>
      </c>
      <c r="J15" s="28" t="s">
        <v>3</v>
      </c>
      <c r="K15" s="40"/>
      <c r="L15" s="118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1"/>
      <c r="C16" s="40"/>
      <c r="D16" s="40"/>
      <c r="E16" s="40"/>
      <c r="F16" s="40"/>
      <c r="G16" s="40"/>
      <c r="H16" s="40"/>
      <c r="I16" s="40"/>
      <c r="J16" s="40"/>
      <c r="K16" s="40"/>
      <c r="L16" s="118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1"/>
      <c r="C17" s="40"/>
      <c r="D17" s="33" t="s">
        <v>36</v>
      </c>
      <c r="E17" s="40"/>
      <c r="F17" s="40"/>
      <c r="G17" s="40"/>
      <c r="H17" s="40"/>
      <c r="I17" s="33" t="s">
        <v>32</v>
      </c>
      <c r="J17" s="34" t="str">
        <f>'Rekapitulace stavby'!AN13</f>
        <v>Vyplň údaj</v>
      </c>
      <c r="K17" s="40"/>
      <c r="L17" s="118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1"/>
      <c r="C18" s="40"/>
      <c r="D18" s="40"/>
      <c r="E18" s="34" t="str">
        <f>'Rekapitulace stavby'!E14</f>
        <v>Vyplň údaj</v>
      </c>
      <c r="F18" s="28"/>
      <c r="G18" s="28"/>
      <c r="H18" s="28"/>
      <c r="I18" s="33" t="s">
        <v>35</v>
      </c>
      <c r="J18" s="34" t="str">
        <f>'Rekapitulace stavby'!AN14</f>
        <v>Vyplň údaj</v>
      </c>
      <c r="K18" s="40"/>
      <c r="L18" s="118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1"/>
      <c r="C19" s="40"/>
      <c r="D19" s="40"/>
      <c r="E19" s="40"/>
      <c r="F19" s="40"/>
      <c r="G19" s="40"/>
      <c r="H19" s="40"/>
      <c r="I19" s="40"/>
      <c r="J19" s="40"/>
      <c r="K19" s="40"/>
      <c r="L19" s="118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1"/>
      <c r="C20" s="40"/>
      <c r="D20" s="33" t="s">
        <v>38</v>
      </c>
      <c r="E20" s="40"/>
      <c r="F20" s="40"/>
      <c r="G20" s="40"/>
      <c r="H20" s="40"/>
      <c r="I20" s="33" t="s">
        <v>32</v>
      </c>
      <c r="J20" s="28" t="s">
        <v>39</v>
      </c>
      <c r="K20" s="40"/>
      <c r="L20" s="118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1"/>
      <c r="C21" s="40"/>
      <c r="D21" s="40"/>
      <c r="E21" s="28" t="s">
        <v>40</v>
      </c>
      <c r="F21" s="40"/>
      <c r="G21" s="40"/>
      <c r="H21" s="40"/>
      <c r="I21" s="33" t="s">
        <v>35</v>
      </c>
      <c r="J21" s="28" t="s">
        <v>3</v>
      </c>
      <c r="K21" s="40"/>
      <c r="L21" s="118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1"/>
      <c r="C22" s="40"/>
      <c r="D22" s="40"/>
      <c r="E22" s="40"/>
      <c r="F22" s="40"/>
      <c r="G22" s="40"/>
      <c r="H22" s="40"/>
      <c r="I22" s="40"/>
      <c r="J22" s="40"/>
      <c r="K22" s="40"/>
      <c r="L22" s="118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1"/>
      <c r="C23" s="40"/>
      <c r="D23" s="33" t="s">
        <v>42</v>
      </c>
      <c r="E23" s="40"/>
      <c r="F23" s="40"/>
      <c r="G23" s="40"/>
      <c r="H23" s="40"/>
      <c r="I23" s="33" t="s">
        <v>32</v>
      </c>
      <c r="J23" s="28" t="s">
        <v>39</v>
      </c>
      <c r="K23" s="40"/>
      <c r="L23" s="118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1"/>
      <c r="C24" s="40"/>
      <c r="D24" s="40"/>
      <c r="E24" s="28" t="s">
        <v>43</v>
      </c>
      <c r="F24" s="40"/>
      <c r="G24" s="40"/>
      <c r="H24" s="40"/>
      <c r="I24" s="33" t="s">
        <v>35</v>
      </c>
      <c r="J24" s="28" t="s">
        <v>3</v>
      </c>
      <c r="K24" s="40"/>
      <c r="L24" s="118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1"/>
      <c r="C25" s="40"/>
      <c r="D25" s="40"/>
      <c r="E25" s="40"/>
      <c r="F25" s="40"/>
      <c r="G25" s="40"/>
      <c r="H25" s="40"/>
      <c r="I25" s="40"/>
      <c r="J25" s="40"/>
      <c r="K25" s="40"/>
      <c r="L25" s="118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1"/>
      <c r="C26" s="40"/>
      <c r="D26" s="33" t="s">
        <v>44</v>
      </c>
      <c r="E26" s="40"/>
      <c r="F26" s="40"/>
      <c r="G26" s="40"/>
      <c r="H26" s="40"/>
      <c r="I26" s="40"/>
      <c r="J26" s="40"/>
      <c r="K26" s="40"/>
      <c r="L26" s="118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19"/>
      <c r="B27" s="120"/>
      <c r="C27" s="119"/>
      <c r="D27" s="119"/>
      <c r="E27" s="38" t="s">
        <v>3</v>
      </c>
      <c r="F27" s="38"/>
      <c r="G27" s="38"/>
      <c r="H27" s="38"/>
      <c r="I27" s="119"/>
      <c r="J27" s="119"/>
      <c r="K27" s="119"/>
      <c r="L27" s="121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</row>
    <row r="28" spans="1:31" s="2" customFormat="1" ht="6.95" customHeight="1">
      <c r="A28" s="40"/>
      <c r="B28" s="41"/>
      <c r="C28" s="40"/>
      <c r="D28" s="40"/>
      <c r="E28" s="40"/>
      <c r="F28" s="40"/>
      <c r="G28" s="40"/>
      <c r="H28" s="40"/>
      <c r="I28" s="40"/>
      <c r="J28" s="40"/>
      <c r="K28" s="40"/>
      <c r="L28" s="118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1"/>
      <c r="C29" s="40"/>
      <c r="D29" s="86"/>
      <c r="E29" s="86"/>
      <c r="F29" s="86"/>
      <c r="G29" s="86"/>
      <c r="H29" s="86"/>
      <c r="I29" s="86"/>
      <c r="J29" s="86"/>
      <c r="K29" s="86"/>
      <c r="L29" s="118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1"/>
      <c r="C30" s="40"/>
      <c r="D30" s="122" t="s">
        <v>46</v>
      </c>
      <c r="E30" s="40"/>
      <c r="F30" s="40"/>
      <c r="G30" s="40"/>
      <c r="H30" s="40"/>
      <c r="I30" s="40"/>
      <c r="J30" s="92">
        <f>ROUND(J85,2)</f>
        <v>0</v>
      </c>
      <c r="K30" s="40"/>
      <c r="L30" s="118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1"/>
      <c r="C31" s="40"/>
      <c r="D31" s="86"/>
      <c r="E31" s="86"/>
      <c r="F31" s="86"/>
      <c r="G31" s="86"/>
      <c r="H31" s="86"/>
      <c r="I31" s="86"/>
      <c r="J31" s="86"/>
      <c r="K31" s="86"/>
      <c r="L31" s="118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1"/>
      <c r="C32" s="40"/>
      <c r="D32" s="40"/>
      <c r="E32" s="40"/>
      <c r="F32" s="45" t="s">
        <v>48</v>
      </c>
      <c r="G32" s="40"/>
      <c r="H32" s="40"/>
      <c r="I32" s="45" t="s">
        <v>47</v>
      </c>
      <c r="J32" s="45" t="s">
        <v>49</v>
      </c>
      <c r="K32" s="40"/>
      <c r="L32" s="118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1"/>
      <c r="C33" s="40"/>
      <c r="D33" s="123" t="s">
        <v>50</v>
      </c>
      <c r="E33" s="33" t="s">
        <v>51</v>
      </c>
      <c r="F33" s="124">
        <f>ROUND((SUM(BE85:BE134)),2)</f>
        <v>0</v>
      </c>
      <c r="G33" s="40"/>
      <c r="H33" s="40"/>
      <c r="I33" s="125">
        <v>0.21</v>
      </c>
      <c r="J33" s="124">
        <f>ROUND(((SUM(BE85:BE134))*I33),2)</f>
        <v>0</v>
      </c>
      <c r="K33" s="40"/>
      <c r="L33" s="118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1"/>
      <c r="C34" s="40"/>
      <c r="D34" s="40"/>
      <c r="E34" s="33" t="s">
        <v>52</v>
      </c>
      <c r="F34" s="124">
        <f>ROUND((SUM(BF85:BF134)),2)</f>
        <v>0</v>
      </c>
      <c r="G34" s="40"/>
      <c r="H34" s="40"/>
      <c r="I34" s="125">
        <v>0.15</v>
      </c>
      <c r="J34" s="124">
        <f>ROUND(((SUM(BF85:BF134))*I34),2)</f>
        <v>0</v>
      </c>
      <c r="K34" s="40"/>
      <c r="L34" s="118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1"/>
      <c r="C35" s="40"/>
      <c r="D35" s="40"/>
      <c r="E35" s="33" t="s">
        <v>53</v>
      </c>
      <c r="F35" s="124">
        <f>ROUND((SUM(BG85:BG134)),2)</f>
        <v>0</v>
      </c>
      <c r="G35" s="40"/>
      <c r="H35" s="40"/>
      <c r="I35" s="125">
        <v>0.21</v>
      </c>
      <c r="J35" s="124">
        <f>0</f>
        <v>0</v>
      </c>
      <c r="K35" s="40"/>
      <c r="L35" s="118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1"/>
      <c r="C36" s="40"/>
      <c r="D36" s="40"/>
      <c r="E36" s="33" t="s">
        <v>54</v>
      </c>
      <c r="F36" s="124">
        <f>ROUND((SUM(BH85:BH134)),2)</f>
        <v>0</v>
      </c>
      <c r="G36" s="40"/>
      <c r="H36" s="40"/>
      <c r="I36" s="125">
        <v>0.15</v>
      </c>
      <c r="J36" s="124">
        <f>0</f>
        <v>0</v>
      </c>
      <c r="K36" s="40"/>
      <c r="L36" s="118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1"/>
      <c r="C37" s="40"/>
      <c r="D37" s="40"/>
      <c r="E37" s="33" t="s">
        <v>55</v>
      </c>
      <c r="F37" s="124">
        <f>ROUND((SUM(BI85:BI134)),2)</f>
        <v>0</v>
      </c>
      <c r="G37" s="40"/>
      <c r="H37" s="40"/>
      <c r="I37" s="125">
        <v>0</v>
      </c>
      <c r="J37" s="124">
        <f>0</f>
        <v>0</v>
      </c>
      <c r="K37" s="40"/>
      <c r="L37" s="118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1"/>
      <c r="C38" s="40"/>
      <c r="D38" s="40"/>
      <c r="E38" s="40"/>
      <c r="F38" s="40"/>
      <c r="G38" s="40"/>
      <c r="H38" s="40"/>
      <c r="I38" s="40"/>
      <c r="J38" s="40"/>
      <c r="K38" s="40"/>
      <c r="L38" s="118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1"/>
      <c r="C39" s="126"/>
      <c r="D39" s="127" t="s">
        <v>56</v>
      </c>
      <c r="E39" s="78"/>
      <c r="F39" s="78"/>
      <c r="G39" s="128" t="s">
        <v>57</v>
      </c>
      <c r="H39" s="129" t="s">
        <v>58</v>
      </c>
      <c r="I39" s="78"/>
      <c r="J39" s="130">
        <f>SUM(J30:J37)</f>
        <v>0</v>
      </c>
      <c r="K39" s="131"/>
      <c r="L39" s="118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57"/>
      <c r="C40" s="58"/>
      <c r="D40" s="58"/>
      <c r="E40" s="58"/>
      <c r="F40" s="58"/>
      <c r="G40" s="58"/>
      <c r="H40" s="58"/>
      <c r="I40" s="58"/>
      <c r="J40" s="58"/>
      <c r="K40" s="58"/>
      <c r="L40" s="118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59"/>
      <c r="C44" s="60"/>
      <c r="D44" s="60"/>
      <c r="E44" s="60"/>
      <c r="F44" s="60"/>
      <c r="G44" s="60"/>
      <c r="H44" s="60"/>
      <c r="I44" s="60"/>
      <c r="J44" s="60"/>
      <c r="K44" s="60"/>
      <c r="L44" s="118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4" t="s">
        <v>189</v>
      </c>
      <c r="D45" s="40"/>
      <c r="E45" s="40"/>
      <c r="F45" s="40"/>
      <c r="G45" s="40"/>
      <c r="H45" s="40"/>
      <c r="I45" s="40"/>
      <c r="J45" s="40"/>
      <c r="K45" s="40"/>
      <c r="L45" s="118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0"/>
      <c r="D46" s="40"/>
      <c r="E46" s="40"/>
      <c r="F46" s="40"/>
      <c r="G46" s="40"/>
      <c r="H46" s="40"/>
      <c r="I46" s="40"/>
      <c r="J46" s="40"/>
      <c r="K46" s="40"/>
      <c r="L46" s="118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3" t="s">
        <v>17</v>
      </c>
      <c r="D47" s="40"/>
      <c r="E47" s="40"/>
      <c r="F47" s="40"/>
      <c r="G47" s="40"/>
      <c r="H47" s="40"/>
      <c r="I47" s="40"/>
      <c r="J47" s="40"/>
      <c r="K47" s="40"/>
      <c r="L47" s="118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0"/>
      <c r="D48" s="40"/>
      <c r="E48" s="117" t="str">
        <f>E7</f>
        <v>II/187 Kolínec průtah</v>
      </c>
      <c r="F48" s="33"/>
      <c r="G48" s="33"/>
      <c r="H48" s="33"/>
      <c r="I48" s="40"/>
      <c r="J48" s="40"/>
      <c r="K48" s="40"/>
      <c r="L48" s="118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3" t="s">
        <v>187</v>
      </c>
      <c r="D49" s="40"/>
      <c r="E49" s="40"/>
      <c r="F49" s="40"/>
      <c r="G49" s="40"/>
      <c r="H49" s="40"/>
      <c r="I49" s="40"/>
      <c r="J49" s="40"/>
      <c r="K49" s="40"/>
      <c r="L49" s="118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0"/>
      <c r="D50" s="40"/>
      <c r="E50" s="64" t="str">
        <f>E9</f>
        <v>SO 202.4 - Stabilizace svahu zdí - IV. úsek - neuznatelné náklady</v>
      </c>
      <c r="F50" s="40"/>
      <c r="G50" s="40"/>
      <c r="H50" s="40"/>
      <c r="I50" s="40"/>
      <c r="J50" s="40"/>
      <c r="K50" s="40"/>
      <c r="L50" s="118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0"/>
      <c r="D51" s="40"/>
      <c r="E51" s="40"/>
      <c r="F51" s="40"/>
      <c r="G51" s="40"/>
      <c r="H51" s="40"/>
      <c r="I51" s="40"/>
      <c r="J51" s="40"/>
      <c r="K51" s="40"/>
      <c r="L51" s="118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3" t="s">
        <v>23</v>
      </c>
      <c r="D52" s="40"/>
      <c r="E52" s="40"/>
      <c r="F52" s="28" t="str">
        <f>F12</f>
        <v>Kolínec</v>
      </c>
      <c r="G52" s="40"/>
      <c r="H52" s="40"/>
      <c r="I52" s="33" t="s">
        <v>25</v>
      </c>
      <c r="J52" s="66" t="str">
        <f>IF(J12="","",J12)</f>
        <v>21. 1. 2021</v>
      </c>
      <c r="K52" s="40"/>
      <c r="L52" s="118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0"/>
      <c r="D53" s="40"/>
      <c r="E53" s="40"/>
      <c r="F53" s="40"/>
      <c r="G53" s="40"/>
      <c r="H53" s="40"/>
      <c r="I53" s="40"/>
      <c r="J53" s="40"/>
      <c r="K53" s="40"/>
      <c r="L53" s="118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40.05" customHeight="1">
      <c r="A54" s="40"/>
      <c r="B54" s="41"/>
      <c r="C54" s="33" t="s">
        <v>31</v>
      </c>
      <c r="D54" s="40"/>
      <c r="E54" s="40"/>
      <c r="F54" s="28" t="str">
        <f>E15</f>
        <v>Městys Kolínec, Kolínec 28, 341 12 Kolínec</v>
      </c>
      <c r="G54" s="40"/>
      <c r="H54" s="40"/>
      <c r="I54" s="33" t="s">
        <v>38</v>
      </c>
      <c r="J54" s="38" t="str">
        <f>E21</f>
        <v>Ing. arch. Martin Jirovský Ph.D., MBA</v>
      </c>
      <c r="K54" s="40"/>
      <c r="L54" s="118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40.05" customHeight="1">
      <c r="A55" s="40"/>
      <c r="B55" s="41"/>
      <c r="C55" s="33" t="s">
        <v>36</v>
      </c>
      <c r="D55" s="40"/>
      <c r="E55" s="40"/>
      <c r="F55" s="28" t="str">
        <f>IF(E18="","",E18)</f>
        <v>Vyplň údaj</v>
      </c>
      <c r="G55" s="40"/>
      <c r="H55" s="40"/>
      <c r="I55" s="33" t="s">
        <v>42</v>
      </c>
      <c r="J55" s="38" t="str">
        <f>E24</f>
        <v>Centrum služen Staré město; Petra Stejskalová</v>
      </c>
      <c r="K55" s="40"/>
      <c r="L55" s="118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0"/>
      <c r="D56" s="40"/>
      <c r="E56" s="40"/>
      <c r="F56" s="40"/>
      <c r="G56" s="40"/>
      <c r="H56" s="40"/>
      <c r="I56" s="40"/>
      <c r="J56" s="40"/>
      <c r="K56" s="40"/>
      <c r="L56" s="118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32" t="s">
        <v>190</v>
      </c>
      <c r="D57" s="126"/>
      <c r="E57" s="126"/>
      <c r="F57" s="126"/>
      <c r="G57" s="126"/>
      <c r="H57" s="126"/>
      <c r="I57" s="126"/>
      <c r="J57" s="133" t="s">
        <v>191</v>
      </c>
      <c r="K57" s="126"/>
      <c r="L57" s="118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0"/>
      <c r="D58" s="40"/>
      <c r="E58" s="40"/>
      <c r="F58" s="40"/>
      <c r="G58" s="40"/>
      <c r="H58" s="40"/>
      <c r="I58" s="40"/>
      <c r="J58" s="40"/>
      <c r="K58" s="40"/>
      <c r="L58" s="118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34" t="s">
        <v>78</v>
      </c>
      <c r="D59" s="40"/>
      <c r="E59" s="40"/>
      <c r="F59" s="40"/>
      <c r="G59" s="40"/>
      <c r="H59" s="40"/>
      <c r="I59" s="40"/>
      <c r="J59" s="92">
        <f>J85</f>
        <v>0</v>
      </c>
      <c r="K59" s="40"/>
      <c r="L59" s="118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20" t="s">
        <v>192</v>
      </c>
    </row>
    <row r="60" spans="1:31" s="9" customFormat="1" ht="24.95" customHeight="1">
      <c r="A60" s="9"/>
      <c r="B60" s="135"/>
      <c r="C60" s="9"/>
      <c r="D60" s="136" t="s">
        <v>193</v>
      </c>
      <c r="E60" s="137"/>
      <c r="F60" s="137"/>
      <c r="G60" s="137"/>
      <c r="H60" s="137"/>
      <c r="I60" s="137"/>
      <c r="J60" s="138">
        <f>J86</f>
        <v>0</v>
      </c>
      <c r="K60" s="9"/>
      <c r="L60" s="135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39"/>
      <c r="C61" s="10"/>
      <c r="D61" s="140" t="s">
        <v>194</v>
      </c>
      <c r="E61" s="141"/>
      <c r="F61" s="141"/>
      <c r="G61" s="141"/>
      <c r="H61" s="141"/>
      <c r="I61" s="141"/>
      <c r="J61" s="142">
        <f>J87</f>
        <v>0</v>
      </c>
      <c r="K61" s="10"/>
      <c r="L61" s="13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39"/>
      <c r="C62" s="10"/>
      <c r="D62" s="140" t="s">
        <v>195</v>
      </c>
      <c r="E62" s="141"/>
      <c r="F62" s="141"/>
      <c r="G62" s="141"/>
      <c r="H62" s="141"/>
      <c r="I62" s="141"/>
      <c r="J62" s="142">
        <f>J111</f>
        <v>0</v>
      </c>
      <c r="K62" s="10"/>
      <c r="L62" s="13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39"/>
      <c r="C63" s="10"/>
      <c r="D63" s="140" t="s">
        <v>196</v>
      </c>
      <c r="E63" s="141"/>
      <c r="F63" s="141"/>
      <c r="G63" s="141"/>
      <c r="H63" s="141"/>
      <c r="I63" s="141"/>
      <c r="J63" s="142">
        <f>J124</f>
        <v>0</v>
      </c>
      <c r="K63" s="10"/>
      <c r="L63" s="13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39"/>
      <c r="C64" s="10"/>
      <c r="D64" s="140" t="s">
        <v>973</v>
      </c>
      <c r="E64" s="141"/>
      <c r="F64" s="141"/>
      <c r="G64" s="141"/>
      <c r="H64" s="141"/>
      <c r="I64" s="141"/>
      <c r="J64" s="142">
        <f>J127</f>
        <v>0</v>
      </c>
      <c r="K64" s="10"/>
      <c r="L64" s="13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39"/>
      <c r="C65" s="10"/>
      <c r="D65" s="140" t="s">
        <v>200</v>
      </c>
      <c r="E65" s="141"/>
      <c r="F65" s="141"/>
      <c r="G65" s="141"/>
      <c r="H65" s="141"/>
      <c r="I65" s="141"/>
      <c r="J65" s="142">
        <f>J132</f>
        <v>0</v>
      </c>
      <c r="K65" s="10"/>
      <c r="L65" s="13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2" customFormat="1" ht="21.8" customHeight="1">
      <c r="A66" s="40"/>
      <c r="B66" s="41"/>
      <c r="C66" s="40"/>
      <c r="D66" s="40"/>
      <c r="E66" s="40"/>
      <c r="F66" s="40"/>
      <c r="G66" s="40"/>
      <c r="H66" s="40"/>
      <c r="I66" s="40"/>
      <c r="J66" s="40"/>
      <c r="K66" s="40"/>
      <c r="L66" s="118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31" s="2" customFormat="1" ht="6.95" customHeight="1">
      <c r="A67" s="40"/>
      <c r="B67" s="57"/>
      <c r="C67" s="58"/>
      <c r="D67" s="58"/>
      <c r="E67" s="58"/>
      <c r="F67" s="58"/>
      <c r="G67" s="58"/>
      <c r="H67" s="58"/>
      <c r="I67" s="58"/>
      <c r="J67" s="58"/>
      <c r="K67" s="58"/>
      <c r="L67" s="118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71" spans="1:31" s="2" customFormat="1" ht="6.95" customHeight="1">
      <c r="A71" s="40"/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118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24.95" customHeight="1">
      <c r="A72" s="40"/>
      <c r="B72" s="41"/>
      <c r="C72" s="24" t="s">
        <v>201</v>
      </c>
      <c r="D72" s="40"/>
      <c r="E72" s="40"/>
      <c r="F72" s="40"/>
      <c r="G72" s="40"/>
      <c r="H72" s="40"/>
      <c r="I72" s="40"/>
      <c r="J72" s="40"/>
      <c r="K72" s="40"/>
      <c r="L72" s="118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6.95" customHeight="1">
      <c r="A73" s="40"/>
      <c r="B73" s="41"/>
      <c r="C73" s="40"/>
      <c r="D73" s="40"/>
      <c r="E73" s="40"/>
      <c r="F73" s="40"/>
      <c r="G73" s="40"/>
      <c r="H73" s="40"/>
      <c r="I73" s="40"/>
      <c r="J73" s="40"/>
      <c r="K73" s="40"/>
      <c r="L73" s="118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2" customHeight="1">
      <c r="A74" s="40"/>
      <c r="B74" s="41"/>
      <c r="C74" s="33" t="s">
        <v>17</v>
      </c>
      <c r="D74" s="40"/>
      <c r="E74" s="40"/>
      <c r="F74" s="40"/>
      <c r="G74" s="40"/>
      <c r="H74" s="40"/>
      <c r="I74" s="40"/>
      <c r="J74" s="40"/>
      <c r="K74" s="40"/>
      <c r="L74" s="118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6.5" customHeight="1">
      <c r="A75" s="40"/>
      <c r="B75" s="41"/>
      <c r="C75" s="40"/>
      <c r="D75" s="40"/>
      <c r="E75" s="117" t="str">
        <f>E7</f>
        <v>II/187 Kolínec průtah</v>
      </c>
      <c r="F75" s="33"/>
      <c r="G75" s="33"/>
      <c r="H75" s="33"/>
      <c r="I75" s="40"/>
      <c r="J75" s="40"/>
      <c r="K75" s="40"/>
      <c r="L75" s="118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2" customHeight="1">
      <c r="A76" s="40"/>
      <c r="B76" s="41"/>
      <c r="C76" s="33" t="s">
        <v>187</v>
      </c>
      <c r="D76" s="40"/>
      <c r="E76" s="40"/>
      <c r="F76" s="40"/>
      <c r="G76" s="40"/>
      <c r="H76" s="40"/>
      <c r="I76" s="40"/>
      <c r="J76" s="40"/>
      <c r="K76" s="40"/>
      <c r="L76" s="118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6.5" customHeight="1">
      <c r="A77" s="40"/>
      <c r="B77" s="41"/>
      <c r="C77" s="40"/>
      <c r="D77" s="40"/>
      <c r="E77" s="64" t="str">
        <f>E9</f>
        <v>SO 202.4 - Stabilizace svahu zdí - IV. úsek - neuznatelné náklady</v>
      </c>
      <c r="F77" s="40"/>
      <c r="G77" s="40"/>
      <c r="H77" s="40"/>
      <c r="I77" s="40"/>
      <c r="J77" s="40"/>
      <c r="K77" s="40"/>
      <c r="L77" s="118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6.95" customHeight="1">
      <c r="A78" s="40"/>
      <c r="B78" s="41"/>
      <c r="C78" s="40"/>
      <c r="D78" s="40"/>
      <c r="E78" s="40"/>
      <c r="F78" s="40"/>
      <c r="G78" s="40"/>
      <c r="H78" s="40"/>
      <c r="I78" s="40"/>
      <c r="J78" s="40"/>
      <c r="K78" s="40"/>
      <c r="L78" s="118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2" customHeight="1">
      <c r="A79" s="40"/>
      <c r="B79" s="41"/>
      <c r="C79" s="33" t="s">
        <v>23</v>
      </c>
      <c r="D79" s="40"/>
      <c r="E79" s="40"/>
      <c r="F79" s="28" t="str">
        <f>F12</f>
        <v>Kolínec</v>
      </c>
      <c r="G79" s="40"/>
      <c r="H79" s="40"/>
      <c r="I79" s="33" t="s">
        <v>25</v>
      </c>
      <c r="J79" s="66" t="str">
        <f>IF(J12="","",J12)</f>
        <v>21. 1. 2021</v>
      </c>
      <c r="K79" s="40"/>
      <c r="L79" s="118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0"/>
      <c r="D80" s="40"/>
      <c r="E80" s="40"/>
      <c r="F80" s="40"/>
      <c r="G80" s="40"/>
      <c r="H80" s="40"/>
      <c r="I80" s="40"/>
      <c r="J80" s="40"/>
      <c r="K80" s="40"/>
      <c r="L80" s="118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40.05" customHeight="1">
      <c r="A81" s="40"/>
      <c r="B81" s="41"/>
      <c r="C81" s="33" t="s">
        <v>31</v>
      </c>
      <c r="D81" s="40"/>
      <c r="E81" s="40"/>
      <c r="F81" s="28" t="str">
        <f>E15</f>
        <v>Městys Kolínec, Kolínec 28, 341 12 Kolínec</v>
      </c>
      <c r="G81" s="40"/>
      <c r="H81" s="40"/>
      <c r="I81" s="33" t="s">
        <v>38</v>
      </c>
      <c r="J81" s="38" t="str">
        <f>E21</f>
        <v>Ing. arch. Martin Jirovský Ph.D., MBA</v>
      </c>
      <c r="K81" s="40"/>
      <c r="L81" s="118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40.05" customHeight="1">
      <c r="A82" s="40"/>
      <c r="B82" s="41"/>
      <c r="C82" s="33" t="s">
        <v>36</v>
      </c>
      <c r="D82" s="40"/>
      <c r="E82" s="40"/>
      <c r="F82" s="28" t="str">
        <f>IF(E18="","",E18)</f>
        <v>Vyplň údaj</v>
      </c>
      <c r="G82" s="40"/>
      <c r="H82" s="40"/>
      <c r="I82" s="33" t="s">
        <v>42</v>
      </c>
      <c r="J82" s="38" t="str">
        <f>E24</f>
        <v>Centrum služen Staré město; Petra Stejskalová</v>
      </c>
      <c r="K82" s="40"/>
      <c r="L82" s="118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0.3" customHeight="1">
      <c r="A83" s="40"/>
      <c r="B83" s="41"/>
      <c r="C83" s="40"/>
      <c r="D83" s="40"/>
      <c r="E83" s="40"/>
      <c r="F83" s="40"/>
      <c r="G83" s="40"/>
      <c r="H83" s="40"/>
      <c r="I83" s="40"/>
      <c r="J83" s="40"/>
      <c r="K83" s="40"/>
      <c r="L83" s="118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11" customFormat="1" ht="29.25" customHeight="1">
      <c r="A84" s="143"/>
      <c r="B84" s="144"/>
      <c r="C84" s="145" t="s">
        <v>202</v>
      </c>
      <c r="D84" s="146" t="s">
        <v>65</v>
      </c>
      <c r="E84" s="146" t="s">
        <v>61</v>
      </c>
      <c r="F84" s="146" t="s">
        <v>62</v>
      </c>
      <c r="G84" s="146" t="s">
        <v>203</v>
      </c>
      <c r="H84" s="146" t="s">
        <v>204</v>
      </c>
      <c r="I84" s="146" t="s">
        <v>205</v>
      </c>
      <c r="J84" s="147" t="s">
        <v>191</v>
      </c>
      <c r="K84" s="148" t="s">
        <v>206</v>
      </c>
      <c r="L84" s="149"/>
      <c r="M84" s="82" t="s">
        <v>3</v>
      </c>
      <c r="N84" s="83" t="s">
        <v>50</v>
      </c>
      <c r="O84" s="83" t="s">
        <v>207</v>
      </c>
      <c r="P84" s="83" t="s">
        <v>208</v>
      </c>
      <c r="Q84" s="83" t="s">
        <v>209</v>
      </c>
      <c r="R84" s="83" t="s">
        <v>210</v>
      </c>
      <c r="S84" s="83" t="s">
        <v>211</v>
      </c>
      <c r="T84" s="84" t="s">
        <v>212</v>
      </c>
      <c r="U84" s="143"/>
      <c r="V84" s="143"/>
      <c r="W84" s="143"/>
      <c r="X84" s="143"/>
      <c r="Y84" s="143"/>
      <c r="Z84" s="143"/>
      <c r="AA84" s="143"/>
      <c r="AB84" s="143"/>
      <c r="AC84" s="143"/>
      <c r="AD84" s="143"/>
      <c r="AE84" s="143"/>
    </row>
    <row r="85" spans="1:63" s="2" customFormat="1" ht="22.8" customHeight="1">
      <c r="A85" s="40"/>
      <c r="B85" s="41"/>
      <c r="C85" s="89" t="s">
        <v>213</v>
      </c>
      <c r="D85" s="40"/>
      <c r="E85" s="40"/>
      <c r="F85" s="40"/>
      <c r="G85" s="40"/>
      <c r="H85" s="40"/>
      <c r="I85" s="40"/>
      <c r="J85" s="150">
        <f>BK85</f>
        <v>0</v>
      </c>
      <c r="K85" s="40"/>
      <c r="L85" s="41"/>
      <c r="M85" s="85"/>
      <c r="N85" s="70"/>
      <c r="O85" s="86"/>
      <c r="P85" s="151">
        <f>P86</f>
        <v>0</v>
      </c>
      <c r="Q85" s="86"/>
      <c r="R85" s="151">
        <f>R86</f>
        <v>70.17273132999999</v>
      </c>
      <c r="S85" s="86"/>
      <c r="T85" s="152">
        <f>T86</f>
        <v>0</v>
      </c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T85" s="20" t="s">
        <v>79</v>
      </c>
      <c r="AU85" s="20" t="s">
        <v>192</v>
      </c>
      <c r="BK85" s="153">
        <f>BK86</f>
        <v>0</v>
      </c>
    </row>
    <row r="86" spans="1:63" s="12" customFormat="1" ht="25.9" customHeight="1">
      <c r="A86" s="12"/>
      <c r="B86" s="154"/>
      <c r="C86" s="12"/>
      <c r="D86" s="155" t="s">
        <v>79</v>
      </c>
      <c r="E86" s="156" t="s">
        <v>214</v>
      </c>
      <c r="F86" s="156" t="s">
        <v>215</v>
      </c>
      <c r="G86" s="12"/>
      <c r="H86" s="12"/>
      <c r="I86" s="157"/>
      <c r="J86" s="158">
        <f>BK86</f>
        <v>0</v>
      </c>
      <c r="K86" s="12"/>
      <c r="L86" s="154"/>
      <c r="M86" s="159"/>
      <c r="N86" s="160"/>
      <c r="O86" s="160"/>
      <c r="P86" s="161">
        <f>P87+P111+P124+P127+P132</f>
        <v>0</v>
      </c>
      <c r="Q86" s="160"/>
      <c r="R86" s="161">
        <f>R87+R111+R124+R127+R132</f>
        <v>70.17273132999999</v>
      </c>
      <c r="S86" s="160"/>
      <c r="T86" s="162">
        <f>T87+T111+T124+T127+T132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155" t="s">
        <v>88</v>
      </c>
      <c r="AT86" s="163" t="s">
        <v>79</v>
      </c>
      <c r="AU86" s="163" t="s">
        <v>80</v>
      </c>
      <c r="AY86" s="155" t="s">
        <v>216</v>
      </c>
      <c r="BK86" s="164">
        <f>BK87+BK111+BK124+BK127+BK132</f>
        <v>0</v>
      </c>
    </row>
    <row r="87" spans="1:63" s="12" customFormat="1" ht="22.8" customHeight="1">
      <c r="A87" s="12"/>
      <c r="B87" s="154"/>
      <c r="C87" s="12"/>
      <c r="D87" s="155" t="s">
        <v>79</v>
      </c>
      <c r="E87" s="165" t="s">
        <v>88</v>
      </c>
      <c r="F87" s="165" t="s">
        <v>217</v>
      </c>
      <c r="G87" s="12"/>
      <c r="H87" s="12"/>
      <c r="I87" s="157"/>
      <c r="J87" s="166">
        <f>BK87</f>
        <v>0</v>
      </c>
      <c r="K87" s="12"/>
      <c r="L87" s="154"/>
      <c r="M87" s="159"/>
      <c r="N87" s="160"/>
      <c r="O87" s="160"/>
      <c r="P87" s="161">
        <f>SUM(P88:P110)</f>
        <v>0</v>
      </c>
      <c r="Q87" s="160"/>
      <c r="R87" s="161">
        <f>SUM(R88:R110)</f>
        <v>17.6526</v>
      </c>
      <c r="S87" s="160"/>
      <c r="T87" s="162">
        <f>SUM(T88:T110)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155" t="s">
        <v>88</v>
      </c>
      <c r="AT87" s="163" t="s">
        <v>79</v>
      </c>
      <c r="AU87" s="163" t="s">
        <v>88</v>
      </c>
      <c r="AY87" s="155" t="s">
        <v>216</v>
      </c>
      <c r="BK87" s="164">
        <f>SUM(BK88:BK110)</f>
        <v>0</v>
      </c>
    </row>
    <row r="88" spans="1:65" s="2" customFormat="1" ht="24.15" customHeight="1">
      <c r="A88" s="40"/>
      <c r="B88" s="167"/>
      <c r="C88" s="168" t="s">
        <v>88</v>
      </c>
      <c r="D88" s="168" t="s">
        <v>218</v>
      </c>
      <c r="E88" s="169" t="s">
        <v>662</v>
      </c>
      <c r="F88" s="170" t="s">
        <v>663</v>
      </c>
      <c r="G88" s="171" t="s">
        <v>221</v>
      </c>
      <c r="H88" s="172">
        <v>33</v>
      </c>
      <c r="I88" s="173"/>
      <c r="J88" s="174">
        <f>ROUND(I88*H88,2)</f>
        <v>0</v>
      </c>
      <c r="K88" s="175"/>
      <c r="L88" s="41"/>
      <c r="M88" s="176" t="s">
        <v>3</v>
      </c>
      <c r="N88" s="177" t="s">
        <v>51</v>
      </c>
      <c r="O88" s="74"/>
      <c r="P88" s="178">
        <f>O88*H88</f>
        <v>0</v>
      </c>
      <c r="Q88" s="178">
        <v>0</v>
      </c>
      <c r="R88" s="178">
        <f>Q88*H88</f>
        <v>0</v>
      </c>
      <c r="S88" s="178">
        <v>0</v>
      </c>
      <c r="T88" s="179">
        <f>S88*H88</f>
        <v>0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R88" s="180" t="s">
        <v>222</v>
      </c>
      <c r="AT88" s="180" t="s">
        <v>218</v>
      </c>
      <c r="AU88" s="180" t="s">
        <v>22</v>
      </c>
      <c r="AY88" s="20" t="s">
        <v>216</v>
      </c>
      <c r="BE88" s="181">
        <f>IF(N88="základní",J88,0)</f>
        <v>0</v>
      </c>
      <c r="BF88" s="181">
        <f>IF(N88="snížená",J88,0)</f>
        <v>0</v>
      </c>
      <c r="BG88" s="181">
        <f>IF(N88="zákl. přenesená",J88,0)</f>
        <v>0</v>
      </c>
      <c r="BH88" s="181">
        <f>IF(N88="sníž. přenesená",J88,0)</f>
        <v>0</v>
      </c>
      <c r="BI88" s="181">
        <f>IF(N88="nulová",J88,0)</f>
        <v>0</v>
      </c>
      <c r="BJ88" s="20" t="s">
        <v>88</v>
      </c>
      <c r="BK88" s="181">
        <f>ROUND(I88*H88,2)</f>
        <v>0</v>
      </c>
      <c r="BL88" s="20" t="s">
        <v>222</v>
      </c>
      <c r="BM88" s="180" t="s">
        <v>984</v>
      </c>
    </row>
    <row r="89" spans="1:51" s="13" customFormat="1" ht="12">
      <c r="A89" s="13"/>
      <c r="B89" s="182"/>
      <c r="C89" s="13"/>
      <c r="D89" s="183" t="s">
        <v>224</v>
      </c>
      <c r="E89" s="184" t="s">
        <v>3</v>
      </c>
      <c r="F89" s="185" t="s">
        <v>1108</v>
      </c>
      <c r="G89" s="13"/>
      <c r="H89" s="186">
        <v>33</v>
      </c>
      <c r="I89" s="187"/>
      <c r="J89" s="13"/>
      <c r="K89" s="13"/>
      <c r="L89" s="182"/>
      <c r="M89" s="188"/>
      <c r="N89" s="189"/>
      <c r="O89" s="189"/>
      <c r="P89" s="189"/>
      <c r="Q89" s="189"/>
      <c r="R89" s="189"/>
      <c r="S89" s="189"/>
      <c r="T89" s="190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184" t="s">
        <v>224</v>
      </c>
      <c r="AU89" s="184" t="s">
        <v>22</v>
      </c>
      <c r="AV89" s="13" t="s">
        <v>22</v>
      </c>
      <c r="AW89" s="13" t="s">
        <v>41</v>
      </c>
      <c r="AX89" s="13" t="s">
        <v>88</v>
      </c>
      <c r="AY89" s="184" t="s">
        <v>216</v>
      </c>
    </row>
    <row r="90" spans="1:65" s="2" customFormat="1" ht="24.15" customHeight="1">
      <c r="A90" s="40"/>
      <c r="B90" s="167"/>
      <c r="C90" s="168" t="s">
        <v>22</v>
      </c>
      <c r="D90" s="168" t="s">
        <v>218</v>
      </c>
      <c r="E90" s="169" t="s">
        <v>268</v>
      </c>
      <c r="F90" s="170" t="s">
        <v>269</v>
      </c>
      <c r="G90" s="171" t="s">
        <v>270</v>
      </c>
      <c r="H90" s="172">
        <v>20.7</v>
      </c>
      <c r="I90" s="173"/>
      <c r="J90" s="174">
        <f>ROUND(I90*H90,2)</f>
        <v>0</v>
      </c>
      <c r="K90" s="175"/>
      <c r="L90" s="41"/>
      <c r="M90" s="176" t="s">
        <v>3</v>
      </c>
      <c r="N90" s="177" t="s">
        <v>51</v>
      </c>
      <c r="O90" s="74"/>
      <c r="P90" s="178">
        <f>O90*H90</f>
        <v>0</v>
      </c>
      <c r="Q90" s="178">
        <v>0</v>
      </c>
      <c r="R90" s="178">
        <f>Q90*H90</f>
        <v>0</v>
      </c>
      <c r="S90" s="178">
        <v>0</v>
      </c>
      <c r="T90" s="179">
        <f>S90*H90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180" t="s">
        <v>222</v>
      </c>
      <c r="AT90" s="180" t="s">
        <v>218</v>
      </c>
      <c r="AU90" s="180" t="s">
        <v>22</v>
      </c>
      <c r="AY90" s="20" t="s">
        <v>216</v>
      </c>
      <c r="BE90" s="181">
        <f>IF(N90="základní",J90,0)</f>
        <v>0</v>
      </c>
      <c r="BF90" s="181">
        <f>IF(N90="snížená",J90,0)</f>
        <v>0</v>
      </c>
      <c r="BG90" s="181">
        <f>IF(N90="zákl. přenesená",J90,0)</f>
        <v>0</v>
      </c>
      <c r="BH90" s="181">
        <f>IF(N90="sníž. přenesená",J90,0)</f>
        <v>0</v>
      </c>
      <c r="BI90" s="181">
        <f>IF(N90="nulová",J90,0)</f>
        <v>0</v>
      </c>
      <c r="BJ90" s="20" t="s">
        <v>88</v>
      </c>
      <c r="BK90" s="181">
        <f>ROUND(I90*H90,2)</f>
        <v>0</v>
      </c>
      <c r="BL90" s="20" t="s">
        <v>222</v>
      </c>
      <c r="BM90" s="180" t="s">
        <v>986</v>
      </c>
    </row>
    <row r="91" spans="1:51" s="13" customFormat="1" ht="12">
      <c r="A91" s="13"/>
      <c r="B91" s="182"/>
      <c r="C91" s="13"/>
      <c r="D91" s="183" t="s">
        <v>224</v>
      </c>
      <c r="E91" s="184" t="s">
        <v>3</v>
      </c>
      <c r="F91" s="185" t="s">
        <v>1109</v>
      </c>
      <c r="G91" s="13"/>
      <c r="H91" s="186">
        <v>20.7</v>
      </c>
      <c r="I91" s="187"/>
      <c r="J91" s="13"/>
      <c r="K91" s="13"/>
      <c r="L91" s="182"/>
      <c r="M91" s="188"/>
      <c r="N91" s="189"/>
      <c r="O91" s="189"/>
      <c r="P91" s="189"/>
      <c r="Q91" s="189"/>
      <c r="R91" s="189"/>
      <c r="S91" s="189"/>
      <c r="T91" s="190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184" t="s">
        <v>224</v>
      </c>
      <c r="AU91" s="184" t="s">
        <v>22</v>
      </c>
      <c r="AV91" s="13" t="s">
        <v>22</v>
      </c>
      <c r="AW91" s="13" t="s">
        <v>41</v>
      </c>
      <c r="AX91" s="13" t="s">
        <v>88</v>
      </c>
      <c r="AY91" s="184" t="s">
        <v>216</v>
      </c>
    </row>
    <row r="92" spans="1:65" s="2" customFormat="1" ht="37.8" customHeight="1">
      <c r="A92" s="40"/>
      <c r="B92" s="167"/>
      <c r="C92" s="168" t="s">
        <v>234</v>
      </c>
      <c r="D92" s="168" t="s">
        <v>218</v>
      </c>
      <c r="E92" s="169" t="s">
        <v>995</v>
      </c>
      <c r="F92" s="170" t="s">
        <v>996</v>
      </c>
      <c r="G92" s="171" t="s">
        <v>221</v>
      </c>
      <c r="H92" s="172">
        <v>15</v>
      </c>
      <c r="I92" s="173"/>
      <c r="J92" s="174">
        <f>ROUND(I92*H92,2)</f>
        <v>0</v>
      </c>
      <c r="K92" s="175"/>
      <c r="L92" s="41"/>
      <c r="M92" s="176" t="s">
        <v>3</v>
      </c>
      <c r="N92" s="177" t="s">
        <v>51</v>
      </c>
      <c r="O92" s="74"/>
      <c r="P92" s="178">
        <f>O92*H92</f>
        <v>0</v>
      </c>
      <c r="Q92" s="178">
        <v>0.00084</v>
      </c>
      <c r="R92" s="178">
        <f>Q92*H92</f>
        <v>0.0126</v>
      </c>
      <c r="S92" s="178">
        <v>0</v>
      </c>
      <c r="T92" s="179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180" t="s">
        <v>222</v>
      </c>
      <c r="AT92" s="180" t="s">
        <v>218</v>
      </c>
      <c r="AU92" s="180" t="s">
        <v>22</v>
      </c>
      <c r="AY92" s="20" t="s">
        <v>216</v>
      </c>
      <c r="BE92" s="181">
        <f>IF(N92="základní",J92,0)</f>
        <v>0</v>
      </c>
      <c r="BF92" s="181">
        <f>IF(N92="snížená",J92,0)</f>
        <v>0</v>
      </c>
      <c r="BG92" s="181">
        <f>IF(N92="zákl. přenesená",J92,0)</f>
        <v>0</v>
      </c>
      <c r="BH92" s="181">
        <f>IF(N92="sníž. přenesená",J92,0)</f>
        <v>0</v>
      </c>
      <c r="BI92" s="181">
        <f>IF(N92="nulová",J92,0)</f>
        <v>0</v>
      </c>
      <c r="BJ92" s="20" t="s">
        <v>88</v>
      </c>
      <c r="BK92" s="181">
        <f>ROUND(I92*H92,2)</f>
        <v>0</v>
      </c>
      <c r="BL92" s="20" t="s">
        <v>222</v>
      </c>
      <c r="BM92" s="180" t="s">
        <v>1110</v>
      </c>
    </row>
    <row r="93" spans="1:51" s="13" customFormat="1" ht="12">
      <c r="A93" s="13"/>
      <c r="B93" s="182"/>
      <c r="C93" s="13"/>
      <c r="D93" s="183" t="s">
        <v>224</v>
      </c>
      <c r="E93" s="184" t="s">
        <v>3</v>
      </c>
      <c r="F93" s="185" t="s">
        <v>1111</v>
      </c>
      <c r="G93" s="13"/>
      <c r="H93" s="186">
        <v>15</v>
      </c>
      <c r="I93" s="187"/>
      <c r="J93" s="13"/>
      <c r="K93" s="13"/>
      <c r="L93" s="182"/>
      <c r="M93" s="188"/>
      <c r="N93" s="189"/>
      <c r="O93" s="189"/>
      <c r="P93" s="189"/>
      <c r="Q93" s="189"/>
      <c r="R93" s="189"/>
      <c r="S93" s="189"/>
      <c r="T93" s="190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184" t="s">
        <v>224</v>
      </c>
      <c r="AU93" s="184" t="s">
        <v>22</v>
      </c>
      <c r="AV93" s="13" t="s">
        <v>22</v>
      </c>
      <c r="AW93" s="13" t="s">
        <v>41</v>
      </c>
      <c r="AX93" s="13" t="s">
        <v>88</v>
      </c>
      <c r="AY93" s="184" t="s">
        <v>216</v>
      </c>
    </row>
    <row r="94" spans="1:65" s="2" customFormat="1" ht="37.8" customHeight="1">
      <c r="A94" s="40"/>
      <c r="B94" s="167"/>
      <c r="C94" s="168" t="s">
        <v>222</v>
      </c>
      <c r="D94" s="168" t="s">
        <v>218</v>
      </c>
      <c r="E94" s="169" t="s">
        <v>999</v>
      </c>
      <c r="F94" s="170" t="s">
        <v>1000</v>
      </c>
      <c r="G94" s="171" t="s">
        <v>221</v>
      </c>
      <c r="H94" s="172">
        <v>15</v>
      </c>
      <c r="I94" s="173"/>
      <c r="J94" s="174">
        <f>ROUND(I94*H94,2)</f>
        <v>0</v>
      </c>
      <c r="K94" s="175"/>
      <c r="L94" s="41"/>
      <c r="M94" s="176" t="s">
        <v>3</v>
      </c>
      <c r="N94" s="177" t="s">
        <v>51</v>
      </c>
      <c r="O94" s="74"/>
      <c r="P94" s="178">
        <f>O94*H94</f>
        <v>0</v>
      </c>
      <c r="Q94" s="178">
        <v>0</v>
      </c>
      <c r="R94" s="178">
        <f>Q94*H94</f>
        <v>0</v>
      </c>
      <c r="S94" s="178">
        <v>0</v>
      </c>
      <c r="T94" s="179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180" t="s">
        <v>222</v>
      </c>
      <c r="AT94" s="180" t="s">
        <v>218</v>
      </c>
      <c r="AU94" s="180" t="s">
        <v>22</v>
      </c>
      <c r="AY94" s="20" t="s">
        <v>216</v>
      </c>
      <c r="BE94" s="181">
        <f>IF(N94="základní",J94,0)</f>
        <v>0</v>
      </c>
      <c r="BF94" s="181">
        <f>IF(N94="snížená",J94,0)</f>
        <v>0</v>
      </c>
      <c r="BG94" s="181">
        <f>IF(N94="zákl. přenesená",J94,0)</f>
        <v>0</v>
      </c>
      <c r="BH94" s="181">
        <f>IF(N94="sníž. přenesená",J94,0)</f>
        <v>0</v>
      </c>
      <c r="BI94" s="181">
        <f>IF(N94="nulová",J94,0)</f>
        <v>0</v>
      </c>
      <c r="BJ94" s="20" t="s">
        <v>88</v>
      </c>
      <c r="BK94" s="181">
        <f>ROUND(I94*H94,2)</f>
        <v>0</v>
      </c>
      <c r="BL94" s="20" t="s">
        <v>222</v>
      </c>
      <c r="BM94" s="180" t="s">
        <v>1112</v>
      </c>
    </row>
    <row r="95" spans="1:65" s="2" customFormat="1" ht="62.7" customHeight="1">
      <c r="A95" s="40"/>
      <c r="B95" s="167"/>
      <c r="C95" s="168" t="s">
        <v>244</v>
      </c>
      <c r="D95" s="168" t="s">
        <v>218</v>
      </c>
      <c r="E95" s="169" t="s">
        <v>287</v>
      </c>
      <c r="F95" s="170" t="s">
        <v>288</v>
      </c>
      <c r="G95" s="171" t="s">
        <v>270</v>
      </c>
      <c r="H95" s="172">
        <v>6.6</v>
      </c>
      <c r="I95" s="173"/>
      <c r="J95" s="174">
        <f>ROUND(I95*H95,2)</f>
        <v>0</v>
      </c>
      <c r="K95" s="175"/>
      <c r="L95" s="41"/>
      <c r="M95" s="176" t="s">
        <v>3</v>
      </c>
      <c r="N95" s="177" t="s">
        <v>51</v>
      </c>
      <c r="O95" s="74"/>
      <c r="P95" s="178">
        <f>O95*H95</f>
        <v>0</v>
      </c>
      <c r="Q95" s="178">
        <v>0</v>
      </c>
      <c r="R95" s="178">
        <f>Q95*H95</f>
        <v>0</v>
      </c>
      <c r="S95" s="178">
        <v>0</v>
      </c>
      <c r="T95" s="179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180" t="s">
        <v>222</v>
      </c>
      <c r="AT95" s="180" t="s">
        <v>218</v>
      </c>
      <c r="AU95" s="180" t="s">
        <v>22</v>
      </c>
      <c r="AY95" s="20" t="s">
        <v>216</v>
      </c>
      <c r="BE95" s="181">
        <f>IF(N95="základní",J95,0)</f>
        <v>0</v>
      </c>
      <c r="BF95" s="181">
        <f>IF(N95="snížená",J95,0)</f>
        <v>0</v>
      </c>
      <c r="BG95" s="181">
        <f>IF(N95="zákl. přenesená",J95,0)</f>
        <v>0</v>
      </c>
      <c r="BH95" s="181">
        <f>IF(N95="sníž. přenesená",J95,0)</f>
        <v>0</v>
      </c>
      <c r="BI95" s="181">
        <f>IF(N95="nulová",J95,0)</f>
        <v>0</v>
      </c>
      <c r="BJ95" s="20" t="s">
        <v>88</v>
      </c>
      <c r="BK95" s="181">
        <f>ROUND(I95*H95,2)</f>
        <v>0</v>
      </c>
      <c r="BL95" s="20" t="s">
        <v>222</v>
      </c>
      <c r="BM95" s="180" t="s">
        <v>1002</v>
      </c>
    </row>
    <row r="96" spans="1:51" s="13" customFormat="1" ht="12">
      <c r="A96" s="13"/>
      <c r="B96" s="182"/>
      <c r="C96" s="13"/>
      <c r="D96" s="183" t="s">
        <v>224</v>
      </c>
      <c r="E96" s="184" t="s">
        <v>3</v>
      </c>
      <c r="F96" s="185" t="s">
        <v>1113</v>
      </c>
      <c r="G96" s="13"/>
      <c r="H96" s="186">
        <v>6.6</v>
      </c>
      <c r="I96" s="187"/>
      <c r="J96" s="13"/>
      <c r="K96" s="13"/>
      <c r="L96" s="182"/>
      <c r="M96" s="188"/>
      <c r="N96" s="189"/>
      <c r="O96" s="189"/>
      <c r="P96" s="189"/>
      <c r="Q96" s="189"/>
      <c r="R96" s="189"/>
      <c r="S96" s="189"/>
      <c r="T96" s="190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184" t="s">
        <v>224</v>
      </c>
      <c r="AU96" s="184" t="s">
        <v>22</v>
      </c>
      <c r="AV96" s="13" t="s">
        <v>22</v>
      </c>
      <c r="AW96" s="13" t="s">
        <v>41</v>
      </c>
      <c r="AX96" s="13" t="s">
        <v>88</v>
      </c>
      <c r="AY96" s="184" t="s">
        <v>216</v>
      </c>
    </row>
    <row r="97" spans="1:65" s="2" customFormat="1" ht="62.7" customHeight="1">
      <c r="A97" s="40"/>
      <c r="B97" s="167"/>
      <c r="C97" s="168" t="s">
        <v>248</v>
      </c>
      <c r="D97" s="168" t="s">
        <v>218</v>
      </c>
      <c r="E97" s="169" t="s">
        <v>292</v>
      </c>
      <c r="F97" s="170" t="s">
        <v>293</v>
      </c>
      <c r="G97" s="171" t="s">
        <v>270</v>
      </c>
      <c r="H97" s="172">
        <v>20.7</v>
      </c>
      <c r="I97" s="173"/>
      <c r="J97" s="174">
        <f>ROUND(I97*H97,2)</f>
        <v>0</v>
      </c>
      <c r="K97" s="175"/>
      <c r="L97" s="41"/>
      <c r="M97" s="176" t="s">
        <v>3</v>
      </c>
      <c r="N97" s="177" t="s">
        <v>51</v>
      </c>
      <c r="O97" s="74"/>
      <c r="P97" s="178">
        <f>O97*H97</f>
        <v>0</v>
      </c>
      <c r="Q97" s="178">
        <v>0</v>
      </c>
      <c r="R97" s="178">
        <f>Q97*H97</f>
        <v>0</v>
      </c>
      <c r="S97" s="178">
        <v>0</v>
      </c>
      <c r="T97" s="179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180" t="s">
        <v>222</v>
      </c>
      <c r="AT97" s="180" t="s">
        <v>218</v>
      </c>
      <c r="AU97" s="180" t="s">
        <v>22</v>
      </c>
      <c r="AY97" s="20" t="s">
        <v>216</v>
      </c>
      <c r="BE97" s="181">
        <f>IF(N97="základní",J97,0)</f>
        <v>0</v>
      </c>
      <c r="BF97" s="181">
        <f>IF(N97="snížená",J97,0)</f>
        <v>0</v>
      </c>
      <c r="BG97" s="181">
        <f>IF(N97="zákl. přenesená",J97,0)</f>
        <v>0</v>
      </c>
      <c r="BH97" s="181">
        <f>IF(N97="sníž. přenesená",J97,0)</f>
        <v>0</v>
      </c>
      <c r="BI97" s="181">
        <f>IF(N97="nulová",J97,0)</f>
        <v>0</v>
      </c>
      <c r="BJ97" s="20" t="s">
        <v>88</v>
      </c>
      <c r="BK97" s="181">
        <f>ROUND(I97*H97,2)</f>
        <v>0</v>
      </c>
      <c r="BL97" s="20" t="s">
        <v>222</v>
      </c>
      <c r="BM97" s="180" t="s">
        <v>1004</v>
      </c>
    </row>
    <row r="98" spans="1:47" s="2" customFormat="1" ht="12">
      <c r="A98" s="40"/>
      <c r="B98" s="41"/>
      <c r="C98" s="40"/>
      <c r="D98" s="183" t="s">
        <v>229</v>
      </c>
      <c r="E98" s="40"/>
      <c r="F98" s="191" t="s">
        <v>295</v>
      </c>
      <c r="G98" s="40"/>
      <c r="H98" s="40"/>
      <c r="I98" s="192"/>
      <c r="J98" s="40"/>
      <c r="K98" s="40"/>
      <c r="L98" s="41"/>
      <c r="M98" s="193"/>
      <c r="N98" s="194"/>
      <c r="O98" s="74"/>
      <c r="P98" s="74"/>
      <c r="Q98" s="74"/>
      <c r="R98" s="74"/>
      <c r="S98" s="74"/>
      <c r="T98" s="75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T98" s="20" t="s">
        <v>229</v>
      </c>
      <c r="AU98" s="20" t="s">
        <v>22</v>
      </c>
    </row>
    <row r="99" spans="1:51" s="13" customFormat="1" ht="12">
      <c r="A99" s="13"/>
      <c r="B99" s="182"/>
      <c r="C99" s="13"/>
      <c r="D99" s="183" t="s">
        <v>224</v>
      </c>
      <c r="E99" s="184" t="s">
        <v>3</v>
      </c>
      <c r="F99" s="185" t="s">
        <v>1114</v>
      </c>
      <c r="G99" s="13"/>
      <c r="H99" s="186">
        <v>20.7</v>
      </c>
      <c r="I99" s="187"/>
      <c r="J99" s="13"/>
      <c r="K99" s="13"/>
      <c r="L99" s="182"/>
      <c r="M99" s="188"/>
      <c r="N99" s="189"/>
      <c r="O99" s="189"/>
      <c r="P99" s="189"/>
      <c r="Q99" s="189"/>
      <c r="R99" s="189"/>
      <c r="S99" s="189"/>
      <c r="T99" s="190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184" t="s">
        <v>224</v>
      </c>
      <c r="AU99" s="184" t="s">
        <v>22</v>
      </c>
      <c r="AV99" s="13" t="s">
        <v>22</v>
      </c>
      <c r="AW99" s="13" t="s">
        <v>41</v>
      </c>
      <c r="AX99" s="13" t="s">
        <v>88</v>
      </c>
      <c r="AY99" s="184" t="s">
        <v>216</v>
      </c>
    </row>
    <row r="100" spans="1:65" s="2" customFormat="1" ht="37.8" customHeight="1">
      <c r="A100" s="40"/>
      <c r="B100" s="167"/>
      <c r="C100" s="168" t="s">
        <v>253</v>
      </c>
      <c r="D100" s="168" t="s">
        <v>218</v>
      </c>
      <c r="E100" s="169" t="s">
        <v>297</v>
      </c>
      <c r="F100" s="170" t="s">
        <v>298</v>
      </c>
      <c r="G100" s="171" t="s">
        <v>299</v>
      </c>
      <c r="H100" s="172">
        <v>41.4</v>
      </c>
      <c r="I100" s="173"/>
      <c r="J100" s="174">
        <f>ROUND(I100*H100,2)</f>
        <v>0</v>
      </c>
      <c r="K100" s="175"/>
      <c r="L100" s="41"/>
      <c r="M100" s="176" t="s">
        <v>3</v>
      </c>
      <c r="N100" s="177" t="s">
        <v>51</v>
      </c>
      <c r="O100" s="74"/>
      <c r="P100" s="178">
        <f>O100*H100</f>
        <v>0</v>
      </c>
      <c r="Q100" s="178">
        <v>0</v>
      </c>
      <c r="R100" s="178">
        <f>Q100*H100</f>
        <v>0</v>
      </c>
      <c r="S100" s="178">
        <v>0</v>
      </c>
      <c r="T100" s="179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180" t="s">
        <v>222</v>
      </c>
      <c r="AT100" s="180" t="s">
        <v>218</v>
      </c>
      <c r="AU100" s="180" t="s">
        <v>22</v>
      </c>
      <c r="AY100" s="20" t="s">
        <v>216</v>
      </c>
      <c r="BE100" s="181">
        <f>IF(N100="základní",J100,0)</f>
        <v>0</v>
      </c>
      <c r="BF100" s="181">
        <f>IF(N100="snížená",J100,0)</f>
        <v>0</v>
      </c>
      <c r="BG100" s="181">
        <f>IF(N100="zákl. přenesená",J100,0)</f>
        <v>0</v>
      </c>
      <c r="BH100" s="181">
        <f>IF(N100="sníž. přenesená",J100,0)</f>
        <v>0</v>
      </c>
      <c r="BI100" s="181">
        <f>IF(N100="nulová",J100,0)</f>
        <v>0</v>
      </c>
      <c r="BJ100" s="20" t="s">
        <v>88</v>
      </c>
      <c r="BK100" s="181">
        <f>ROUND(I100*H100,2)</f>
        <v>0</v>
      </c>
      <c r="BL100" s="20" t="s">
        <v>222</v>
      </c>
      <c r="BM100" s="180" t="s">
        <v>1115</v>
      </c>
    </row>
    <row r="101" spans="1:51" s="13" customFormat="1" ht="12">
      <c r="A101" s="13"/>
      <c r="B101" s="182"/>
      <c r="C101" s="13"/>
      <c r="D101" s="183" t="s">
        <v>224</v>
      </c>
      <c r="E101" s="13"/>
      <c r="F101" s="185" t="s">
        <v>1116</v>
      </c>
      <c r="G101" s="13"/>
      <c r="H101" s="186">
        <v>41.4</v>
      </c>
      <c r="I101" s="187"/>
      <c r="J101" s="13"/>
      <c r="K101" s="13"/>
      <c r="L101" s="182"/>
      <c r="M101" s="188"/>
      <c r="N101" s="189"/>
      <c r="O101" s="189"/>
      <c r="P101" s="189"/>
      <c r="Q101" s="189"/>
      <c r="R101" s="189"/>
      <c r="S101" s="189"/>
      <c r="T101" s="190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184" t="s">
        <v>224</v>
      </c>
      <c r="AU101" s="184" t="s">
        <v>22</v>
      </c>
      <c r="AV101" s="13" t="s">
        <v>22</v>
      </c>
      <c r="AW101" s="13" t="s">
        <v>4</v>
      </c>
      <c r="AX101" s="13" t="s">
        <v>88</v>
      </c>
      <c r="AY101" s="184" t="s">
        <v>216</v>
      </c>
    </row>
    <row r="102" spans="1:65" s="2" customFormat="1" ht="49.05" customHeight="1">
      <c r="A102" s="40"/>
      <c r="B102" s="167"/>
      <c r="C102" s="168" t="s">
        <v>257</v>
      </c>
      <c r="D102" s="168" t="s">
        <v>218</v>
      </c>
      <c r="E102" s="169" t="s">
        <v>1008</v>
      </c>
      <c r="F102" s="170" t="s">
        <v>1009</v>
      </c>
      <c r="G102" s="171" t="s">
        <v>270</v>
      </c>
      <c r="H102" s="172">
        <v>8.82</v>
      </c>
      <c r="I102" s="173"/>
      <c r="J102" s="174">
        <f>ROUND(I102*H102,2)</f>
        <v>0</v>
      </c>
      <c r="K102" s="175"/>
      <c r="L102" s="41"/>
      <c r="M102" s="176" t="s">
        <v>3</v>
      </c>
      <c r="N102" s="177" t="s">
        <v>51</v>
      </c>
      <c r="O102" s="74"/>
      <c r="P102" s="178">
        <f>O102*H102</f>
        <v>0</v>
      </c>
      <c r="Q102" s="178">
        <v>0</v>
      </c>
      <c r="R102" s="178">
        <f>Q102*H102</f>
        <v>0</v>
      </c>
      <c r="S102" s="178">
        <v>0</v>
      </c>
      <c r="T102" s="179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180" t="s">
        <v>222</v>
      </c>
      <c r="AT102" s="180" t="s">
        <v>218</v>
      </c>
      <c r="AU102" s="180" t="s">
        <v>22</v>
      </c>
      <c r="AY102" s="20" t="s">
        <v>216</v>
      </c>
      <c r="BE102" s="181">
        <f>IF(N102="základní",J102,0)</f>
        <v>0</v>
      </c>
      <c r="BF102" s="181">
        <f>IF(N102="snížená",J102,0)</f>
        <v>0</v>
      </c>
      <c r="BG102" s="181">
        <f>IF(N102="zákl. přenesená",J102,0)</f>
        <v>0</v>
      </c>
      <c r="BH102" s="181">
        <f>IF(N102="sníž. přenesená",J102,0)</f>
        <v>0</v>
      </c>
      <c r="BI102" s="181">
        <f>IF(N102="nulová",J102,0)</f>
        <v>0</v>
      </c>
      <c r="BJ102" s="20" t="s">
        <v>88</v>
      </c>
      <c r="BK102" s="181">
        <f>ROUND(I102*H102,2)</f>
        <v>0</v>
      </c>
      <c r="BL102" s="20" t="s">
        <v>222</v>
      </c>
      <c r="BM102" s="180" t="s">
        <v>1010</v>
      </c>
    </row>
    <row r="103" spans="1:51" s="13" customFormat="1" ht="12">
      <c r="A103" s="13"/>
      <c r="B103" s="182"/>
      <c r="C103" s="13"/>
      <c r="D103" s="183" t="s">
        <v>224</v>
      </c>
      <c r="E103" s="184" t="s">
        <v>3</v>
      </c>
      <c r="F103" s="185" t="s">
        <v>1117</v>
      </c>
      <c r="G103" s="13"/>
      <c r="H103" s="186">
        <v>8.82</v>
      </c>
      <c r="I103" s="187"/>
      <c r="J103" s="13"/>
      <c r="K103" s="13"/>
      <c r="L103" s="182"/>
      <c r="M103" s="188"/>
      <c r="N103" s="189"/>
      <c r="O103" s="189"/>
      <c r="P103" s="189"/>
      <c r="Q103" s="189"/>
      <c r="R103" s="189"/>
      <c r="S103" s="189"/>
      <c r="T103" s="190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184" t="s">
        <v>224</v>
      </c>
      <c r="AU103" s="184" t="s">
        <v>22</v>
      </c>
      <c r="AV103" s="13" t="s">
        <v>22</v>
      </c>
      <c r="AW103" s="13" t="s">
        <v>41</v>
      </c>
      <c r="AX103" s="13" t="s">
        <v>88</v>
      </c>
      <c r="AY103" s="184" t="s">
        <v>216</v>
      </c>
    </row>
    <row r="104" spans="1:65" s="2" customFormat="1" ht="14.4" customHeight="1">
      <c r="A104" s="40"/>
      <c r="B104" s="167"/>
      <c r="C104" s="203" t="s">
        <v>263</v>
      </c>
      <c r="D104" s="203" t="s">
        <v>355</v>
      </c>
      <c r="E104" s="204" t="s">
        <v>1012</v>
      </c>
      <c r="F104" s="205" t="s">
        <v>1013</v>
      </c>
      <c r="G104" s="206" t="s">
        <v>299</v>
      </c>
      <c r="H104" s="207">
        <v>17.64</v>
      </c>
      <c r="I104" s="208"/>
      <c r="J104" s="209">
        <f>ROUND(I104*H104,2)</f>
        <v>0</v>
      </c>
      <c r="K104" s="210"/>
      <c r="L104" s="211"/>
      <c r="M104" s="212" t="s">
        <v>3</v>
      </c>
      <c r="N104" s="213" t="s">
        <v>51</v>
      </c>
      <c r="O104" s="74"/>
      <c r="P104" s="178">
        <f>O104*H104</f>
        <v>0</v>
      </c>
      <c r="Q104" s="178">
        <v>1</v>
      </c>
      <c r="R104" s="178">
        <f>Q104*H104</f>
        <v>17.64</v>
      </c>
      <c r="S104" s="178">
        <v>0</v>
      </c>
      <c r="T104" s="179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180" t="s">
        <v>257</v>
      </c>
      <c r="AT104" s="180" t="s">
        <v>355</v>
      </c>
      <c r="AU104" s="180" t="s">
        <v>22</v>
      </c>
      <c r="AY104" s="20" t="s">
        <v>216</v>
      </c>
      <c r="BE104" s="181">
        <f>IF(N104="základní",J104,0)</f>
        <v>0</v>
      </c>
      <c r="BF104" s="181">
        <f>IF(N104="snížená",J104,0)</f>
        <v>0</v>
      </c>
      <c r="BG104" s="181">
        <f>IF(N104="zákl. přenesená",J104,0)</f>
        <v>0</v>
      </c>
      <c r="BH104" s="181">
        <f>IF(N104="sníž. přenesená",J104,0)</f>
        <v>0</v>
      </c>
      <c r="BI104" s="181">
        <f>IF(N104="nulová",J104,0)</f>
        <v>0</v>
      </c>
      <c r="BJ104" s="20" t="s">
        <v>88</v>
      </c>
      <c r="BK104" s="181">
        <f>ROUND(I104*H104,2)</f>
        <v>0</v>
      </c>
      <c r="BL104" s="20" t="s">
        <v>222</v>
      </c>
      <c r="BM104" s="180" t="s">
        <v>1014</v>
      </c>
    </row>
    <row r="105" spans="1:51" s="13" customFormat="1" ht="12">
      <c r="A105" s="13"/>
      <c r="B105" s="182"/>
      <c r="C105" s="13"/>
      <c r="D105" s="183" t="s">
        <v>224</v>
      </c>
      <c r="E105" s="13"/>
      <c r="F105" s="185" t="s">
        <v>1118</v>
      </c>
      <c r="G105" s="13"/>
      <c r="H105" s="186">
        <v>17.64</v>
      </c>
      <c r="I105" s="187"/>
      <c r="J105" s="13"/>
      <c r="K105" s="13"/>
      <c r="L105" s="182"/>
      <c r="M105" s="188"/>
      <c r="N105" s="189"/>
      <c r="O105" s="189"/>
      <c r="P105" s="189"/>
      <c r="Q105" s="189"/>
      <c r="R105" s="189"/>
      <c r="S105" s="189"/>
      <c r="T105" s="190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184" t="s">
        <v>224</v>
      </c>
      <c r="AU105" s="184" t="s">
        <v>22</v>
      </c>
      <c r="AV105" s="13" t="s">
        <v>22</v>
      </c>
      <c r="AW105" s="13" t="s">
        <v>4</v>
      </c>
      <c r="AX105" s="13" t="s">
        <v>88</v>
      </c>
      <c r="AY105" s="184" t="s">
        <v>216</v>
      </c>
    </row>
    <row r="106" spans="1:65" s="2" customFormat="1" ht="24.15" customHeight="1">
      <c r="A106" s="40"/>
      <c r="B106" s="167"/>
      <c r="C106" s="168" t="s">
        <v>267</v>
      </c>
      <c r="D106" s="168" t="s">
        <v>218</v>
      </c>
      <c r="E106" s="169" t="s">
        <v>319</v>
      </c>
      <c r="F106" s="170" t="s">
        <v>320</v>
      </c>
      <c r="G106" s="171" t="s">
        <v>221</v>
      </c>
      <c r="H106" s="172">
        <v>14</v>
      </c>
      <c r="I106" s="173"/>
      <c r="J106" s="174">
        <f>ROUND(I106*H106,2)</f>
        <v>0</v>
      </c>
      <c r="K106" s="175"/>
      <c r="L106" s="41"/>
      <c r="M106" s="176" t="s">
        <v>3</v>
      </c>
      <c r="N106" s="177" t="s">
        <v>51</v>
      </c>
      <c r="O106" s="74"/>
      <c r="P106" s="178">
        <f>O106*H106</f>
        <v>0</v>
      </c>
      <c r="Q106" s="178">
        <v>0</v>
      </c>
      <c r="R106" s="178">
        <f>Q106*H106</f>
        <v>0</v>
      </c>
      <c r="S106" s="178">
        <v>0</v>
      </c>
      <c r="T106" s="179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180" t="s">
        <v>222</v>
      </c>
      <c r="AT106" s="180" t="s">
        <v>218</v>
      </c>
      <c r="AU106" s="180" t="s">
        <v>22</v>
      </c>
      <c r="AY106" s="20" t="s">
        <v>216</v>
      </c>
      <c r="BE106" s="181">
        <f>IF(N106="základní",J106,0)</f>
        <v>0</v>
      </c>
      <c r="BF106" s="181">
        <f>IF(N106="snížená",J106,0)</f>
        <v>0</v>
      </c>
      <c r="BG106" s="181">
        <f>IF(N106="zákl. přenesená",J106,0)</f>
        <v>0</v>
      </c>
      <c r="BH106" s="181">
        <f>IF(N106="sníž. přenesená",J106,0)</f>
        <v>0</v>
      </c>
      <c r="BI106" s="181">
        <f>IF(N106="nulová",J106,0)</f>
        <v>0</v>
      </c>
      <c r="BJ106" s="20" t="s">
        <v>88</v>
      </c>
      <c r="BK106" s="181">
        <f>ROUND(I106*H106,2)</f>
        <v>0</v>
      </c>
      <c r="BL106" s="20" t="s">
        <v>222</v>
      </c>
      <c r="BM106" s="180" t="s">
        <v>1025</v>
      </c>
    </row>
    <row r="107" spans="1:47" s="2" customFormat="1" ht="12">
      <c r="A107" s="40"/>
      <c r="B107" s="41"/>
      <c r="C107" s="40"/>
      <c r="D107" s="183" t="s">
        <v>229</v>
      </c>
      <c r="E107" s="40"/>
      <c r="F107" s="191" t="s">
        <v>322</v>
      </c>
      <c r="G107" s="40"/>
      <c r="H107" s="40"/>
      <c r="I107" s="192"/>
      <c r="J107" s="40"/>
      <c r="K107" s="40"/>
      <c r="L107" s="41"/>
      <c r="M107" s="193"/>
      <c r="N107" s="194"/>
      <c r="O107" s="74"/>
      <c r="P107" s="74"/>
      <c r="Q107" s="74"/>
      <c r="R107" s="74"/>
      <c r="S107" s="74"/>
      <c r="T107" s="75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T107" s="20" t="s">
        <v>229</v>
      </c>
      <c r="AU107" s="20" t="s">
        <v>22</v>
      </c>
    </row>
    <row r="108" spans="1:51" s="13" customFormat="1" ht="12">
      <c r="A108" s="13"/>
      <c r="B108" s="182"/>
      <c r="C108" s="13"/>
      <c r="D108" s="183" t="s">
        <v>224</v>
      </c>
      <c r="E108" s="184" t="s">
        <v>3</v>
      </c>
      <c r="F108" s="185" t="s">
        <v>1119</v>
      </c>
      <c r="G108" s="13"/>
      <c r="H108" s="186">
        <v>14</v>
      </c>
      <c r="I108" s="187"/>
      <c r="J108" s="13"/>
      <c r="K108" s="13"/>
      <c r="L108" s="182"/>
      <c r="M108" s="188"/>
      <c r="N108" s="189"/>
      <c r="O108" s="189"/>
      <c r="P108" s="189"/>
      <c r="Q108" s="189"/>
      <c r="R108" s="189"/>
      <c r="S108" s="189"/>
      <c r="T108" s="190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184" t="s">
        <v>224</v>
      </c>
      <c r="AU108" s="184" t="s">
        <v>22</v>
      </c>
      <c r="AV108" s="13" t="s">
        <v>22</v>
      </c>
      <c r="AW108" s="13" t="s">
        <v>41</v>
      </c>
      <c r="AX108" s="13" t="s">
        <v>88</v>
      </c>
      <c r="AY108" s="184" t="s">
        <v>216</v>
      </c>
    </row>
    <row r="109" spans="1:65" s="2" customFormat="1" ht="37.8" customHeight="1">
      <c r="A109" s="40"/>
      <c r="B109" s="167"/>
      <c r="C109" s="168" t="s">
        <v>272</v>
      </c>
      <c r="D109" s="168" t="s">
        <v>218</v>
      </c>
      <c r="E109" s="169" t="s">
        <v>325</v>
      </c>
      <c r="F109" s="170" t="s">
        <v>326</v>
      </c>
      <c r="G109" s="171" t="s">
        <v>221</v>
      </c>
      <c r="H109" s="172">
        <v>9.9</v>
      </c>
      <c r="I109" s="173"/>
      <c r="J109" s="174">
        <f>ROUND(I109*H109,2)</f>
        <v>0</v>
      </c>
      <c r="K109" s="175"/>
      <c r="L109" s="41"/>
      <c r="M109" s="176" t="s">
        <v>3</v>
      </c>
      <c r="N109" s="177" t="s">
        <v>51</v>
      </c>
      <c r="O109" s="74"/>
      <c r="P109" s="178">
        <f>O109*H109</f>
        <v>0</v>
      </c>
      <c r="Q109" s="178">
        <v>0</v>
      </c>
      <c r="R109" s="178">
        <f>Q109*H109</f>
        <v>0</v>
      </c>
      <c r="S109" s="178">
        <v>0</v>
      </c>
      <c r="T109" s="179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180" t="s">
        <v>222</v>
      </c>
      <c r="AT109" s="180" t="s">
        <v>218</v>
      </c>
      <c r="AU109" s="180" t="s">
        <v>22</v>
      </c>
      <c r="AY109" s="20" t="s">
        <v>216</v>
      </c>
      <c r="BE109" s="181">
        <f>IF(N109="základní",J109,0)</f>
        <v>0</v>
      </c>
      <c r="BF109" s="181">
        <f>IF(N109="snížená",J109,0)</f>
        <v>0</v>
      </c>
      <c r="BG109" s="181">
        <f>IF(N109="zákl. přenesená",J109,0)</f>
        <v>0</v>
      </c>
      <c r="BH109" s="181">
        <f>IF(N109="sníž. přenesená",J109,0)</f>
        <v>0</v>
      </c>
      <c r="BI109" s="181">
        <f>IF(N109="nulová",J109,0)</f>
        <v>0</v>
      </c>
      <c r="BJ109" s="20" t="s">
        <v>88</v>
      </c>
      <c r="BK109" s="181">
        <f>ROUND(I109*H109,2)</f>
        <v>0</v>
      </c>
      <c r="BL109" s="20" t="s">
        <v>222</v>
      </c>
      <c r="BM109" s="180" t="s">
        <v>1120</v>
      </c>
    </row>
    <row r="110" spans="1:51" s="13" customFormat="1" ht="12">
      <c r="A110" s="13"/>
      <c r="B110" s="182"/>
      <c r="C110" s="13"/>
      <c r="D110" s="183" t="s">
        <v>224</v>
      </c>
      <c r="E110" s="184" t="s">
        <v>3</v>
      </c>
      <c r="F110" s="185" t="s">
        <v>1121</v>
      </c>
      <c r="G110" s="13"/>
      <c r="H110" s="186">
        <v>9.9</v>
      </c>
      <c r="I110" s="187"/>
      <c r="J110" s="13"/>
      <c r="K110" s="13"/>
      <c r="L110" s="182"/>
      <c r="M110" s="188"/>
      <c r="N110" s="189"/>
      <c r="O110" s="189"/>
      <c r="P110" s="189"/>
      <c r="Q110" s="189"/>
      <c r="R110" s="189"/>
      <c r="S110" s="189"/>
      <c r="T110" s="190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184" t="s">
        <v>224</v>
      </c>
      <c r="AU110" s="184" t="s">
        <v>22</v>
      </c>
      <c r="AV110" s="13" t="s">
        <v>22</v>
      </c>
      <c r="AW110" s="13" t="s">
        <v>41</v>
      </c>
      <c r="AX110" s="13" t="s">
        <v>88</v>
      </c>
      <c r="AY110" s="184" t="s">
        <v>216</v>
      </c>
    </row>
    <row r="111" spans="1:63" s="12" customFormat="1" ht="22.8" customHeight="1">
      <c r="A111" s="12"/>
      <c r="B111" s="154"/>
      <c r="C111" s="12"/>
      <c r="D111" s="155" t="s">
        <v>79</v>
      </c>
      <c r="E111" s="165" t="s">
        <v>22</v>
      </c>
      <c r="F111" s="165" t="s">
        <v>329</v>
      </c>
      <c r="G111" s="12"/>
      <c r="H111" s="12"/>
      <c r="I111" s="157"/>
      <c r="J111" s="166">
        <f>BK111</f>
        <v>0</v>
      </c>
      <c r="K111" s="12"/>
      <c r="L111" s="154"/>
      <c r="M111" s="159"/>
      <c r="N111" s="160"/>
      <c r="O111" s="160"/>
      <c r="P111" s="161">
        <f>SUM(P112:P123)</f>
        <v>0</v>
      </c>
      <c r="Q111" s="160"/>
      <c r="R111" s="161">
        <f>SUM(R112:R123)</f>
        <v>10.49022733</v>
      </c>
      <c r="S111" s="160"/>
      <c r="T111" s="162">
        <f>SUM(T112:T123)</f>
        <v>0</v>
      </c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R111" s="155" t="s">
        <v>88</v>
      </c>
      <c r="AT111" s="163" t="s">
        <v>79</v>
      </c>
      <c r="AU111" s="163" t="s">
        <v>88</v>
      </c>
      <c r="AY111" s="155" t="s">
        <v>216</v>
      </c>
      <c r="BK111" s="164">
        <f>SUM(BK112:BK123)</f>
        <v>0</v>
      </c>
    </row>
    <row r="112" spans="1:65" s="2" customFormat="1" ht="49.05" customHeight="1">
      <c r="A112" s="40"/>
      <c r="B112" s="167"/>
      <c r="C112" s="168" t="s">
        <v>279</v>
      </c>
      <c r="D112" s="168" t="s">
        <v>218</v>
      </c>
      <c r="E112" s="169" t="s">
        <v>1035</v>
      </c>
      <c r="F112" s="170" t="s">
        <v>1036</v>
      </c>
      <c r="G112" s="171" t="s">
        <v>260</v>
      </c>
      <c r="H112" s="172">
        <v>10</v>
      </c>
      <c r="I112" s="173"/>
      <c r="J112" s="174">
        <f>ROUND(I112*H112,2)</f>
        <v>0</v>
      </c>
      <c r="K112" s="175"/>
      <c r="L112" s="41"/>
      <c r="M112" s="176" t="s">
        <v>3</v>
      </c>
      <c r="N112" s="177" t="s">
        <v>51</v>
      </c>
      <c r="O112" s="74"/>
      <c r="P112" s="178">
        <f>O112*H112</f>
        <v>0</v>
      </c>
      <c r="Q112" s="178">
        <v>0.27411</v>
      </c>
      <c r="R112" s="178">
        <f>Q112*H112</f>
        <v>2.7411000000000003</v>
      </c>
      <c r="S112" s="178">
        <v>0</v>
      </c>
      <c r="T112" s="179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180" t="s">
        <v>222</v>
      </c>
      <c r="AT112" s="180" t="s">
        <v>218</v>
      </c>
      <c r="AU112" s="180" t="s">
        <v>22</v>
      </c>
      <c r="AY112" s="20" t="s">
        <v>216</v>
      </c>
      <c r="BE112" s="181">
        <f>IF(N112="základní",J112,0)</f>
        <v>0</v>
      </c>
      <c r="BF112" s="181">
        <f>IF(N112="snížená",J112,0)</f>
        <v>0</v>
      </c>
      <c r="BG112" s="181">
        <f>IF(N112="zákl. přenesená",J112,0)</f>
        <v>0</v>
      </c>
      <c r="BH112" s="181">
        <f>IF(N112="sníž. přenesená",J112,0)</f>
        <v>0</v>
      </c>
      <c r="BI112" s="181">
        <f>IF(N112="nulová",J112,0)</f>
        <v>0</v>
      </c>
      <c r="BJ112" s="20" t="s">
        <v>88</v>
      </c>
      <c r="BK112" s="181">
        <f>ROUND(I112*H112,2)</f>
        <v>0</v>
      </c>
      <c r="BL112" s="20" t="s">
        <v>222</v>
      </c>
      <c r="BM112" s="180" t="s">
        <v>1037</v>
      </c>
    </row>
    <row r="113" spans="1:51" s="13" customFormat="1" ht="12">
      <c r="A113" s="13"/>
      <c r="B113" s="182"/>
      <c r="C113" s="13"/>
      <c r="D113" s="183" t="s">
        <v>224</v>
      </c>
      <c r="E113" s="184" t="s">
        <v>3</v>
      </c>
      <c r="F113" s="185" t="s">
        <v>1122</v>
      </c>
      <c r="G113" s="13"/>
      <c r="H113" s="186">
        <v>10</v>
      </c>
      <c r="I113" s="187"/>
      <c r="J113" s="13"/>
      <c r="K113" s="13"/>
      <c r="L113" s="182"/>
      <c r="M113" s="188"/>
      <c r="N113" s="189"/>
      <c r="O113" s="189"/>
      <c r="P113" s="189"/>
      <c r="Q113" s="189"/>
      <c r="R113" s="189"/>
      <c r="S113" s="189"/>
      <c r="T113" s="190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184" t="s">
        <v>224</v>
      </c>
      <c r="AU113" s="184" t="s">
        <v>22</v>
      </c>
      <c r="AV113" s="13" t="s">
        <v>22</v>
      </c>
      <c r="AW113" s="13" t="s">
        <v>41</v>
      </c>
      <c r="AX113" s="13" t="s">
        <v>88</v>
      </c>
      <c r="AY113" s="184" t="s">
        <v>216</v>
      </c>
    </row>
    <row r="114" spans="1:65" s="2" customFormat="1" ht="37.8" customHeight="1">
      <c r="A114" s="40"/>
      <c r="B114" s="167"/>
      <c r="C114" s="168" t="s">
        <v>286</v>
      </c>
      <c r="D114" s="168" t="s">
        <v>218</v>
      </c>
      <c r="E114" s="169" t="s">
        <v>1039</v>
      </c>
      <c r="F114" s="170" t="s">
        <v>1040</v>
      </c>
      <c r="G114" s="171" t="s">
        <v>221</v>
      </c>
      <c r="H114" s="172">
        <v>20</v>
      </c>
      <c r="I114" s="173"/>
      <c r="J114" s="174">
        <f>ROUND(I114*H114,2)</f>
        <v>0</v>
      </c>
      <c r="K114" s="175"/>
      <c r="L114" s="41"/>
      <c r="M114" s="176" t="s">
        <v>3</v>
      </c>
      <c r="N114" s="177" t="s">
        <v>51</v>
      </c>
      <c r="O114" s="74"/>
      <c r="P114" s="178">
        <f>O114*H114</f>
        <v>0</v>
      </c>
      <c r="Q114" s="178">
        <v>0.0001</v>
      </c>
      <c r="R114" s="178">
        <f>Q114*H114</f>
        <v>0.002</v>
      </c>
      <c r="S114" s="178">
        <v>0</v>
      </c>
      <c r="T114" s="179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180" t="s">
        <v>222</v>
      </c>
      <c r="AT114" s="180" t="s">
        <v>218</v>
      </c>
      <c r="AU114" s="180" t="s">
        <v>22</v>
      </c>
      <c r="AY114" s="20" t="s">
        <v>216</v>
      </c>
      <c r="BE114" s="181">
        <f>IF(N114="základní",J114,0)</f>
        <v>0</v>
      </c>
      <c r="BF114" s="181">
        <f>IF(N114="snížená",J114,0)</f>
        <v>0</v>
      </c>
      <c r="BG114" s="181">
        <f>IF(N114="zákl. přenesená",J114,0)</f>
        <v>0</v>
      </c>
      <c r="BH114" s="181">
        <f>IF(N114="sníž. přenesená",J114,0)</f>
        <v>0</v>
      </c>
      <c r="BI114" s="181">
        <f>IF(N114="nulová",J114,0)</f>
        <v>0</v>
      </c>
      <c r="BJ114" s="20" t="s">
        <v>88</v>
      </c>
      <c r="BK114" s="181">
        <f>ROUND(I114*H114,2)</f>
        <v>0</v>
      </c>
      <c r="BL114" s="20" t="s">
        <v>222</v>
      </c>
      <c r="BM114" s="180" t="s">
        <v>1041</v>
      </c>
    </row>
    <row r="115" spans="1:51" s="13" customFormat="1" ht="12">
      <c r="A115" s="13"/>
      <c r="B115" s="182"/>
      <c r="C115" s="13"/>
      <c r="D115" s="183" t="s">
        <v>224</v>
      </c>
      <c r="E115" s="184" t="s">
        <v>3</v>
      </c>
      <c r="F115" s="185" t="s">
        <v>1123</v>
      </c>
      <c r="G115" s="13"/>
      <c r="H115" s="186">
        <v>20</v>
      </c>
      <c r="I115" s="187"/>
      <c r="J115" s="13"/>
      <c r="K115" s="13"/>
      <c r="L115" s="182"/>
      <c r="M115" s="188"/>
      <c r="N115" s="189"/>
      <c r="O115" s="189"/>
      <c r="P115" s="189"/>
      <c r="Q115" s="189"/>
      <c r="R115" s="189"/>
      <c r="S115" s="189"/>
      <c r="T115" s="190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184" t="s">
        <v>224</v>
      </c>
      <c r="AU115" s="184" t="s">
        <v>22</v>
      </c>
      <c r="AV115" s="13" t="s">
        <v>22</v>
      </c>
      <c r="AW115" s="13" t="s">
        <v>41</v>
      </c>
      <c r="AX115" s="13" t="s">
        <v>88</v>
      </c>
      <c r="AY115" s="184" t="s">
        <v>216</v>
      </c>
    </row>
    <row r="116" spans="1:65" s="2" customFormat="1" ht="24.15" customHeight="1">
      <c r="A116" s="40"/>
      <c r="B116" s="167"/>
      <c r="C116" s="203" t="s">
        <v>291</v>
      </c>
      <c r="D116" s="203" t="s">
        <v>355</v>
      </c>
      <c r="E116" s="204" t="s">
        <v>1043</v>
      </c>
      <c r="F116" s="205" t="s">
        <v>1044</v>
      </c>
      <c r="G116" s="206" t="s">
        <v>221</v>
      </c>
      <c r="H116" s="207">
        <v>23</v>
      </c>
      <c r="I116" s="208"/>
      <c r="J116" s="209">
        <f>ROUND(I116*H116,2)</f>
        <v>0</v>
      </c>
      <c r="K116" s="210"/>
      <c r="L116" s="211"/>
      <c r="M116" s="212" t="s">
        <v>3</v>
      </c>
      <c r="N116" s="213" t="s">
        <v>51</v>
      </c>
      <c r="O116" s="74"/>
      <c r="P116" s="178">
        <f>O116*H116</f>
        <v>0</v>
      </c>
      <c r="Q116" s="178">
        <v>0.0001</v>
      </c>
      <c r="R116" s="178">
        <f>Q116*H116</f>
        <v>0.0023</v>
      </c>
      <c r="S116" s="178">
        <v>0</v>
      </c>
      <c r="T116" s="179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180" t="s">
        <v>257</v>
      </c>
      <c r="AT116" s="180" t="s">
        <v>355</v>
      </c>
      <c r="AU116" s="180" t="s">
        <v>22</v>
      </c>
      <c r="AY116" s="20" t="s">
        <v>216</v>
      </c>
      <c r="BE116" s="181">
        <f>IF(N116="základní",J116,0)</f>
        <v>0</v>
      </c>
      <c r="BF116" s="181">
        <f>IF(N116="snížená",J116,0)</f>
        <v>0</v>
      </c>
      <c r="BG116" s="181">
        <f>IF(N116="zákl. přenesená",J116,0)</f>
        <v>0</v>
      </c>
      <c r="BH116" s="181">
        <f>IF(N116="sníž. přenesená",J116,0)</f>
        <v>0</v>
      </c>
      <c r="BI116" s="181">
        <f>IF(N116="nulová",J116,0)</f>
        <v>0</v>
      </c>
      <c r="BJ116" s="20" t="s">
        <v>88</v>
      </c>
      <c r="BK116" s="181">
        <f>ROUND(I116*H116,2)</f>
        <v>0</v>
      </c>
      <c r="BL116" s="20" t="s">
        <v>222</v>
      </c>
      <c r="BM116" s="180" t="s">
        <v>1045</v>
      </c>
    </row>
    <row r="117" spans="1:51" s="13" customFormat="1" ht="12">
      <c r="A117" s="13"/>
      <c r="B117" s="182"/>
      <c r="C117" s="13"/>
      <c r="D117" s="183" t="s">
        <v>224</v>
      </c>
      <c r="E117" s="13"/>
      <c r="F117" s="185" t="s">
        <v>1124</v>
      </c>
      <c r="G117" s="13"/>
      <c r="H117" s="186">
        <v>23</v>
      </c>
      <c r="I117" s="187"/>
      <c r="J117" s="13"/>
      <c r="K117" s="13"/>
      <c r="L117" s="182"/>
      <c r="M117" s="188"/>
      <c r="N117" s="189"/>
      <c r="O117" s="189"/>
      <c r="P117" s="189"/>
      <c r="Q117" s="189"/>
      <c r="R117" s="189"/>
      <c r="S117" s="189"/>
      <c r="T117" s="190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184" t="s">
        <v>224</v>
      </c>
      <c r="AU117" s="184" t="s">
        <v>22</v>
      </c>
      <c r="AV117" s="13" t="s">
        <v>22</v>
      </c>
      <c r="AW117" s="13" t="s">
        <v>4</v>
      </c>
      <c r="AX117" s="13" t="s">
        <v>88</v>
      </c>
      <c r="AY117" s="184" t="s">
        <v>216</v>
      </c>
    </row>
    <row r="118" spans="1:65" s="2" customFormat="1" ht="24.15" customHeight="1">
      <c r="A118" s="40"/>
      <c r="B118" s="167"/>
      <c r="C118" s="168" t="s">
        <v>9</v>
      </c>
      <c r="D118" s="168" t="s">
        <v>218</v>
      </c>
      <c r="E118" s="169" t="s">
        <v>1047</v>
      </c>
      <c r="F118" s="170" t="s">
        <v>1048</v>
      </c>
      <c r="G118" s="171" t="s">
        <v>270</v>
      </c>
      <c r="H118" s="172">
        <v>3.4</v>
      </c>
      <c r="I118" s="173"/>
      <c r="J118" s="174">
        <f>ROUND(I118*H118,2)</f>
        <v>0</v>
      </c>
      <c r="K118" s="175"/>
      <c r="L118" s="41"/>
      <c r="M118" s="176" t="s">
        <v>3</v>
      </c>
      <c r="N118" s="177" t="s">
        <v>51</v>
      </c>
      <c r="O118" s="74"/>
      <c r="P118" s="178">
        <f>O118*H118</f>
        <v>0</v>
      </c>
      <c r="Q118" s="178">
        <v>2.25634</v>
      </c>
      <c r="R118" s="178">
        <f>Q118*H118</f>
        <v>7.671555999999999</v>
      </c>
      <c r="S118" s="178">
        <v>0</v>
      </c>
      <c r="T118" s="179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180" t="s">
        <v>222</v>
      </c>
      <c r="AT118" s="180" t="s">
        <v>218</v>
      </c>
      <c r="AU118" s="180" t="s">
        <v>22</v>
      </c>
      <c r="AY118" s="20" t="s">
        <v>216</v>
      </c>
      <c r="BE118" s="181">
        <f>IF(N118="základní",J118,0)</f>
        <v>0</v>
      </c>
      <c r="BF118" s="181">
        <f>IF(N118="snížená",J118,0)</f>
        <v>0</v>
      </c>
      <c r="BG118" s="181">
        <f>IF(N118="zákl. přenesená",J118,0)</f>
        <v>0</v>
      </c>
      <c r="BH118" s="181">
        <f>IF(N118="sníž. přenesená",J118,0)</f>
        <v>0</v>
      </c>
      <c r="BI118" s="181">
        <f>IF(N118="nulová",J118,0)</f>
        <v>0</v>
      </c>
      <c r="BJ118" s="20" t="s">
        <v>88</v>
      </c>
      <c r="BK118" s="181">
        <f>ROUND(I118*H118,2)</f>
        <v>0</v>
      </c>
      <c r="BL118" s="20" t="s">
        <v>222</v>
      </c>
      <c r="BM118" s="180" t="s">
        <v>1049</v>
      </c>
    </row>
    <row r="119" spans="1:51" s="13" customFormat="1" ht="12">
      <c r="A119" s="13"/>
      <c r="B119" s="182"/>
      <c r="C119" s="13"/>
      <c r="D119" s="183" t="s">
        <v>224</v>
      </c>
      <c r="E119" s="184" t="s">
        <v>3</v>
      </c>
      <c r="F119" s="185" t="s">
        <v>1125</v>
      </c>
      <c r="G119" s="13"/>
      <c r="H119" s="186">
        <v>3.4</v>
      </c>
      <c r="I119" s="187"/>
      <c r="J119" s="13"/>
      <c r="K119" s="13"/>
      <c r="L119" s="182"/>
      <c r="M119" s="188"/>
      <c r="N119" s="189"/>
      <c r="O119" s="189"/>
      <c r="P119" s="189"/>
      <c r="Q119" s="189"/>
      <c r="R119" s="189"/>
      <c r="S119" s="189"/>
      <c r="T119" s="190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184" t="s">
        <v>224</v>
      </c>
      <c r="AU119" s="184" t="s">
        <v>22</v>
      </c>
      <c r="AV119" s="13" t="s">
        <v>22</v>
      </c>
      <c r="AW119" s="13" t="s">
        <v>41</v>
      </c>
      <c r="AX119" s="13" t="s">
        <v>88</v>
      </c>
      <c r="AY119" s="184" t="s">
        <v>216</v>
      </c>
    </row>
    <row r="120" spans="1:65" s="2" customFormat="1" ht="24.15" customHeight="1">
      <c r="A120" s="40"/>
      <c r="B120" s="167"/>
      <c r="C120" s="168" t="s">
        <v>302</v>
      </c>
      <c r="D120" s="168" t="s">
        <v>218</v>
      </c>
      <c r="E120" s="169" t="s">
        <v>1051</v>
      </c>
      <c r="F120" s="170" t="s">
        <v>1052</v>
      </c>
      <c r="G120" s="171" t="s">
        <v>299</v>
      </c>
      <c r="H120" s="172">
        <v>0.023</v>
      </c>
      <c r="I120" s="173"/>
      <c r="J120" s="174">
        <f>ROUND(I120*H120,2)</f>
        <v>0</v>
      </c>
      <c r="K120" s="175"/>
      <c r="L120" s="41"/>
      <c r="M120" s="176" t="s">
        <v>3</v>
      </c>
      <c r="N120" s="177" t="s">
        <v>51</v>
      </c>
      <c r="O120" s="74"/>
      <c r="P120" s="178">
        <f>O120*H120</f>
        <v>0</v>
      </c>
      <c r="Q120" s="178">
        <v>1.06017</v>
      </c>
      <c r="R120" s="178">
        <f>Q120*H120</f>
        <v>0.02438391</v>
      </c>
      <c r="S120" s="178">
        <v>0</v>
      </c>
      <c r="T120" s="179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180" t="s">
        <v>222</v>
      </c>
      <c r="AT120" s="180" t="s">
        <v>218</v>
      </c>
      <c r="AU120" s="180" t="s">
        <v>22</v>
      </c>
      <c r="AY120" s="20" t="s">
        <v>216</v>
      </c>
      <c r="BE120" s="181">
        <f>IF(N120="základní",J120,0)</f>
        <v>0</v>
      </c>
      <c r="BF120" s="181">
        <f>IF(N120="snížená",J120,0)</f>
        <v>0</v>
      </c>
      <c r="BG120" s="181">
        <f>IF(N120="zákl. přenesená",J120,0)</f>
        <v>0</v>
      </c>
      <c r="BH120" s="181">
        <f>IF(N120="sníž. přenesená",J120,0)</f>
        <v>0</v>
      </c>
      <c r="BI120" s="181">
        <f>IF(N120="nulová",J120,0)</f>
        <v>0</v>
      </c>
      <c r="BJ120" s="20" t="s">
        <v>88</v>
      </c>
      <c r="BK120" s="181">
        <f>ROUND(I120*H120,2)</f>
        <v>0</v>
      </c>
      <c r="BL120" s="20" t="s">
        <v>222</v>
      </c>
      <c r="BM120" s="180" t="s">
        <v>1053</v>
      </c>
    </row>
    <row r="121" spans="1:51" s="13" customFormat="1" ht="12">
      <c r="A121" s="13"/>
      <c r="B121" s="182"/>
      <c r="C121" s="13"/>
      <c r="D121" s="183" t="s">
        <v>224</v>
      </c>
      <c r="E121" s="184" t="s">
        <v>3</v>
      </c>
      <c r="F121" s="185" t="s">
        <v>1126</v>
      </c>
      <c r="G121" s="13"/>
      <c r="H121" s="186">
        <v>0.023</v>
      </c>
      <c r="I121" s="187"/>
      <c r="J121" s="13"/>
      <c r="K121" s="13"/>
      <c r="L121" s="182"/>
      <c r="M121" s="188"/>
      <c r="N121" s="189"/>
      <c r="O121" s="189"/>
      <c r="P121" s="189"/>
      <c r="Q121" s="189"/>
      <c r="R121" s="189"/>
      <c r="S121" s="189"/>
      <c r="T121" s="190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184" t="s">
        <v>224</v>
      </c>
      <c r="AU121" s="184" t="s">
        <v>22</v>
      </c>
      <c r="AV121" s="13" t="s">
        <v>22</v>
      </c>
      <c r="AW121" s="13" t="s">
        <v>41</v>
      </c>
      <c r="AX121" s="13" t="s">
        <v>88</v>
      </c>
      <c r="AY121" s="184" t="s">
        <v>216</v>
      </c>
    </row>
    <row r="122" spans="1:65" s="2" customFormat="1" ht="24.15" customHeight="1">
      <c r="A122" s="40"/>
      <c r="B122" s="167"/>
      <c r="C122" s="168" t="s">
        <v>307</v>
      </c>
      <c r="D122" s="168" t="s">
        <v>218</v>
      </c>
      <c r="E122" s="169" t="s">
        <v>1055</v>
      </c>
      <c r="F122" s="170" t="s">
        <v>1056</v>
      </c>
      <c r="G122" s="171" t="s">
        <v>299</v>
      </c>
      <c r="H122" s="172">
        <v>0.046</v>
      </c>
      <c r="I122" s="173"/>
      <c r="J122" s="174">
        <f>ROUND(I122*H122,2)</f>
        <v>0</v>
      </c>
      <c r="K122" s="175"/>
      <c r="L122" s="41"/>
      <c r="M122" s="176" t="s">
        <v>3</v>
      </c>
      <c r="N122" s="177" t="s">
        <v>51</v>
      </c>
      <c r="O122" s="74"/>
      <c r="P122" s="178">
        <f>O122*H122</f>
        <v>0</v>
      </c>
      <c r="Q122" s="178">
        <v>1.06277</v>
      </c>
      <c r="R122" s="178">
        <f>Q122*H122</f>
        <v>0.04888742</v>
      </c>
      <c r="S122" s="178">
        <v>0</v>
      </c>
      <c r="T122" s="179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180" t="s">
        <v>222</v>
      </c>
      <c r="AT122" s="180" t="s">
        <v>218</v>
      </c>
      <c r="AU122" s="180" t="s">
        <v>22</v>
      </c>
      <c r="AY122" s="20" t="s">
        <v>216</v>
      </c>
      <c r="BE122" s="181">
        <f>IF(N122="základní",J122,0)</f>
        <v>0</v>
      </c>
      <c r="BF122" s="181">
        <f>IF(N122="snížená",J122,0)</f>
        <v>0</v>
      </c>
      <c r="BG122" s="181">
        <f>IF(N122="zákl. přenesená",J122,0)</f>
        <v>0</v>
      </c>
      <c r="BH122" s="181">
        <f>IF(N122="sníž. přenesená",J122,0)</f>
        <v>0</v>
      </c>
      <c r="BI122" s="181">
        <f>IF(N122="nulová",J122,0)</f>
        <v>0</v>
      </c>
      <c r="BJ122" s="20" t="s">
        <v>88</v>
      </c>
      <c r="BK122" s="181">
        <f>ROUND(I122*H122,2)</f>
        <v>0</v>
      </c>
      <c r="BL122" s="20" t="s">
        <v>222</v>
      </c>
      <c r="BM122" s="180" t="s">
        <v>1127</v>
      </c>
    </row>
    <row r="123" spans="1:51" s="13" customFormat="1" ht="12">
      <c r="A123" s="13"/>
      <c r="B123" s="182"/>
      <c r="C123" s="13"/>
      <c r="D123" s="183" t="s">
        <v>224</v>
      </c>
      <c r="E123" s="184" t="s">
        <v>3</v>
      </c>
      <c r="F123" s="185" t="s">
        <v>1128</v>
      </c>
      <c r="G123" s="13"/>
      <c r="H123" s="186">
        <v>0.046</v>
      </c>
      <c r="I123" s="187"/>
      <c r="J123" s="13"/>
      <c r="K123" s="13"/>
      <c r="L123" s="182"/>
      <c r="M123" s="188"/>
      <c r="N123" s="189"/>
      <c r="O123" s="189"/>
      <c r="P123" s="189"/>
      <c r="Q123" s="189"/>
      <c r="R123" s="189"/>
      <c r="S123" s="189"/>
      <c r="T123" s="190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184" t="s">
        <v>224</v>
      </c>
      <c r="AU123" s="184" t="s">
        <v>22</v>
      </c>
      <c r="AV123" s="13" t="s">
        <v>22</v>
      </c>
      <c r="AW123" s="13" t="s">
        <v>41</v>
      </c>
      <c r="AX123" s="13" t="s">
        <v>88</v>
      </c>
      <c r="AY123" s="184" t="s">
        <v>216</v>
      </c>
    </row>
    <row r="124" spans="1:63" s="12" customFormat="1" ht="22.8" customHeight="1">
      <c r="A124" s="12"/>
      <c r="B124" s="154"/>
      <c r="C124" s="12"/>
      <c r="D124" s="155" t="s">
        <v>79</v>
      </c>
      <c r="E124" s="165" t="s">
        <v>234</v>
      </c>
      <c r="F124" s="165" t="s">
        <v>334</v>
      </c>
      <c r="G124" s="12"/>
      <c r="H124" s="12"/>
      <c r="I124" s="157"/>
      <c r="J124" s="166">
        <f>BK124</f>
        <v>0</v>
      </c>
      <c r="K124" s="12"/>
      <c r="L124" s="154"/>
      <c r="M124" s="159"/>
      <c r="N124" s="160"/>
      <c r="O124" s="160"/>
      <c r="P124" s="161">
        <f>SUM(P125:P126)</f>
        <v>0</v>
      </c>
      <c r="Q124" s="160"/>
      <c r="R124" s="161">
        <f>SUM(R125:R126)</f>
        <v>40.126799999999996</v>
      </c>
      <c r="S124" s="160"/>
      <c r="T124" s="162">
        <f>SUM(T125:T126)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155" t="s">
        <v>88</v>
      </c>
      <c r="AT124" s="163" t="s">
        <v>79</v>
      </c>
      <c r="AU124" s="163" t="s">
        <v>88</v>
      </c>
      <c r="AY124" s="155" t="s">
        <v>216</v>
      </c>
      <c r="BK124" s="164">
        <f>SUM(BK125:BK126)</f>
        <v>0</v>
      </c>
    </row>
    <row r="125" spans="1:65" s="2" customFormat="1" ht="62.7" customHeight="1">
      <c r="A125" s="40"/>
      <c r="B125" s="167"/>
      <c r="C125" s="168" t="s">
        <v>313</v>
      </c>
      <c r="D125" s="168" t="s">
        <v>218</v>
      </c>
      <c r="E125" s="169" t="s">
        <v>1061</v>
      </c>
      <c r="F125" s="170" t="s">
        <v>1062</v>
      </c>
      <c r="G125" s="171" t="s">
        <v>270</v>
      </c>
      <c r="H125" s="172">
        <v>17.5</v>
      </c>
      <c r="I125" s="173"/>
      <c r="J125" s="174">
        <f>ROUND(I125*H125,2)</f>
        <v>0</v>
      </c>
      <c r="K125" s="175"/>
      <c r="L125" s="41"/>
      <c r="M125" s="176" t="s">
        <v>3</v>
      </c>
      <c r="N125" s="177" t="s">
        <v>51</v>
      </c>
      <c r="O125" s="74"/>
      <c r="P125" s="178">
        <f>O125*H125</f>
        <v>0</v>
      </c>
      <c r="Q125" s="178">
        <v>2.29296</v>
      </c>
      <c r="R125" s="178">
        <f>Q125*H125</f>
        <v>40.126799999999996</v>
      </c>
      <c r="S125" s="178">
        <v>0</v>
      </c>
      <c r="T125" s="179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180" t="s">
        <v>222</v>
      </c>
      <c r="AT125" s="180" t="s">
        <v>218</v>
      </c>
      <c r="AU125" s="180" t="s">
        <v>22</v>
      </c>
      <c r="AY125" s="20" t="s">
        <v>216</v>
      </c>
      <c r="BE125" s="181">
        <f>IF(N125="základní",J125,0)</f>
        <v>0</v>
      </c>
      <c r="BF125" s="181">
        <f>IF(N125="snížená",J125,0)</f>
        <v>0</v>
      </c>
      <c r="BG125" s="181">
        <f>IF(N125="zákl. přenesená",J125,0)</f>
        <v>0</v>
      </c>
      <c r="BH125" s="181">
        <f>IF(N125="sníž. přenesená",J125,0)</f>
        <v>0</v>
      </c>
      <c r="BI125" s="181">
        <f>IF(N125="nulová",J125,0)</f>
        <v>0</v>
      </c>
      <c r="BJ125" s="20" t="s">
        <v>88</v>
      </c>
      <c r="BK125" s="181">
        <f>ROUND(I125*H125,2)</f>
        <v>0</v>
      </c>
      <c r="BL125" s="20" t="s">
        <v>222</v>
      </c>
      <c r="BM125" s="180" t="s">
        <v>1063</v>
      </c>
    </row>
    <row r="126" spans="1:51" s="13" customFormat="1" ht="12">
      <c r="A126" s="13"/>
      <c r="B126" s="182"/>
      <c r="C126" s="13"/>
      <c r="D126" s="183" t="s">
        <v>224</v>
      </c>
      <c r="E126" s="184" t="s">
        <v>3</v>
      </c>
      <c r="F126" s="185" t="s">
        <v>1129</v>
      </c>
      <c r="G126" s="13"/>
      <c r="H126" s="186">
        <v>17.5</v>
      </c>
      <c r="I126" s="187"/>
      <c r="J126" s="13"/>
      <c r="K126" s="13"/>
      <c r="L126" s="182"/>
      <c r="M126" s="188"/>
      <c r="N126" s="189"/>
      <c r="O126" s="189"/>
      <c r="P126" s="189"/>
      <c r="Q126" s="189"/>
      <c r="R126" s="189"/>
      <c r="S126" s="189"/>
      <c r="T126" s="190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184" t="s">
        <v>224</v>
      </c>
      <c r="AU126" s="184" t="s">
        <v>22</v>
      </c>
      <c r="AV126" s="13" t="s">
        <v>22</v>
      </c>
      <c r="AW126" s="13" t="s">
        <v>41</v>
      </c>
      <c r="AX126" s="13" t="s">
        <v>88</v>
      </c>
      <c r="AY126" s="184" t="s">
        <v>216</v>
      </c>
    </row>
    <row r="127" spans="1:63" s="12" customFormat="1" ht="22.8" customHeight="1">
      <c r="A127" s="12"/>
      <c r="B127" s="154"/>
      <c r="C127" s="12"/>
      <c r="D127" s="155" t="s">
        <v>79</v>
      </c>
      <c r="E127" s="165" t="s">
        <v>222</v>
      </c>
      <c r="F127" s="165" t="s">
        <v>1065</v>
      </c>
      <c r="G127" s="12"/>
      <c r="H127" s="12"/>
      <c r="I127" s="157"/>
      <c r="J127" s="166">
        <f>BK127</f>
        <v>0</v>
      </c>
      <c r="K127" s="12"/>
      <c r="L127" s="154"/>
      <c r="M127" s="159"/>
      <c r="N127" s="160"/>
      <c r="O127" s="160"/>
      <c r="P127" s="161">
        <f>SUM(P128:P131)</f>
        <v>0</v>
      </c>
      <c r="Q127" s="160"/>
      <c r="R127" s="161">
        <f>SUM(R128:R131)</f>
        <v>1.903104</v>
      </c>
      <c r="S127" s="160"/>
      <c r="T127" s="162">
        <f>SUM(T128:T131)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155" t="s">
        <v>88</v>
      </c>
      <c r="AT127" s="163" t="s">
        <v>79</v>
      </c>
      <c r="AU127" s="163" t="s">
        <v>88</v>
      </c>
      <c r="AY127" s="155" t="s">
        <v>216</v>
      </c>
      <c r="BK127" s="164">
        <f>SUM(BK128:BK131)</f>
        <v>0</v>
      </c>
    </row>
    <row r="128" spans="1:65" s="2" customFormat="1" ht="37.8" customHeight="1">
      <c r="A128" s="40"/>
      <c r="B128" s="167"/>
      <c r="C128" s="168" t="s">
        <v>318</v>
      </c>
      <c r="D128" s="168" t="s">
        <v>218</v>
      </c>
      <c r="E128" s="169" t="s">
        <v>1066</v>
      </c>
      <c r="F128" s="170" t="s">
        <v>1067</v>
      </c>
      <c r="G128" s="171" t="s">
        <v>270</v>
      </c>
      <c r="H128" s="172">
        <v>0.84</v>
      </c>
      <c r="I128" s="173"/>
      <c r="J128" s="174">
        <f>ROUND(I128*H128,2)</f>
        <v>0</v>
      </c>
      <c r="K128" s="175"/>
      <c r="L128" s="41"/>
      <c r="M128" s="176" t="s">
        <v>3</v>
      </c>
      <c r="N128" s="177" t="s">
        <v>51</v>
      </c>
      <c r="O128" s="74"/>
      <c r="P128" s="178">
        <f>O128*H128</f>
        <v>0</v>
      </c>
      <c r="Q128" s="178">
        <v>2.234</v>
      </c>
      <c r="R128" s="178">
        <f>Q128*H128</f>
        <v>1.87656</v>
      </c>
      <c r="S128" s="178">
        <v>0</v>
      </c>
      <c r="T128" s="179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180" t="s">
        <v>222</v>
      </c>
      <c r="AT128" s="180" t="s">
        <v>218</v>
      </c>
      <c r="AU128" s="180" t="s">
        <v>22</v>
      </c>
      <c r="AY128" s="20" t="s">
        <v>216</v>
      </c>
      <c r="BE128" s="181">
        <f>IF(N128="základní",J128,0)</f>
        <v>0</v>
      </c>
      <c r="BF128" s="181">
        <f>IF(N128="snížená",J128,0)</f>
        <v>0</v>
      </c>
      <c r="BG128" s="181">
        <f>IF(N128="zákl. přenesená",J128,0)</f>
        <v>0</v>
      </c>
      <c r="BH128" s="181">
        <f>IF(N128="sníž. přenesená",J128,0)</f>
        <v>0</v>
      </c>
      <c r="BI128" s="181">
        <f>IF(N128="nulová",J128,0)</f>
        <v>0</v>
      </c>
      <c r="BJ128" s="20" t="s">
        <v>88</v>
      </c>
      <c r="BK128" s="181">
        <f>ROUND(I128*H128,2)</f>
        <v>0</v>
      </c>
      <c r="BL128" s="20" t="s">
        <v>222</v>
      </c>
      <c r="BM128" s="180" t="s">
        <v>1068</v>
      </c>
    </row>
    <row r="129" spans="1:51" s="13" customFormat="1" ht="12">
      <c r="A129" s="13"/>
      <c r="B129" s="182"/>
      <c r="C129" s="13"/>
      <c r="D129" s="183" t="s">
        <v>224</v>
      </c>
      <c r="E129" s="184" t="s">
        <v>3</v>
      </c>
      <c r="F129" s="185" t="s">
        <v>1130</v>
      </c>
      <c r="G129" s="13"/>
      <c r="H129" s="186">
        <v>0.84</v>
      </c>
      <c r="I129" s="187"/>
      <c r="J129" s="13"/>
      <c r="K129" s="13"/>
      <c r="L129" s="182"/>
      <c r="M129" s="188"/>
      <c r="N129" s="189"/>
      <c r="O129" s="189"/>
      <c r="P129" s="189"/>
      <c r="Q129" s="189"/>
      <c r="R129" s="189"/>
      <c r="S129" s="189"/>
      <c r="T129" s="190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184" t="s">
        <v>224</v>
      </c>
      <c r="AU129" s="184" t="s">
        <v>22</v>
      </c>
      <c r="AV129" s="13" t="s">
        <v>22</v>
      </c>
      <c r="AW129" s="13" t="s">
        <v>41</v>
      </c>
      <c r="AX129" s="13" t="s">
        <v>88</v>
      </c>
      <c r="AY129" s="184" t="s">
        <v>216</v>
      </c>
    </row>
    <row r="130" spans="1:65" s="2" customFormat="1" ht="37.8" customHeight="1">
      <c r="A130" s="40"/>
      <c r="B130" s="167"/>
      <c r="C130" s="168" t="s">
        <v>324</v>
      </c>
      <c r="D130" s="168" t="s">
        <v>218</v>
      </c>
      <c r="E130" s="169" t="s">
        <v>1070</v>
      </c>
      <c r="F130" s="170" t="s">
        <v>1071</v>
      </c>
      <c r="G130" s="171" t="s">
        <v>221</v>
      </c>
      <c r="H130" s="172">
        <v>4.2</v>
      </c>
      <c r="I130" s="173"/>
      <c r="J130" s="174">
        <f>ROUND(I130*H130,2)</f>
        <v>0</v>
      </c>
      <c r="K130" s="175"/>
      <c r="L130" s="41"/>
      <c r="M130" s="176" t="s">
        <v>3</v>
      </c>
      <c r="N130" s="177" t="s">
        <v>51</v>
      </c>
      <c r="O130" s="74"/>
      <c r="P130" s="178">
        <f>O130*H130</f>
        <v>0</v>
      </c>
      <c r="Q130" s="178">
        <v>0.00632</v>
      </c>
      <c r="R130" s="178">
        <f>Q130*H130</f>
        <v>0.026544</v>
      </c>
      <c r="S130" s="178">
        <v>0</v>
      </c>
      <c r="T130" s="179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180" t="s">
        <v>222</v>
      </c>
      <c r="AT130" s="180" t="s">
        <v>218</v>
      </c>
      <c r="AU130" s="180" t="s">
        <v>22</v>
      </c>
      <c r="AY130" s="20" t="s">
        <v>216</v>
      </c>
      <c r="BE130" s="181">
        <f>IF(N130="základní",J130,0)</f>
        <v>0</v>
      </c>
      <c r="BF130" s="181">
        <f>IF(N130="snížená",J130,0)</f>
        <v>0</v>
      </c>
      <c r="BG130" s="181">
        <f>IF(N130="zákl. přenesená",J130,0)</f>
        <v>0</v>
      </c>
      <c r="BH130" s="181">
        <f>IF(N130="sníž. přenesená",J130,0)</f>
        <v>0</v>
      </c>
      <c r="BI130" s="181">
        <f>IF(N130="nulová",J130,0)</f>
        <v>0</v>
      </c>
      <c r="BJ130" s="20" t="s">
        <v>88</v>
      </c>
      <c r="BK130" s="181">
        <f>ROUND(I130*H130,2)</f>
        <v>0</v>
      </c>
      <c r="BL130" s="20" t="s">
        <v>222</v>
      </c>
      <c r="BM130" s="180" t="s">
        <v>1072</v>
      </c>
    </row>
    <row r="131" spans="1:51" s="13" customFormat="1" ht="12">
      <c r="A131" s="13"/>
      <c r="B131" s="182"/>
      <c r="C131" s="13"/>
      <c r="D131" s="183" t="s">
        <v>224</v>
      </c>
      <c r="E131" s="184" t="s">
        <v>3</v>
      </c>
      <c r="F131" s="185" t="s">
        <v>1131</v>
      </c>
      <c r="G131" s="13"/>
      <c r="H131" s="186">
        <v>4.2</v>
      </c>
      <c r="I131" s="187"/>
      <c r="J131" s="13"/>
      <c r="K131" s="13"/>
      <c r="L131" s="182"/>
      <c r="M131" s="188"/>
      <c r="N131" s="189"/>
      <c r="O131" s="189"/>
      <c r="P131" s="189"/>
      <c r="Q131" s="189"/>
      <c r="R131" s="189"/>
      <c r="S131" s="189"/>
      <c r="T131" s="190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184" t="s">
        <v>224</v>
      </c>
      <c r="AU131" s="184" t="s">
        <v>22</v>
      </c>
      <c r="AV131" s="13" t="s">
        <v>22</v>
      </c>
      <c r="AW131" s="13" t="s">
        <v>41</v>
      </c>
      <c r="AX131" s="13" t="s">
        <v>88</v>
      </c>
      <c r="AY131" s="184" t="s">
        <v>216</v>
      </c>
    </row>
    <row r="132" spans="1:63" s="12" customFormat="1" ht="22.8" customHeight="1">
      <c r="A132" s="12"/>
      <c r="B132" s="154"/>
      <c r="C132" s="12"/>
      <c r="D132" s="155" t="s">
        <v>79</v>
      </c>
      <c r="E132" s="165" t="s">
        <v>592</v>
      </c>
      <c r="F132" s="165" t="s">
        <v>593</v>
      </c>
      <c r="G132" s="12"/>
      <c r="H132" s="12"/>
      <c r="I132" s="157"/>
      <c r="J132" s="166">
        <f>BK132</f>
        <v>0</v>
      </c>
      <c r="K132" s="12"/>
      <c r="L132" s="154"/>
      <c r="M132" s="159"/>
      <c r="N132" s="160"/>
      <c r="O132" s="160"/>
      <c r="P132" s="161">
        <f>SUM(P133:P134)</f>
        <v>0</v>
      </c>
      <c r="Q132" s="160"/>
      <c r="R132" s="161">
        <f>SUM(R133:R134)</f>
        <v>0</v>
      </c>
      <c r="S132" s="160"/>
      <c r="T132" s="162">
        <f>SUM(T133:T134)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155" t="s">
        <v>88</v>
      </c>
      <c r="AT132" s="163" t="s">
        <v>79</v>
      </c>
      <c r="AU132" s="163" t="s">
        <v>88</v>
      </c>
      <c r="AY132" s="155" t="s">
        <v>216</v>
      </c>
      <c r="BK132" s="164">
        <f>SUM(BK133:BK134)</f>
        <v>0</v>
      </c>
    </row>
    <row r="133" spans="1:65" s="2" customFormat="1" ht="49.05" customHeight="1">
      <c r="A133" s="40"/>
      <c r="B133" s="167"/>
      <c r="C133" s="168" t="s">
        <v>8</v>
      </c>
      <c r="D133" s="168" t="s">
        <v>218</v>
      </c>
      <c r="E133" s="169" t="s">
        <v>1074</v>
      </c>
      <c r="F133" s="170" t="s">
        <v>1075</v>
      </c>
      <c r="G133" s="171" t="s">
        <v>299</v>
      </c>
      <c r="H133" s="172">
        <v>70.173</v>
      </c>
      <c r="I133" s="173"/>
      <c r="J133" s="174">
        <f>ROUND(I133*H133,2)</f>
        <v>0</v>
      </c>
      <c r="K133" s="175"/>
      <c r="L133" s="41"/>
      <c r="M133" s="176" t="s">
        <v>3</v>
      </c>
      <c r="N133" s="177" t="s">
        <v>51</v>
      </c>
      <c r="O133" s="74"/>
      <c r="P133" s="178">
        <f>O133*H133</f>
        <v>0</v>
      </c>
      <c r="Q133" s="178">
        <v>0</v>
      </c>
      <c r="R133" s="178">
        <f>Q133*H133</f>
        <v>0</v>
      </c>
      <c r="S133" s="178">
        <v>0</v>
      </c>
      <c r="T133" s="179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180" t="s">
        <v>222</v>
      </c>
      <c r="AT133" s="180" t="s">
        <v>218</v>
      </c>
      <c r="AU133" s="180" t="s">
        <v>22</v>
      </c>
      <c r="AY133" s="20" t="s">
        <v>216</v>
      </c>
      <c r="BE133" s="181">
        <f>IF(N133="základní",J133,0)</f>
        <v>0</v>
      </c>
      <c r="BF133" s="181">
        <f>IF(N133="snížená",J133,0)</f>
        <v>0</v>
      </c>
      <c r="BG133" s="181">
        <f>IF(N133="zákl. přenesená",J133,0)</f>
        <v>0</v>
      </c>
      <c r="BH133" s="181">
        <f>IF(N133="sníž. přenesená",J133,0)</f>
        <v>0</v>
      </c>
      <c r="BI133" s="181">
        <f>IF(N133="nulová",J133,0)</f>
        <v>0</v>
      </c>
      <c r="BJ133" s="20" t="s">
        <v>88</v>
      </c>
      <c r="BK133" s="181">
        <f>ROUND(I133*H133,2)</f>
        <v>0</v>
      </c>
      <c r="BL133" s="20" t="s">
        <v>222</v>
      </c>
      <c r="BM133" s="180" t="s">
        <v>1076</v>
      </c>
    </row>
    <row r="134" spans="1:65" s="2" customFormat="1" ht="49.05" customHeight="1">
      <c r="A134" s="40"/>
      <c r="B134" s="167"/>
      <c r="C134" s="168" t="s">
        <v>335</v>
      </c>
      <c r="D134" s="168" t="s">
        <v>218</v>
      </c>
      <c r="E134" s="169" t="s">
        <v>1077</v>
      </c>
      <c r="F134" s="170" t="s">
        <v>1078</v>
      </c>
      <c r="G134" s="171" t="s">
        <v>299</v>
      </c>
      <c r="H134" s="172">
        <v>70.173</v>
      </c>
      <c r="I134" s="173"/>
      <c r="J134" s="174">
        <f>ROUND(I134*H134,2)</f>
        <v>0</v>
      </c>
      <c r="K134" s="175"/>
      <c r="L134" s="41"/>
      <c r="M134" s="214" t="s">
        <v>3</v>
      </c>
      <c r="N134" s="215" t="s">
        <v>51</v>
      </c>
      <c r="O134" s="216"/>
      <c r="P134" s="217">
        <f>O134*H134</f>
        <v>0</v>
      </c>
      <c r="Q134" s="217">
        <v>0</v>
      </c>
      <c r="R134" s="217">
        <f>Q134*H134</f>
        <v>0</v>
      </c>
      <c r="S134" s="217">
        <v>0</v>
      </c>
      <c r="T134" s="218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180" t="s">
        <v>222</v>
      </c>
      <c r="AT134" s="180" t="s">
        <v>218</v>
      </c>
      <c r="AU134" s="180" t="s">
        <v>22</v>
      </c>
      <c r="AY134" s="20" t="s">
        <v>216</v>
      </c>
      <c r="BE134" s="181">
        <f>IF(N134="základní",J134,0)</f>
        <v>0</v>
      </c>
      <c r="BF134" s="181">
        <f>IF(N134="snížená",J134,0)</f>
        <v>0</v>
      </c>
      <c r="BG134" s="181">
        <f>IF(N134="zákl. přenesená",J134,0)</f>
        <v>0</v>
      </c>
      <c r="BH134" s="181">
        <f>IF(N134="sníž. přenesená",J134,0)</f>
        <v>0</v>
      </c>
      <c r="BI134" s="181">
        <f>IF(N134="nulová",J134,0)</f>
        <v>0</v>
      </c>
      <c r="BJ134" s="20" t="s">
        <v>88</v>
      </c>
      <c r="BK134" s="181">
        <f>ROUND(I134*H134,2)</f>
        <v>0</v>
      </c>
      <c r="BL134" s="20" t="s">
        <v>222</v>
      </c>
      <c r="BM134" s="180" t="s">
        <v>1079</v>
      </c>
    </row>
    <row r="135" spans="1:31" s="2" customFormat="1" ht="6.95" customHeight="1">
      <c r="A135" s="40"/>
      <c r="B135" s="57"/>
      <c r="C135" s="58"/>
      <c r="D135" s="58"/>
      <c r="E135" s="58"/>
      <c r="F135" s="58"/>
      <c r="G135" s="58"/>
      <c r="H135" s="58"/>
      <c r="I135" s="58"/>
      <c r="J135" s="58"/>
      <c r="K135" s="58"/>
      <c r="L135" s="41"/>
      <c r="M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</row>
  </sheetData>
  <autoFilter ref="C84:K134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9" t="s">
        <v>6</v>
      </c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122</v>
      </c>
    </row>
    <row r="3" spans="2:46" s="1" customFormat="1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3"/>
      <c r="AT3" s="20" t="s">
        <v>22</v>
      </c>
    </row>
    <row r="4" spans="2:46" s="1" customFormat="1" ht="24.95" customHeight="1">
      <c r="B4" s="23"/>
      <c r="D4" s="24" t="s">
        <v>186</v>
      </c>
      <c r="L4" s="23"/>
      <c r="M4" s="116" t="s">
        <v>11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33" t="s">
        <v>17</v>
      </c>
      <c r="L6" s="23"/>
    </row>
    <row r="7" spans="2:12" s="1" customFormat="1" ht="16.5" customHeight="1">
      <c r="B7" s="23"/>
      <c r="E7" s="117" t="str">
        <f>'Rekapitulace stavby'!K6</f>
        <v>II/187 Kolínec průtah</v>
      </c>
      <c r="F7" s="33"/>
      <c r="G7" s="33"/>
      <c r="H7" s="33"/>
      <c r="L7" s="23"/>
    </row>
    <row r="8" spans="1:31" s="2" customFormat="1" ht="12" customHeight="1">
      <c r="A8" s="40"/>
      <c r="B8" s="41"/>
      <c r="C8" s="40"/>
      <c r="D8" s="33" t="s">
        <v>187</v>
      </c>
      <c r="E8" s="40"/>
      <c r="F8" s="40"/>
      <c r="G8" s="40"/>
      <c r="H8" s="40"/>
      <c r="I8" s="40"/>
      <c r="J8" s="40"/>
      <c r="K8" s="40"/>
      <c r="L8" s="118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1"/>
      <c r="C9" s="40"/>
      <c r="D9" s="40"/>
      <c r="E9" s="64" t="s">
        <v>1132</v>
      </c>
      <c r="F9" s="40"/>
      <c r="G9" s="40"/>
      <c r="H9" s="40"/>
      <c r="I9" s="40"/>
      <c r="J9" s="40"/>
      <c r="K9" s="40"/>
      <c r="L9" s="118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1"/>
      <c r="C10" s="40"/>
      <c r="D10" s="40"/>
      <c r="E10" s="40"/>
      <c r="F10" s="40"/>
      <c r="G10" s="40"/>
      <c r="H10" s="40"/>
      <c r="I10" s="40"/>
      <c r="J10" s="40"/>
      <c r="K10" s="40"/>
      <c r="L10" s="118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1"/>
      <c r="C11" s="40"/>
      <c r="D11" s="33" t="s">
        <v>19</v>
      </c>
      <c r="E11" s="40"/>
      <c r="F11" s="28" t="s">
        <v>20</v>
      </c>
      <c r="G11" s="40"/>
      <c r="H11" s="40"/>
      <c r="I11" s="33" t="s">
        <v>21</v>
      </c>
      <c r="J11" s="28" t="s">
        <v>3</v>
      </c>
      <c r="K11" s="40"/>
      <c r="L11" s="118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1"/>
      <c r="C12" s="40"/>
      <c r="D12" s="33" t="s">
        <v>23</v>
      </c>
      <c r="E12" s="40"/>
      <c r="F12" s="28" t="s">
        <v>24</v>
      </c>
      <c r="G12" s="40"/>
      <c r="H12" s="40"/>
      <c r="I12" s="33" t="s">
        <v>25</v>
      </c>
      <c r="J12" s="66" t="str">
        <f>'Rekapitulace stavby'!AN8</f>
        <v>21. 1. 2021</v>
      </c>
      <c r="K12" s="40"/>
      <c r="L12" s="118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1"/>
      <c r="C13" s="40"/>
      <c r="D13" s="40"/>
      <c r="E13" s="40"/>
      <c r="F13" s="40"/>
      <c r="G13" s="40"/>
      <c r="H13" s="40"/>
      <c r="I13" s="40"/>
      <c r="J13" s="40"/>
      <c r="K13" s="40"/>
      <c r="L13" s="118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1"/>
      <c r="C14" s="40"/>
      <c r="D14" s="33" t="s">
        <v>31</v>
      </c>
      <c r="E14" s="40"/>
      <c r="F14" s="40"/>
      <c r="G14" s="40"/>
      <c r="H14" s="40"/>
      <c r="I14" s="33" t="s">
        <v>32</v>
      </c>
      <c r="J14" s="28" t="s">
        <v>33</v>
      </c>
      <c r="K14" s="40"/>
      <c r="L14" s="118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1"/>
      <c r="C15" s="40"/>
      <c r="D15" s="40"/>
      <c r="E15" s="28" t="s">
        <v>34</v>
      </c>
      <c r="F15" s="40"/>
      <c r="G15" s="40"/>
      <c r="H15" s="40"/>
      <c r="I15" s="33" t="s">
        <v>35</v>
      </c>
      <c r="J15" s="28" t="s">
        <v>3</v>
      </c>
      <c r="K15" s="40"/>
      <c r="L15" s="118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1"/>
      <c r="C16" s="40"/>
      <c r="D16" s="40"/>
      <c r="E16" s="40"/>
      <c r="F16" s="40"/>
      <c r="G16" s="40"/>
      <c r="H16" s="40"/>
      <c r="I16" s="40"/>
      <c r="J16" s="40"/>
      <c r="K16" s="40"/>
      <c r="L16" s="118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1"/>
      <c r="C17" s="40"/>
      <c r="D17" s="33" t="s">
        <v>36</v>
      </c>
      <c r="E17" s="40"/>
      <c r="F17" s="40"/>
      <c r="G17" s="40"/>
      <c r="H17" s="40"/>
      <c r="I17" s="33" t="s">
        <v>32</v>
      </c>
      <c r="J17" s="34" t="str">
        <f>'Rekapitulace stavby'!AN13</f>
        <v>Vyplň údaj</v>
      </c>
      <c r="K17" s="40"/>
      <c r="L17" s="118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1"/>
      <c r="C18" s="40"/>
      <c r="D18" s="40"/>
      <c r="E18" s="34" t="str">
        <f>'Rekapitulace stavby'!E14</f>
        <v>Vyplň údaj</v>
      </c>
      <c r="F18" s="28"/>
      <c r="G18" s="28"/>
      <c r="H18" s="28"/>
      <c r="I18" s="33" t="s">
        <v>35</v>
      </c>
      <c r="J18" s="34" t="str">
        <f>'Rekapitulace stavby'!AN14</f>
        <v>Vyplň údaj</v>
      </c>
      <c r="K18" s="40"/>
      <c r="L18" s="118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1"/>
      <c r="C19" s="40"/>
      <c r="D19" s="40"/>
      <c r="E19" s="40"/>
      <c r="F19" s="40"/>
      <c r="G19" s="40"/>
      <c r="H19" s="40"/>
      <c r="I19" s="40"/>
      <c r="J19" s="40"/>
      <c r="K19" s="40"/>
      <c r="L19" s="118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1"/>
      <c r="C20" s="40"/>
      <c r="D20" s="33" t="s">
        <v>38</v>
      </c>
      <c r="E20" s="40"/>
      <c r="F20" s="40"/>
      <c r="G20" s="40"/>
      <c r="H20" s="40"/>
      <c r="I20" s="33" t="s">
        <v>32</v>
      </c>
      <c r="J20" s="28" t="s">
        <v>39</v>
      </c>
      <c r="K20" s="40"/>
      <c r="L20" s="118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1"/>
      <c r="C21" s="40"/>
      <c r="D21" s="40"/>
      <c r="E21" s="28" t="s">
        <v>40</v>
      </c>
      <c r="F21" s="40"/>
      <c r="G21" s="40"/>
      <c r="H21" s="40"/>
      <c r="I21" s="33" t="s">
        <v>35</v>
      </c>
      <c r="J21" s="28" t="s">
        <v>3</v>
      </c>
      <c r="K21" s="40"/>
      <c r="L21" s="118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1"/>
      <c r="C22" s="40"/>
      <c r="D22" s="40"/>
      <c r="E22" s="40"/>
      <c r="F22" s="40"/>
      <c r="G22" s="40"/>
      <c r="H22" s="40"/>
      <c r="I22" s="40"/>
      <c r="J22" s="40"/>
      <c r="K22" s="40"/>
      <c r="L22" s="118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1"/>
      <c r="C23" s="40"/>
      <c r="D23" s="33" t="s">
        <v>42</v>
      </c>
      <c r="E23" s="40"/>
      <c r="F23" s="40"/>
      <c r="G23" s="40"/>
      <c r="H23" s="40"/>
      <c r="I23" s="33" t="s">
        <v>32</v>
      </c>
      <c r="J23" s="28" t="s">
        <v>39</v>
      </c>
      <c r="K23" s="40"/>
      <c r="L23" s="118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1"/>
      <c r="C24" s="40"/>
      <c r="D24" s="40"/>
      <c r="E24" s="28" t="s">
        <v>43</v>
      </c>
      <c r="F24" s="40"/>
      <c r="G24" s="40"/>
      <c r="H24" s="40"/>
      <c r="I24" s="33" t="s">
        <v>35</v>
      </c>
      <c r="J24" s="28" t="s">
        <v>3</v>
      </c>
      <c r="K24" s="40"/>
      <c r="L24" s="118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1"/>
      <c r="C25" s="40"/>
      <c r="D25" s="40"/>
      <c r="E25" s="40"/>
      <c r="F25" s="40"/>
      <c r="G25" s="40"/>
      <c r="H25" s="40"/>
      <c r="I25" s="40"/>
      <c r="J25" s="40"/>
      <c r="K25" s="40"/>
      <c r="L25" s="118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1"/>
      <c r="C26" s="40"/>
      <c r="D26" s="33" t="s">
        <v>44</v>
      </c>
      <c r="E26" s="40"/>
      <c r="F26" s="40"/>
      <c r="G26" s="40"/>
      <c r="H26" s="40"/>
      <c r="I26" s="40"/>
      <c r="J26" s="40"/>
      <c r="K26" s="40"/>
      <c r="L26" s="118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19"/>
      <c r="B27" s="120"/>
      <c r="C27" s="119"/>
      <c r="D27" s="119"/>
      <c r="E27" s="38" t="s">
        <v>3</v>
      </c>
      <c r="F27" s="38"/>
      <c r="G27" s="38"/>
      <c r="H27" s="38"/>
      <c r="I27" s="119"/>
      <c r="J27" s="119"/>
      <c r="K27" s="119"/>
      <c r="L27" s="121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</row>
    <row r="28" spans="1:31" s="2" customFormat="1" ht="6.95" customHeight="1">
      <c r="A28" s="40"/>
      <c r="B28" s="41"/>
      <c r="C28" s="40"/>
      <c r="D28" s="40"/>
      <c r="E28" s="40"/>
      <c r="F28" s="40"/>
      <c r="G28" s="40"/>
      <c r="H28" s="40"/>
      <c r="I28" s="40"/>
      <c r="J28" s="40"/>
      <c r="K28" s="40"/>
      <c r="L28" s="118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1"/>
      <c r="C29" s="40"/>
      <c r="D29" s="86"/>
      <c r="E29" s="86"/>
      <c r="F29" s="86"/>
      <c r="G29" s="86"/>
      <c r="H29" s="86"/>
      <c r="I29" s="86"/>
      <c r="J29" s="86"/>
      <c r="K29" s="86"/>
      <c r="L29" s="118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1"/>
      <c r="C30" s="40"/>
      <c r="D30" s="122" t="s">
        <v>46</v>
      </c>
      <c r="E30" s="40"/>
      <c r="F30" s="40"/>
      <c r="G30" s="40"/>
      <c r="H30" s="40"/>
      <c r="I30" s="40"/>
      <c r="J30" s="92">
        <f>ROUND(J90,2)</f>
        <v>0</v>
      </c>
      <c r="K30" s="40"/>
      <c r="L30" s="118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1"/>
      <c r="C31" s="40"/>
      <c r="D31" s="86"/>
      <c r="E31" s="86"/>
      <c r="F31" s="86"/>
      <c r="G31" s="86"/>
      <c r="H31" s="86"/>
      <c r="I31" s="86"/>
      <c r="J31" s="86"/>
      <c r="K31" s="86"/>
      <c r="L31" s="118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1"/>
      <c r="C32" s="40"/>
      <c r="D32" s="40"/>
      <c r="E32" s="40"/>
      <c r="F32" s="45" t="s">
        <v>48</v>
      </c>
      <c r="G32" s="40"/>
      <c r="H32" s="40"/>
      <c r="I32" s="45" t="s">
        <v>47</v>
      </c>
      <c r="J32" s="45" t="s">
        <v>49</v>
      </c>
      <c r="K32" s="40"/>
      <c r="L32" s="118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1"/>
      <c r="C33" s="40"/>
      <c r="D33" s="123" t="s">
        <v>50</v>
      </c>
      <c r="E33" s="33" t="s">
        <v>51</v>
      </c>
      <c r="F33" s="124">
        <f>ROUND((SUM(BE90:BE163)),2)</f>
        <v>0</v>
      </c>
      <c r="G33" s="40"/>
      <c r="H33" s="40"/>
      <c r="I33" s="125">
        <v>0.21</v>
      </c>
      <c r="J33" s="124">
        <f>ROUND(((SUM(BE90:BE163))*I33),2)</f>
        <v>0</v>
      </c>
      <c r="K33" s="40"/>
      <c r="L33" s="118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1"/>
      <c r="C34" s="40"/>
      <c r="D34" s="40"/>
      <c r="E34" s="33" t="s">
        <v>52</v>
      </c>
      <c r="F34" s="124">
        <f>ROUND((SUM(BF90:BF163)),2)</f>
        <v>0</v>
      </c>
      <c r="G34" s="40"/>
      <c r="H34" s="40"/>
      <c r="I34" s="125">
        <v>0.15</v>
      </c>
      <c r="J34" s="124">
        <f>ROUND(((SUM(BF90:BF163))*I34),2)</f>
        <v>0</v>
      </c>
      <c r="K34" s="40"/>
      <c r="L34" s="118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1"/>
      <c r="C35" s="40"/>
      <c r="D35" s="40"/>
      <c r="E35" s="33" t="s">
        <v>53</v>
      </c>
      <c r="F35" s="124">
        <f>ROUND((SUM(BG90:BG163)),2)</f>
        <v>0</v>
      </c>
      <c r="G35" s="40"/>
      <c r="H35" s="40"/>
      <c r="I35" s="125">
        <v>0.21</v>
      </c>
      <c r="J35" s="124">
        <f>0</f>
        <v>0</v>
      </c>
      <c r="K35" s="40"/>
      <c r="L35" s="118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1"/>
      <c r="C36" s="40"/>
      <c r="D36" s="40"/>
      <c r="E36" s="33" t="s">
        <v>54</v>
      </c>
      <c r="F36" s="124">
        <f>ROUND((SUM(BH90:BH163)),2)</f>
        <v>0</v>
      </c>
      <c r="G36" s="40"/>
      <c r="H36" s="40"/>
      <c r="I36" s="125">
        <v>0.15</v>
      </c>
      <c r="J36" s="124">
        <f>0</f>
        <v>0</v>
      </c>
      <c r="K36" s="40"/>
      <c r="L36" s="118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1"/>
      <c r="C37" s="40"/>
      <c r="D37" s="40"/>
      <c r="E37" s="33" t="s">
        <v>55</v>
      </c>
      <c r="F37" s="124">
        <f>ROUND((SUM(BI90:BI163)),2)</f>
        <v>0</v>
      </c>
      <c r="G37" s="40"/>
      <c r="H37" s="40"/>
      <c r="I37" s="125">
        <v>0</v>
      </c>
      <c r="J37" s="124">
        <f>0</f>
        <v>0</v>
      </c>
      <c r="K37" s="40"/>
      <c r="L37" s="118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1"/>
      <c r="C38" s="40"/>
      <c r="D38" s="40"/>
      <c r="E38" s="40"/>
      <c r="F38" s="40"/>
      <c r="G38" s="40"/>
      <c r="H38" s="40"/>
      <c r="I38" s="40"/>
      <c r="J38" s="40"/>
      <c r="K38" s="40"/>
      <c r="L38" s="118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1"/>
      <c r="C39" s="126"/>
      <c r="D39" s="127" t="s">
        <v>56</v>
      </c>
      <c r="E39" s="78"/>
      <c r="F39" s="78"/>
      <c r="G39" s="128" t="s">
        <v>57</v>
      </c>
      <c r="H39" s="129" t="s">
        <v>58</v>
      </c>
      <c r="I39" s="78"/>
      <c r="J39" s="130">
        <f>SUM(J30:J37)</f>
        <v>0</v>
      </c>
      <c r="K39" s="131"/>
      <c r="L39" s="118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57"/>
      <c r="C40" s="58"/>
      <c r="D40" s="58"/>
      <c r="E40" s="58"/>
      <c r="F40" s="58"/>
      <c r="G40" s="58"/>
      <c r="H40" s="58"/>
      <c r="I40" s="58"/>
      <c r="J40" s="58"/>
      <c r="K40" s="58"/>
      <c r="L40" s="118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59"/>
      <c r="C44" s="60"/>
      <c r="D44" s="60"/>
      <c r="E44" s="60"/>
      <c r="F44" s="60"/>
      <c r="G44" s="60"/>
      <c r="H44" s="60"/>
      <c r="I44" s="60"/>
      <c r="J44" s="60"/>
      <c r="K44" s="60"/>
      <c r="L44" s="118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4" t="s">
        <v>189</v>
      </c>
      <c r="D45" s="40"/>
      <c r="E45" s="40"/>
      <c r="F45" s="40"/>
      <c r="G45" s="40"/>
      <c r="H45" s="40"/>
      <c r="I45" s="40"/>
      <c r="J45" s="40"/>
      <c r="K45" s="40"/>
      <c r="L45" s="118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0"/>
      <c r="D46" s="40"/>
      <c r="E46" s="40"/>
      <c r="F46" s="40"/>
      <c r="G46" s="40"/>
      <c r="H46" s="40"/>
      <c r="I46" s="40"/>
      <c r="J46" s="40"/>
      <c r="K46" s="40"/>
      <c r="L46" s="118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3" t="s">
        <v>17</v>
      </c>
      <c r="D47" s="40"/>
      <c r="E47" s="40"/>
      <c r="F47" s="40"/>
      <c r="G47" s="40"/>
      <c r="H47" s="40"/>
      <c r="I47" s="40"/>
      <c r="J47" s="40"/>
      <c r="K47" s="40"/>
      <c r="L47" s="118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0"/>
      <c r="D48" s="40"/>
      <c r="E48" s="117" t="str">
        <f>E7</f>
        <v>II/187 Kolínec průtah</v>
      </c>
      <c r="F48" s="33"/>
      <c r="G48" s="33"/>
      <c r="H48" s="33"/>
      <c r="I48" s="40"/>
      <c r="J48" s="40"/>
      <c r="K48" s="40"/>
      <c r="L48" s="118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3" t="s">
        <v>187</v>
      </c>
      <c r="D49" s="40"/>
      <c r="E49" s="40"/>
      <c r="F49" s="40"/>
      <c r="G49" s="40"/>
      <c r="H49" s="40"/>
      <c r="I49" s="40"/>
      <c r="J49" s="40"/>
      <c r="K49" s="40"/>
      <c r="L49" s="118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0"/>
      <c r="D50" s="40"/>
      <c r="E50" s="64" t="str">
        <f>E9</f>
        <v>SO 203 - Lávka přes Kalný potok - I. úsek - uznatelné náklady</v>
      </c>
      <c r="F50" s="40"/>
      <c r="G50" s="40"/>
      <c r="H50" s="40"/>
      <c r="I50" s="40"/>
      <c r="J50" s="40"/>
      <c r="K50" s="40"/>
      <c r="L50" s="118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0"/>
      <c r="D51" s="40"/>
      <c r="E51" s="40"/>
      <c r="F51" s="40"/>
      <c r="G51" s="40"/>
      <c r="H51" s="40"/>
      <c r="I51" s="40"/>
      <c r="J51" s="40"/>
      <c r="K51" s="40"/>
      <c r="L51" s="118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3" t="s">
        <v>23</v>
      </c>
      <c r="D52" s="40"/>
      <c r="E52" s="40"/>
      <c r="F52" s="28" t="str">
        <f>F12</f>
        <v>Kolínec</v>
      </c>
      <c r="G52" s="40"/>
      <c r="H52" s="40"/>
      <c r="I52" s="33" t="s">
        <v>25</v>
      </c>
      <c r="J52" s="66" t="str">
        <f>IF(J12="","",J12)</f>
        <v>21. 1. 2021</v>
      </c>
      <c r="K52" s="40"/>
      <c r="L52" s="118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0"/>
      <c r="D53" s="40"/>
      <c r="E53" s="40"/>
      <c r="F53" s="40"/>
      <c r="G53" s="40"/>
      <c r="H53" s="40"/>
      <c r="I53" s="40"/>
      <c r="J53" s="40"/>
      <c r="K53" s="40"/>
      <c r="L53" s="118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40.05" customHeight="1">
      <c r="A54" s="40"/>
      <c r="B54" s="41"/>
      <c r="C54" s="33" t="s">
        <v>31</v>
      </c>
      <c r="D54" s="40"/>
      <c r="E54" s="40"/>
      <c r="F54" s="28" t="str">
        <f>E15</f>
        <v>Městys Kolínec, Kolínec 28, 341 12 Kolínec</v>
      </c>
      <c r="G54" s="40"/>
      <c r="H54" s="40"/>
      <c r="I54" s="33" t="s">
        <v>38</v>
      </c>
      <c r="J54" s="38" t="str">
        <f>E21</f>
        <v>Ing. arch. Martin Jirovský Ph.D., MBA</v>
      </c>
      <c r="K54" s="40"/>
      <c r="L54" s="118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40.05" customHeight="1">
      <c r="A55" s="40"/>
      <c r="B55" s="41"/>
      <c r="C55" s="33" t="s">
        <v>36</v>
      </c>
      <c r="D55" s="40"/>
      <c r="E55" s="40"/>
      <c r="F55" s="28" t="str">
        <f>IF(E18="","",E18)</f>
        <v>Vyplň údaj</v>
      </c>
      <c r="G55" s="40"/>
      <c r="H55" s="40"/>
      <c r="I55" s="33" t="s">
        <v>42</v>
      </c>
      <c r="J55" s="38" t="str">
        <f>E24</f>
        <v>Centrum služen Staré město; Petra Stejskalová</v>
      </c>
      <c r="K55" s="40"/>
      <c r="L55" s="118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0"/>
      <c r="D56" s="40"/>
      <c r="E56" s="40"/>
      <c r="F56" s="40"/>
      <c r="G56" s="40"/>
      <c r="H56" s="40"/>
      <c r="I56" s="40"/>
      <c r="J56" s="40"/>
      <c r="K56" s="40"/>
      <c r="L56" s="118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32" t="s">
        <v>190</v>
      </c>
      <c r="D57" s="126"/>
      <c r="E57" s="126"/>
      <c r="F57" s="126"/>
      <c r="G57" s="126"/>
      <c r="H57" s="126"/>
      <c r="I57" s="126"/>
      <c r="J57" s="133" t="s">
        <v>191</v>
      </c>
      <c r="K57" s="126"/>
      <c r="L57" s="118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0"/>
      <c r="D58" s="40"/>
      <c r="E58" s="40"/>
      <c r="F58" s="40"/>
      <c r="G58" s="40"/>
      <c r="H58" s="40"/>
      <c r="I58" s="40"/>
      <c r="J58" s="40"/>
      <c r="K58" s="40"/>
      <c r="L58" s="118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34" t="s">
        <v>78</v>
      </c>
      <c r="D59" s="40"/>
      <c r="E59" s="40"/>
      <c r="F59" s="40"/>
      <c r="G59" s="40"/>
      <c r="H59" s="40"/>
      <c r="I59" s="40"/>
      <c r="J59" s="92">
        <f>J90</f>
        <v>0</v>
      </c>
      <c r="K59" s="40"/>
      <c r="L59" s="118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20" t="s">
        <v>192</v>
      </c>
    </row>
    <row r="60" spans="1:31" s="9" customFormat="1" ht="24.95" customHeight="1">
      <c r="A60" s="9"/>
      <c r="B60" s="135"/>
      <c r="C60" s="9"/>
      <c r="D60" s="136" t="s">
        <v>193</v>
      </c>
      <c r="E60" s="137"/>
      <c r="F60" s="137"/>
      <c r="G60" s="137"/>
      <c r="H60" s="137"/>
      <c r="I60" s="137"/>
      <c r="J60" s="138">
        <f>J91</f>
        <v>0</v>
      </c>
      <c r="K60" s="9"/>
      <c r="L60" s="135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39"/>
      <c r="C61" s="10"/>
      <c r="D61" s="140" t="s">
        <v>194</v>
      </c>
      <c r="E61" s="141"/>
      <c r="F61" s="141"/>
      <c r="G61" s="141"/>
      <c r="H61" s="141"/>
      <c r="I61" s="141"/>
      <c r="J61" s="142">
        <f>J92</f>
        <v>0</v>
      </c>
      <c r="K61" s="10"/>
      <c r="L61" s="13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39"/>
      <c r="C62" s="10"/>
      <c r="D62" s="140" t="s">
        <v>195</v>
      </c>
      <c r="E62" s="141"/>
      <c r="F62" s="141"/>
      <c r="G62" s="141"/>
      <c r="H62" s="141"/>
      <c r="I62" s="141"/>
      <c r="J62" s="142">
        <f>J99</f>
        <v>0</v>
      </c>
      <c r="K62" s="10"/>
      <c r="L62" s="13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39"/>
      <c r="C63" s="10"/>
      <c r="D63" s="140" t="s">
        <v>196</v>
      </c>
      <c r="E63" s="141"/>
      <c r="F63" s="141"/>
      <c r="G63" s="141"/>
      <c r="H63" s="141"/>
      <c r="I63" s="141"/>
      <c r="J63" s="142">
        <f>J108</f>
        <v>0</v>
      </c>
      <c r="K63" s="10"/>
      <c r="L63" s="13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39"/>
      <c r="C64" s="10"/>
      <c r="D64" s="140" t="s">
        <v>973</v>
      </c>
      <c r="E64" s="141"/>
      <c r="F64" s="141"/>
      <c r="G64" s="141"/>
      <c r="H64" s="141"/>
      <c r="I64" s="141"/>
      <c r="J64" s="142">
        <f>J112</f>
        <v>0</v>
      </c>
      <c r="K64" s="10"/>
      <c r="L64" s="13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39"/>
      <c r="C65" s="10"/>
      <c r="D65" s="140" t="s">
        <v>198</v>
      </c>
      <c r="E65" s="141"/>
      <c r="F65" s="141"/>
      <c r="G65" s="141"/>
      <c r="H65" s="141"/>
      <c r="I65" s="141"/>
      <c r="J65" s="142">
        <f>J119</f>
        <v>0</v>
      </c>
      <c r="K65" s="10"/>
      <c r="L65" s="13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39"/>
      <c r="C66" s="10"/>
      <c r="D66" s="140" t="s">
        <v>199</v>
      </c>
      <c r="E66" s="141"/>
      <c r="F66" s="141"/>
      <c r="G66" s="141"/>
      <c r="H66" s="141"/>
      <c r="I66" s="141"/>
      <c r="J66" s="142">
        <f>J142</f>
        <v>0</v>
      </c>
      <c r="K66" s="10"/>
      <c r="L66" s="139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39"/>
      <c r="C67" s="10"/>
      <c r="D67" s="140" t="s">
        <v>200</v>
      </c>
      <c r="E67" s="141"/>
      <c r="F67" s="141"/>
      <c r="G67" s="141"/>
      <c r="H67" s="141"/>
      <c r="I67" s="141"/>
      <c r="J67" s="142">
        <f>J150</f>
        <v>0</v>
      </c>
      <c r="K67" s="10"/>
      <c r="L67" s="139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9" customFormat="1" ht="24.95" customHeight="1">
      <c r="A68" s="9"/>
      <c r="B68" s="135"/>
      <c r="C68" s="9"/>
      <c r="D68" s="136" t="s">
        <v>603</v>
      </c>
      <c r="E68" s="137"/>
      <c r="F68" s="137"/>
      <c r="G68" s="137"/>
      <c r="H68" s="137"/>
      <c r="I68" s="137"/>
      <c r="J68" s="138">
        <f>J152</f>
        <v>0</v>
      </c>
      <c r="K68" s="9"/>
      <c r="L68" s="135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39"/>
      <c r="C69" s="10"/>
      <c r="D69" s="140" t="s">
        <v>1133</v>
      </c>
      <c r="E69" s="141"/>
      <c r="F69" s="141"/>
      <c r="G69" s="141"/>
      <c r="H69" s="141"/>
      <c r="I69" s="141"/>
      <c r="J69" s="142">
        <f>J153</f>
        <v>0</v>
      </c>
      <c r="K69" s="10"/>
      <c r="L69" s="139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39"/>
      <c r="C70" s="10"/>
      <c r="D70" s="140" t="s">
        <v>1134</v>
      </c>
      <c r="E70" s="141"/>
      <c r="F70" s="141"/>
      <c r="G70" s="141"/>
      <c r="H70" s="141"/>
      <c r="I70" s="141"/>
      <c r="J70" s="142">
        <f>J159</f>
        <v>0</v>
      </c>
      <c r="K70" s="10"/>
      <c r="L70" s="139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2" customFormat="1" ht="21.8" customHeight="1">
      <c r="A71" s="40"/>
      <c r="B71" s="41"/>
      <c r="C71" s="40"/>
      <c r="D71" s="40"/>
      <c r="E71" s="40"/>
      <c r="F71" s="40"/>
      <c r="G71" s="40"/>
      <c r="H71" s="40"/>
      <c r="I71" s="40"/>
      <c r="J71" s="40"/>
      <c r="K71" s="40"/>
      <c r="L71" s="118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6.95" customHeight="1">
      <c r="A72" s="40"/>
      <c r="B72" s="57"/>
      <c r="C72" s="58"/>
      <c r="D72" s="58"/>
      <c r="E72" s="58"/>
      <c r="F72" s="58"/>
      <c r="G72" s="58"/>
      <c r="H72" s="58"/>
      <c r="I72" s="58"/>
      <c r="J72" s="58"/>
      <c r="K72" s="58"/>
      <c r="L72" s="118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6" spans="1:31" s="2" customFormat="1" ht="6.95" customHeight="1">
      <c r="A76" s="40"/>
      <c r="B76" s="59"/>
      <c r="C76" s="60"/>
      <c r="D76" s="60"/>
      <c r="E76" s="60"/>
      <c r="F76" s="60"/>
      <c r="G76" s="60"/>
      <c r="H76" s="60"/>
      <c r="I76" s="60"/>
      <c r="J76" s="60"/>
      <c r="K76" s="60"/>
      <c r="L76" s="118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24.95" customHeight="1">
      <c r="A77" s="40"/>
      <c r="B77" s="41"/>
      <c r="C77" s="24" t="s">
        <v>201</v>
      </c>
      <c r="D77" s="40"/>
      <c r="E77" s="40"/>
      <c r="F77" s="40"/>
      <c r="G77" s="40"/>
      <c r="H77" s="40"/>
      <c r="I77" s="40"/>
      <c r="J77" s="40"/>
      <c r="K77" s="40"/>
      <c r="L77" s="118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6.95" customHeight="1">
      <c r="A78" s="40"/>
      <c r="B78" s="41"/>
      <c r="C78" s="40"/>
      <c r="D78" s="40"/>
      <c r="E78" s="40"/>
      <c r="F78" s="40"/>
      <c r="G78" s="40"/>
      <c r="H78" s="40"/>
      <c r="I78" s="40"/>
      <c r="J78" s="40"/>
      <c r="K78" s="40"/>
      <c r="L78" s="118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2" customHeight="1">
      <c r="A79" s="40"/>
      <c r="B79" s="41"/>
      <c r="C79" s="33" t="s">
        <v>17</v>
      </c>
      <c r="D79" s="40"/>
      <c r="E79" s="40"/>
      <c r="F79" s="40"/>
      <c r="G79" s="40"/>
      <c r="H79" s="40"/>
      <c r="I79" s="40"/>
      <c r="J79" s="40"/>
      <c r="K79" s="40"/>
      <c r="L79" s="118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6.5" customHeight="1">
      <c r="A80" s="40"/>
      <c r="B80" s="41"/>
      <c r="C80" s="40"/>
      <c r="D80" s="40"/>
      <c r="E80" s="117" t="str">
        <f>E7</f>
        <v>II/187 Kolínec průtah</v>
      </c>
      <c r="F80" s="33"/>
      <c r="G80" s="33"/>
      <c r="H80" s="33"/>
      <c r="I80" s="40"/>
      <c r="J80" s="40"/>
      <c r="K80" s="40"/>
      <c r="L80" s="118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2" customHeight="1">
      <c r="A81" s="40"/>
      <c r="B81" s="41"/>
      <c r="C81" s="33" t="s">
        <v>187</v>
      </c>
      <c r="D81" s="40"/>
      <c r="E81" s="40"/>
      <c r="F81" s="40"/>
      <c r="G81" s="40"/>
      <c r="H81" s="40"/>
      <c r="I81" s="40"/>
      <c r="J81" s="40"/>
      <c r="K81" s="40"/>
      <c r="L81" s="118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6.5" customHeight="1">
      <c r="A82" s="40"/>
      <c r="B82" s="41"/>
      <c r="C82" s="40"/>
      <c r="D82" s="40"/>
      <c r="E82" s="64" t="str">
        <f>E9</f>
        <v>SO 203 - Lávka přes Kalný potok - I. úsek - uznatelné náklady</v>
      </c>
      <c r="F82" s="40"/>
      <c r="G82" s="40"/>
      <c r="H82" s="40"/>
      <c r="I82" s="40"/>
      <c r="J82" s="40"/>
      <c r="K82" s="40"/>
      <c r="L82" s="118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>
      <c r="A83" s="40"/>
      <c r="B83" s="41"/>
      <c r="C83" s="40"/>
      <c r="D83" s="40"/>
      <c r="E83" s="40"/>
      <c r="F83" s="40"/>
      <c r="G83" s="40"/>
      <c r="H83" s="40"/>
      <c r="I83" s="40"/>
      <c r="J83" s="40"/>
      <c r="K83" s="40"/>
      <c r="L83" s="118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3" t="s">
        <v>23</v>
      </c>
      <c r="D84" s="40"/>
      <c r="E84" s="40"/>
      <c r="F84" s="28" t="str">
        <f>F12</f>
        <v>Kolínec</v>
      </c>
      <c r="G84" s="40"/>
      <c r="H84" s="40"/>
      <c r="I84" s="33" t="s">
        <v>25</v>
      </c>
      <c r="J84" s="66" t="str">
        <f>IF(J12="","",J12)</f>
        <v>21. 1. 2021</v>
      </c>
      <c r="K84" s="40"/>
      <c r="L84" s="118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6.95" customHeight="1">
      <c r="A85" s="40"/>
      <c r="B85" s="41"/>
      <c r="C85" s="40"/>
      <c r="D85" s="40"/>
      <c r="E85" s="40"/>
      <c r="F85" s="40"/>
      <c r="G85" s="40"/>
      <c r="H85" s="40"/>
      <c r="I85" s="40"/>
      <c r="J85" s="40"/>
      <c r="K85" s="40"/>
      <c r="L85" s="118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40.05" customHeight="1">
      <c r="A86" s="40"/>
      <c r="B86" s="41"/>
      <c r="C86" s="33" t="s">
        <v>31</v>
      </c>
      <c r="D86" s="40"/>
      <c r="E86" s="40"/>
      <c r="F86" s="28" t="str">
        <f>E15</f>
        <v>Městys Kolínec, Kolínec 28, 341 12 Kolínec</v>
      </c>
      <c r="G86" s="40"/>
      <c r="H86" s="40"/>
      <c r="I86" s="33" t="s">
        <v>38</v>
      </c>
      <c r="J86" s="38" t="str">
        <f>E21</f>
        <v>Ing. arch. Martin Jirovský Ph.D., MBA</v>
      </c>
      <c r="K86" s="40"/>
      <c r="L86" s="118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40.05" customHeight="1">
      <c r="A87" s="40"/>
      <c r="B87" s="41"/>
      <c r="C87" s="33" t="s">
        <v>36</v>
      </c>
      <c r="D87" s="40"/>
      <c r="E87" s="40"/>
      <c r="F87" s="28" t="str">
        <f>IF(E18="","",E18)</f>
        <v>Vyplň údaj</v>
      </c>
      <c r="G87" s="40"/>
      <c r="H87" s="40"/>
      <c r="I87" s="33" t="s">
        <v>42</v>
      </c>
      <c r="J87" s="38" t="str">
        <f>E24</f>
        <v>Centrum služen Staré město; Petra Stejskalová</v>
      </c>
      <c r="K87" s="40"/>
      <c r="L87" s="118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0.3" customHeight="1">
      <c r="A88" s="40"/>
      <c r="B88" s="41"/>
      <c r="C88" s="40"/>
      <c r="D88" s="40"/>
      <c r="E88" s="40"/>
      <c r="F88" s="40"/>
      <c r="G88" s="40"/>
      <c r="H88" s="40"/>
      <c r="I88" s="40"/>
      <c r="J88" s="40"/>
      <c r="K88" s="40"/>
      <c r="L88" s="118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11" customFormat="1" ht="29.25" customHeight="1">
      <c r="A89" s="143"/>
      <c r="B89" s="144"/>
      <c r="C89" s="145" t="s">
        <v>202</v>
      </c>
      <c r="D89" s="146" t="s">
        <v>65</v>
      </c>
      <c r="E89" s="146" t="s">
        <v>61</v>
      </c>
      <c r="F89" s="146" t="s">
        <v>62</v>
      </c>
      <c r="G89" s="146" t="s">
        <v>203</v>
      </c>
      <c r="H89" s="146" t="s">
        <v>204</v>
      </c>
      <c r="I89" s="146" t="s">
        <v>205</v>
      </c>
      <c r="J89" s="147" t="s">
        <v>191</v>
      </c>
      <c r="K89" s="148" t="s">
        <v>206</v>
      </c>
      <c r="L89" s="149"/>
      <c r="M89" s="82" t="s">
        <v>3</v>
      </c>
      <c r="N89" s="83" t="s">
        <v>50</v>
      </c>
      <c r="O89" s="83" t="s">
        <v>207</v>
      </c>
      <c r="P89" s="83" t="s">
        <v>208</v>
      </c>
      <c r="Q89" s="83" t="s">
        <v>209</v>
      </c>
      <c r="R89" s="83" t="s">
        <v>210</v>
      </c>
      <c r="S89" s="83" t="s">
        <v>211</v>
      </c>
      <c r="T89" s="84" t="s">
        <v>212</v>
      </c>
      <c r="U89" s="143"/>
      <c r="V89" s="143"/>
      <c r="W89" s="143"/>
      <c r="X89" s="143"/>
      <c r="Y89" s="143"/>
      <c r="Z89" s="143"/>
      <c r="AA89" s="143"/>
      <c r="AB89" s="143"/>
      <c r="AC89" s="143"/>
      <c r="AD89" s="143"/>
      <c r="AE89" s="143"/>
    </row>
    <row r="90" spans="1:63" s="2" customFormat="1" ht="22.8" customHeight="1">
      <c r="A90" s="40"/>
      <c r="B90" s="41"/>
      <c r="C90" s="89" t="s">
        <v>213</v>
      </c>
      <c r="D90" s="40"/>
      <c r="E90" s="40"/>
      <c r="F90" s="40"/>
      <c r="G90" s="40"/>
      <c r="H90" s="40"/>
      <c r="I90" s="40"/>
      <c r="J90" s="150">
        <f>BK90</f>
        <v>0</v>
      </c>
      <c r="K90" s="40"/>
      <c r="L90" s="41"/>
      <c r="M90" s="85"/>
      <c r="N90" s="70"/>
      <c r="O90" s="86"/>
      <c r="P90" s="151">
        <f>P91+P152</f>
        <v>0</v>
      </c>
      <c r="Q90" s="86"/>
      <c r="R90" s="151">
        <f>R91+R152</f>
        <v>30.4851791</v>
      </c>
      <c r="S90" s="86"/>
      <c r="T90" s="152">
        <f>T91+T152</f>
        <v>13.694720000000002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T90" s="20" t="s">
        <v>79</v>
      </c>
      <c r="AU90" s="20" t="s">
        <v>192</v>
      </c>
      <c r="BK90" s="153">
        <f>BK91+BK152</f>
        <v>0</v>
      </c>
    </row>
    <row r="91" spans="1:63" s="12" customFormat="1" ht="25.9" customHeight="1">
      <c r="A91" s="12"/>
      <c r="B91" s="154"/>
      <c r="C91" s="12"/>
      <c r="D91" s="155" t="s">
        <v>79</v>
      </c>
      <c r="E91" s="156" t="s">
        <v>214</v>
      </c>
      <c r="F91" s="156" t="s">
        <v>215</v>
      </c>
      <c r="G91" s="12"/>
      <c r="H91" s="12"/>
      <c r="I91" s="157"/>
      <c r="J91" s="158">
        <f>BK91</f>
        <v>0</v>
      </c>
      <c r="K91" s="12"/>
      <c r="L91" s="154"/>
      <c r="M91" s="159"/>
      <c r="N91" s="160"/>
      <c r="O91" s="160"/>
      <c r="P91" s="161">
        <f>P92+P99+P108+P112+P119+P142+P150</f>
        <v>0</v>
      </c>
      <c r="Q91" s="160"/>
      <c r="R91" s="161">
        <f>R92+R99+R108+R112+R119+R142+R150</f>
        <v>30.3811779</v>
      </c>
      <c r="S91" s="160"/>
      <c r="T91" s="162">
        <f>T92+T99+T108+T112+T119+T142+T150</f>
        <v>13.694720000000002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155" t="s">
        <v>88</v>
      </c>
      <c r="AT91" s="163" t="s">
        <v>79</v>
      </c>
      <c r="AU91" s="163" t="s">
        <v>80</v>
      </c>
      <c r="AY91" s="155" t="s">
        <v>216</v>
      </c>
      <c r="BK91" s="164">
        <f>BK92+BK99+BK108+BK112+BK119+BK142+BK150</f>
        <v>0</v>
      </c>
    </row>
    <row r="92" spans="1:63" s="12" customFormat="1" ht="22.8" customHeight="1">
      <c r="A92" s="12"/>
      <c r="B92" s="154"/>
      <c r="C92" s="12"/>
      <c r="D92" s="155" t="s">
        <v>79</v>
      </c>
      <c r="E92" s="165" t="s">
        <v>88</v>
      </c>
      <c r="F92" s="165" t="s">
        <v>217</v>
      </c>
      <c r="G92" s="12"/>
      <c r="H92" s="12"/>
      <c r="I92" s="157"/>
      <c r="J92" s="166">
        <f>BK92</f>
        <v>0</v>
      </c>
      <c r="K92" s="12"/>
      <c r="L92" s="154"/>
      <c r="M92" s="159"/>
      <c r="N92" s="160"/>
      <c r="O92" s="160"/>
      <c r="P92" s="161">
        <f>SUM(P93:P98)</f>
        <v>0</v>
      </c>
      <c r="Q92" s="160"/>
      <c r="R92" s="161">
        <f>SUM(R93:R98)</f>
        <v>0</v>
      </c>
      <c r="S92" s="160"/>
      <c r="T92" s="162">
        <f>SUM(T93:T98)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155" t="s">
        <v>88</v>
      </c>
      <c r="AT92" s="163" t="s">
        <v>79</v>
      </c>
      <c r="AU92" s="163" t="s">
        <v>88</v>
      </c>
      <c r="AY92" s="155" t="s">
        <v>216</v>
      </c>
      <c r="BK92" s="164">
        <f>SUM(BK93:BK98)</f>
        <v>0</v>
      </c>
    </row>
    <row r="93" spans="1:65" s="2" customFormat="1" ht="37.8" customHeight="1">
      <c r="A93" s="40"/>
      <c r="B93" s="167"/>
      <c r="C93" s="168" t="s">
        <v>88</v>
      </c>
      <c r="D93" s="168" t="s">
        <v>218</v>
      </c>
      <c r="E93" s="169" t="s">
        <v>1135</v>
      </c>
      <c r="F93" s="170" t="s">
        <v>1136</v>
      </c>
      <c r="G93" s="171" t="s">
        <v>270</v>
      </c>
      <c r="H93" s="172">
        <v>4</v>
      </c>
      <c r="I93" s="173"/>
      <c r="J93" s="174">
        <f>ROUND(I93*H93,2)</f>
        <v>0</v>
      </c>
      <c r="K93" s="175"/>
      <c r="L93" s="41"/>
      <c r="M93" s="176" t="s">
        <v>3</v>
      </c>
      <c r="N93" s="177" t="s">
        <v>51</v>
      </c>
      <c r="O93" s="74"/>
      <c r="P93" s="178">
        <f>O93*H93</f>
        <v>0</v>
      </c>
      <c r="Q93" s="178">
        <v>0</v>
      </c>
      <c r="R93" s="178">
        <f>Q93*H93</f>
        <v>0</v>
      </c>
      <c r="S93" s="178">
        <v>0</v>
      </c>
      <c r="T93" s="179">
        <f>S93*H93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180" t="s">
        <v>222</v>
      </c>
      <c r="AT93" s="180" t="s">
        <v>218</v>
      </c>
      <c r="AU93" s="180" t="s">
        <v>22</v>
      </c>
      <c r="AY93" s="20" t="s">
        <v>216</v>
      </c>
      <c r="BE93" s="181">
        <f>IF(N93="základní",J93,0)</f>
        <v>0</v>
      </c>
      <c r="BF93" s="181">
        <f>IF(N93="snížená",J93,0)</f>
        <v>0</v>
      </c>
      <c r="BG93" s="181">
        <f>IF(N93="zákl. přenesená",J93,0)</f>
        <v>0</v>
      </c>
      <c r="BH93" s="181">
        <f>IF(N93="sníž. přenesená",J93,0)</f>
        <v>0</v>
      </c>
      <c r="BI93" s="181">
        <f>IF(N93="nulová",J93,0)</f>
        <v>0</v>
      </c>
      <c r="BJ93" s="20" t="s">
        <v>88</v>
      </c>
      <c r="BK93" s="181">
        <f>ROUND(I93*H93,2)</f>
        <v>0</v>
      </c>
      <c r="BL93" s="20" t="s">
        <v>222</v>
      </c>
      <c r="BM93" s="180" t="s">
        <v>1137</v>
      </c>
    </row>
    <row r="94" spans="1:65" s="2" customFormat="1" ht="62.7" customHeight="1">
      <c r="A94" s="40"/>
      <c r="B94" s="167"/>
      <c r="C94" s="168" t="s">
        <v>22</v>
      </c>
      <c r="D94" s="168" t="s">
        <v>218</v>
      </c>
      <c r="E94" s="169" t="s">
        <v>292</v>
      </c>
      <c r="F94" s="170" t="s">
        <v>293</v>
      </c>
      <c r="G94" s="171" t="s">
        <v>270</v>
      </c>
      <c r="H94" s="172">
        <v>4</v>
      </c>
      <c r="I94" s="173"/>
      <c r="J94" s="174">
        <f>ROUND(I94*H94,2)</f>
        <v>0</v>
      </c>
      <c r="K94" s="175"/>
      <c r="L94" s="41"/>
      <c r="M94" s="176" t="s">
        <v>3</v>
      </c>
      <c r="N94" s="177" t="s">
        <v>51</v>
      </c>
      <c r="O94" s="74"/>
      <c r="P94" s="178">
        <f>O94*H94</f>
        <v>0</v>
      </c>
      <c r="Q94" s="178">
        <v>0</v>
      </c>
      <c r="R94" s="178">
        <f>Q94*H94</f>
        <v>0</v>
      </c>
      <c r="S94" s="178">
        <v>0</v>
      </c>
      <c r="T94" s="179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180" t="s">
        <v>222</v>
      </c>
      <c r="AT94" s="180" t="s">
        <v>218</v>
      </c>
      <c r="AU94" s="180" t="s">
        <v>22</v>
      </c>
      <c r="AY94" s="20" t="s">
        <v>216</v>
      </c>
      <c r="BE94" s="181">
        <f>IF(N94="základní",J94,0)</f>
        <v>0</v>
      </c>
      <c r="BF94" s="181">
        <f>IF(N94="snížená",J94,0)</f>
        <v>0</v>
      </c>
      <c r="BG94" s="181">
        <f>IF(N94="zákl. přenesená",J94,0)</f>
        <v>0</v>
      </c>
      <c r="BH94" s="181">
        <f>IF(N94="sníž. přenesená",J94,0)</f>
        <v>0</v>
      </c>
      <c r="BI94" s="181">
        <f>IF(N94="nulová",J94,0)</f>
        <v>0</v>
      </c>
      <c r="BJ94" s="20" t="s">
        <v>88</v>
      </c>
      <c r="BK94" s="181">
        <f>ROUND(I94*H94,2)</f>
        <v>0</v>
      </c>
      <c r="BL94" s="20" t="s">
        <v>222</v>
      </c>
      <c r="BM94" s="180" t="s">
        <v>1138</v>
      </c>
    </row>
    <row r="95" spans="1:47" s="2" customFormat="1" ht="12">
      <c r="A95" s="40"/>
      <c r="B95" s="41"/>
      <c r="C95" s="40"/>
      <c r="D95" s="183" t="s">
        <v>229</v>
      </c>
      <c r="E95" s="40"/>
      <c r="F95" s="191" t="s">
        <v>295</v>
      </c>
      <c r="G95" s="40"/>
      <c r="H95" s="40"/>
      <c r="I95" s="192"/>
      <c r="J95" s="40"/>
      <c r="K95" s="40"/>
      <c r="L95" s="41"/>
      <c r="M95" s="193"/>
      <c r="N95" s="194"/>
      <c r="O95" s="74"/>
      <c r="P95" s="74"/>
      <c r="Q95" s="74"/>
      <c r="R95" s="74"/>
      <c r="S95" s="74"/>
      <c r="T95" s="75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T95" s="20" t="s">
        <v>229</v>
      </c>
      <c r="AU95" s="20" t="s">
        <v>22</v>
      </c>
    </row>
    <row r="96" spans="1:51" s="13" customFormat="1" ht="12">
      <c r="A96" s="13"/>
      <c r="B96" s="182"/>
      <c r="C96" s="13"/>
      <c r="D96" s="183" t="s">
        <v>224</v>
      </c>
      <c r="E96" s="184" t="s">
        <v>3</v>
      </c>
      <c r="F96" s="185" t="s">
        <v>1139</v>
      </c>
      <c r="G96" s="13"/>
      <c r="H96" s="186">
        <v>4</v>
      </c>
      <c r="I96" s="187"/>
      <c r="J96" s="13"/>
      <c r="K96" s="13"/>
      <c r="L96" s="182"/>
      <c r="M96" s="188"/>
      <c r="N96" s="189"/>
      <c r="O96" s="189"/>
      <c r="P96" s="189"/>
      <c r="Q96" s="189"/>
      <c r="R96" s="189"/>
      <c r="S96" s="189"/>
      <c r="T96" s="190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184" t="s">
        <v>224</v>
      </c>
      <c r="AU96" s="184" t="s">
        <v>22</v>
      </c>
      <c r="AV96" s="13" t="s">
        <v>22</v>
      </c>
      <c r="AW96" s="13" t="s">
        <v>41</v>
      </c>
      <c r="AX96" s="13" t="s">
        <v>88</v>
      </c>
      <c r="AY96" s="184" t="s">
        <v>216</v>
      </c>
    </row>
    <row r="97" spans="1:65" s="2" customFormat="1" ht="37.8" customHeight="1">
      <c r="A97" s="40"/>
      <c r="B97" s="167"/>
      <c r="C97" s="168" t="s">
        <v>234</v>
      </c>
      <c r="D97" s="168" t="s">
        <v>218</v>
      </c>
      <c r="E97" s="169" t="s">
        <v>297</v>
      </c>
      <c r="F97" s="170" t="s">
        <v>298</v>
      </c>
      <c r="G97" s="171" t="s">
        <v>299</v>
      </c>
      <c r="H97" s="172">
        <v>8</v>
      </c>
      <c r="I97" s="173"/>
      <c r="J97" s="174">
        <f>ROUND(I97*H97,2)</f>
        <v>0</v>
      </c>
      <c r="K97" s="175"/>
      <c r="L97" s="41"/>
      <c r="M97" s="176" t="s">
        <v>3</v>
      </c>
      <c r="N97" s="177" t="s">
        <v>51</v>
      </c>
      <c r="O97" s="74"/>
      <c r="P97" s="178">
        <f>O97*H97</f>
        <v>0</v>
      </c>
      <c r="Q97" s="178">
        <v>0</v>
      </c>
      <c r="R97" s="178">
        <f>Q97*H97</f>
        <v>0</v>
      </c>
      <c r="S97" s="178">
        <v>0</v>
      </c>
      <c r="T97" s="179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180" t="s">
        <v>222</v>
      </c>
      <c r="AT97" s="180" t="s">
        <v>218</v>
      </c>
      <c r="AU97" s="180" t="s">
        <v>22</v>
      </c>
      <c r="AY97" s="20" t="s">
        <v>216</v>
      </c>
      <c r="BE97" s="181">
        <f>IF(N97="základní",J97,0)</f>
        <v>0</v>
      </c>
      <c r="BF97" s="181">
        <f>IF(N97="snížená",J97,0)</f>
        <v>0</v>
      </c>
      <c r="BG97" s="181">
        <f>IF(N97="zákl. přenesená",J97,0)</f>
        <v>0</v>
      </c>
      <c r="BH97" s="181">
        <f>IF(N97="sníž. přenesená",J97,0)</f>
        <v>0</v>
      </c>
      <c r="BI97" s="181">
        <f>IF(N97="nulová",J97,0)</f>
        <v>0</v>
      </c>
      <c r="BJ97" s="20" t="s">
        <v>88</v>
      </c>
      <c r="BK97" s="181">
        <f>ROUND(I97*H97,2)</f>
        <v>0</v>
      </c>
      <c r="BL97" s="20" t="s">
        <v>222</v>
      </c>
      <c r="BM97" s="180" t="s">
        <v>1140</v>
      </c>
    </row>
    <row r="98" spans="1:51" s="13" customFormat="1" ht="12">
      <c r="A98" s="13"/>
      <c r="B98" s="182"/>
      <c r="C98" s="13"/>
      <c r="D98" s="183" t="s">
        <v>224</v>
      </c>
      <c r="E98" s="13"/>
      <c r="F98" s="185" t="s">
        <v>1141</v>
      </c>
      <c r="G98" s="13"/>
      <c r="H98" s="186">
        <v>8</v>
      </c>
      <c r="I98" s="187"/>
      <c r="J98" s="13"/>
      <c r="K98" s="13"/>
      <c r="L98" s="182"/>
      <c r="M98" s="188"/>
      <c r="N98" s="189"/>
      <c r="O98" s="189"/>
      <c r="P98" s="189"/>
      <c r="Q98" s="189"/>
      <c r="R98" s="189"/>
      <c r="S98" s="189"/>
      <c r="T98" s="190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184" t="s">
        <v>224</v>
      </c>
      <c r="AU98" s="184" t="s">
        <v>22</v>
      </c>
      <c r="AV98" s="13" t="s">
        <v>22</v>
      </c>
      <c r="AW98" s="13" t="s">
        <v>4</v>
      </c>
      <c r="AX98" s="13" t="s">
        <v>88</v>
      </c>
      <c r="AY98" s="184" t="s">
        <v>216</v>
      </c>
    </row>
    <row r="99" spans="1:63" s="12" customFormat="1" ht="22.8" customHeight="1">
      <c r="A99" s="12"/>
      <c r="B99" s="154"/>
      <c r="C99" s="12"/>
      <c r="D99" s="155" t="s">
        <v>79</v>
      </c>
      <c r="E99" s="165" t="s">
        <v>22</v>
      </c>
      <c r="F99" s="165" t="s">
        <v>329</v>
      </c>
      <c r="G99" s="12"/>
      <c r="H99" s="12"/>
      <c r="I99" s="157"/>
      <c r="J99" s="166">
        <f>BK99</f>
        <v>0</v>
      </c>
      <c r="K99" s="12"/>
      <c r="L99" s="154"/>
      <c r="M99" s="159"/>
      <c r="N99" s="160"/>
      <c r="O99" s="160"/>
      <c r="P99" s="161">
        <f>SUM(P100:P107)</f>
        <v>0</v>
      </c>
      <c r="Q99" s="160"/>
      <c r="R99" s="161">
        <f>SUM(R100:R107)</f>
        <v>13.0748122</v>
      </c>
      <c r="S99" s="160"/>
      <c r="T99" s="162">
        <f>SUM(T100:T107)</f>
        <v>0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155" t="s">
        <v>88</v>
      </c>
      <c r="AT99" s="163" t="s">
        <v>79</v>
      </c>
      <c r="AU99" s="163" t="s">
        <v>88</v>
      </c>
      <c r="AY99" s="155" t="s">
        <v>216</v>
      </c>
      <c r="BK99" s="164">
        <f>SUM(BK100:BK107)</f>
        <v>0</v>
      </c>
    </row>
    <row r="100" spans="1:65" s="2" customFormat="1" ht="24.15" customHeight="1">
      <c r="A100" s="40"/>
      <c r="B100" s="167"/>
      <c r="C100" s="168" t="s">
        <v>222</v>
      </c>
      <c r="D100" s="168" t="s">
        <v>218</v>
      </c>
      <c r="E100" s="169" t="s">
        <v>1142</v>
      </c>
      <c r="F100" s="170" t="s">
        <v>1143</v>
      </c>
      <c r="G100" s="171" t="s">
        <v>260</v>
      </c>
      <c r="H100" s="172">
        <v>6</v>
      </c>
      <c r="I100" s="173"/>
      <c r="J100" s="174">
        <f>ROUND(I100*H100,2)</f>
        <v>0</v>
      </c>
      <c r="K100" s="175"/>
      <c r="L100" s="41"/>
      <c r="M100" s="176" t="s">
        <v>3</v>
      </c>
      <c r="N100" s="177" t="s">
        <v>51</v>
      </c>
      <c r="O100" s="74"/>
      <c r="P100" s="178">
        <f>O100*H100</f>
        <v>0</v>
      </c>
      <c r="Q100" s="178">
        <v>0.00023</v>
      </c>
      <c r="R100" s="178">
        <f>Q100*H100</f>
        <v>0.0013800000000000002</v>
      </c>
      <c r="S100" s="178">
        <v>0</v>
      </c>
      <c r="T100" s="179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180" t="s">
        <v>222</v>
      </c>
      <c r="AT100" s="180" t="s">
        <v>218</v>
      </c>
      <c r="AU100" s="180" t="s">
        <v>22</v>
      </c>
      <c r="AY100" s="20" t="s">
        <v>216</v>
      </c>
      <c r="BE100" s="181">
        <f>IF(N100="základní",J100,0)</f>
        <v>0</v>
      </c>
      <c r="BF100" s="181">
        <f>IF(N100="snížená",J100,0)</f>
        <v>0</v>
      </c>
      <c r="BG100" s="181">
        <f>IF(N100="zákl. přenesená",J100,0)</f>
        <v>0</v>
      </c>
      <c r="BH100" s="181">
        <f>IF(N100="sníž. přenesená",J100,0)</f>
        <v>0</v>
      </c>
      <c r="BI100" s="181">
        <f>IF(N100="nulová",J100,0)</f>
        <v>0</v>
      </c>
      <c r="BJ100" s="20" t="s">
        <v>88</v>
      </c>
      <c r="BK100" s="181">
        <f>ROUND(I100*H100,2)</f>
        <v>0</v>
      </c>
      <c r="BL100" s="20" t="s">
        <v>222</v>
      </c>
      <c r="BM100" s="180" t="s">
        <v>1144</v>
      </c>
    </row>
    <row r="101" spans="1:65" s="2" customFormat="1" ht="37.8" customHeight="1">
      <c r="A101" s="40"/>
      <c r="B101" s="167"/>
      <c r="C101" s="168" t="s">
        <v>244</v>
      </c>
      <c r="D101" s="168" t="s">
        <v>218</v>
      </c>
      <c r="E101" s="169" t="s">
        <v>1145</v>
      </c>
      <c r="F101" s="170" t="s">
        <v>1146</v>
      </c>
      <c r="G101" s="171" t="s">
        <v>461</v>
      </c>
      <c r="H101" s="172">
        <v>2</v>
      </c>
      <c r="I101" s="173"/>
      <c r="J101" s="174">
        <f>ROUND(I101*H101,2)</f>
        <v>0</v>
      </c>
      <c r="K101" s="175"/>
      <c r="L101" s="41"/>
      <c r="M101" s="176" t="s">
        <v>3</v>
      </c>
      <c r="N101" s="177" t="s">
        <v>51</v>
      </c>
      <c r="O101" s="74"/>
      <c r="P101" s="178">
        <f>O101*H101</f>
        <v>0</v>
      </c>
      <c r="Q101" s="178">
        <v>0.08936</v>
      </c>
      <c r="R101" s="178">
        <f>Q101*H101</f>
        <v>0.17872</v>
      </c>
      <c r="S101" s="178">
        <v>0</v>
      </c>
      <c r="T101" s="179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180" t="s">
        <v>222</v>
      </c>
      <c r="AT101" s="180" t="s">
        <v>218</v>
      </c>
      <c r="AU101" s="180" t="s">
        <v>22</v>
      </c>
      <c r="AY101" s="20" t="s">
        <v>216</v>
      </c>
      <c r="BE101" s="181">
        <f>IF(N101="základní",J101,0)</f>
        <v>0</v>
      </c>
      <c r="BF101" s="181">
        <f>IF(N101="snížená",J101,0)</f>
        <v>0</v>
      </c>
      <c r="BG101" s="181">
        <f>IF(N101="zákl. přenesená",J101,0)</f>
        <v>0</v>
      </c>
      <c r="BH101" s="181">
        <f>IF(N101="sníž. přenesená",J101,0)</f>
        <v>0</v>
      </c>
      <c r="BI101" s="181">
        <f>IF(N101="nulová",J101,0)</f>
        <v>0</v>
      </c>
      <c r="BJ101" s="20" t="s">
        <v>88</v>
      </c>
      <c r="BK101" s="181">
        <f>ROUND(I101*H101,2)</f>
        <v>0</v>
      </c>
      <c r="BL101" s="20" t="s">
        <v>222</v>
      </c>
      <c r="BM101" s="180" t="s">
        <v>1147</v>
      </c>
    </row>
    <row r="102" spans="1:65" s="2" customFormat="1" ht="24.15" customHeight="1">
      <c r="A102" s="40"/>
      <c r="B102" s="167"/>
      <c r="C102" s="168" t="s">
        <v>248</v>
      </c>
      <c r="D102" s="168" t="s">
        <v>218</v>
      </c>
      <c r="E102" s="169" t="s">
        <v>1148</v>
      </c>
      <c r="F102" s="170" t="s">
        <v>1149</v>
      </c>
      <c r="G102" s="171" t="s">
        <v>270</v>
      </c>
      <c r="H102" s="172">
        <v>5</v>
      </c>
      <c r="I102" s="173"/>
      <c r="J102" s="174">
        <f>ROUND(I102*H102,2)</f>
        <v>0</v>
      </c>
      <c r="K102" s="175"/>
      <c r="L102" s="41"/>
      <c r="M102" s="176" t="s">
        <v>3</v>
      </c>
      <c r="N102" s="177" t="s">
        <v>51</v>
      </c>
      <c r="O102" s="74"/>
      <c r="P102" s="178">
        <f>O102*H102</f>
        <v>0</v>
      </c>
      <c r="Q102" s="178">
        <v>2.52625</v>
      </c>
      <c r="R102" s="178">
        <f>Q102*H102</f>
        <v>12.631250000000001</v>
      </c>
      <c r="S102" s="178">
        <v>0</v>
      </c>
      <c r="T102" s="179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180" t="s">
        <v>222</v>
      </c>
      <c r="AT102" s="180" t="s">
        <v>218</v>
      </c>
      <c r="AU102" s="180" t="s">
        <v>22</v>
      </c>
      <c r="AY102" s="20" t="s">
        <v>216</v>
      </c>
      <c r="BE102" s="181">
        <f>IF(N102="základní",J102,0)</f>
        <v>0</v>
      </c>
      <c r="BF102" s="181">
        <f>IF(N102="snížená",J102,0)</f>
        <v>0</v>
      </c>
      <c r="BG102" s="181">
        <f>IF(N102="zákl. přenesená",J102,0)</f>
        <v>0</v>
      </c>
      <c r="BH102" s="181">
        <f>IF(N102="sníž. přenesená",J102,0)</f>
        <v>0</v>
      </c>
      <c r="BI102" s="181">
        <f>IF(N102="nulová",J102,0)</f>
        <v>0</v>
      </c>
      <c r="BJ102" s="20" t="s">
        <v>88</v>
      </c>
      <c r="BK102" s="181">
        <f>ROUND(I102*H102,2)</f>
        <v>0</v>
      </c>
      <c r="BL102" s="20" t="s">
        <v>222</v>
      </c>
      <c r="BM102" s="180" t="s">
        <v>1150</v>
      </c>
    </row>
    <row r="103" spans="1:65" s="2" customFormat="1" ht="24.15" customHeight="1">
      <c r="A103" s="40"/>
      <c r="B103" s="167"/>
      <c r="C103" s="168" t="s">
        <v>253</v>
      </c>
      <c r="D103" s="168" t="s">
        <v>218</v>
      </c>
      <c r="E103" s="169" t="s">
        <v>1151</v>
      </c>
      <c r="F103" s="170" t="s">
        <v>1152</v>
      </c>
      <c r="G103" s="171" t="s">
        <v>299</v>
      </c>
      <c r="H103" s="172">
        <v>0.25</v>
      </c>
      <c r="I103" s="173"/>
      <c r="J103" s="174">
        <f>ROUND(I103*H103,2)</f>
        <v>0</v>
      </c>
      <c r="K103" s="175"/>
      <c r="L103" s="41"/>
      <c r="M103" s="176" t="s">
        <v>3</v>
      </c>
      <c r="N103" s="177" t="s">
        <v>51</v>
      </c>
      <c r="O103" s="74"/>
      <c r="P103" s="178">
        <f>O103*H103</f>
        <v>0</v>
      </c>
      <c r="Q103" s="178">
        <v>1.03822</v>
      </c>
      <c r="R103" s="178">
        <f>Q103*H103</f>
        <v>0.259555</v>
      </c>
      <c r="S103" s="178">
        <v>0</v>
      </c>
      <c r="T103" s="179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180" t="s">
        <v>222</v>
      </c>
      <c r="AT103" s="180" t="s">
        <v>218</v>
      </c>
      <c r="AU103" s="180" t="s">
        <v>22</v>
      </c>
      <c r="AY103" s="20" t="s">
        <v>216</v>
      </c>
      <c r="BE103" s="181">
        <f>IF(N103="základní",J103,0)</f>
        <v>0</v>
      </c>
      <c r="BF103" s="181">
        <f>IF(N103="snížená",J103,0)</f>
        <v>0</v>
      </c>
      <c r="BG103" s="181">
        <f>IF(N103="zákl. přenesená",J103,0)</f>
        <v>0</v>
      </c>
      <c r="BH103" s="181">
        <f>IF(N103="sníž. přenesená",J103,0)</f>
        <v>0</v>
      </c>
      <c r="BI103" s="181">
        <f>IF(N103="nulová",J103,0)</f>
        <v>0</v>
      </c>
      <c r="BJ103" s="20" t="s">
        <v>88</v>
      </c>
      <c r="BK103" s="181">
        <f>ROUND(I103*H103,2)</f>
        <v>0</v>
      </c>
      <c r="BL103" s="20" t="s">
        <v>222</v>
      </c>
      <c r="BM103" s="180" t="s">
        <v>1153</v>
      </c>
    </row>
    <row r="104" spans="1:51" s="13" customFormat="1" ht="12">
      <c r="A104" s="13"/>
      <c r="B104" s="182"/>
      <c r="C104" s="13"/>
      <c r="D104" s="183" t="s">
        <v>224</v>
      </c>
      <c r="E104" s="184" t="s">
        <v>3</v>
      </c>
      <c r="F104" s="185" t="s">
        <v>1154</v>
      </c>
      <c r="G104" s="13"/>
      <c r="H104" s="186">
        <v>0.25</v>
      </c>
      <c r="I104" s="187"/>
      <c r="J104" s="13"/>
      <c r="K104" s="13"/>
      <c r="L104" s="182"/>
      <c r="M104" s="188"/>
      <c r="N104" s="189"/>
      <c r="O104" s="189"/>
      <c r="P104" s="189"/>
      <c r="Q104" s="189"/>
      <c r="R104" s="189"/>
      <c r="S104" s="189"/>
      <c r="T104" s="190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184" t="s">
        <v>224</v>
      </c>
      <c r="AU104" s="184" t="s">
        <v>22</v>
      </c>
      <c r="AV104" s="13" t="s">
        <v>22</v>
      </c>
      <c r="AW104" s="13" t="s">
        <v>41</v>
      </c>
      <c r="AX104" s="13" t="s">
        <v>88</v>
      </c>
      <c r="AY104" s="184" t="s">
        <v>216</v>
      </c>
    </row>
    <row r="105" spans="1:65" s="2" customFormat="1" ht="14.4" customHeight="1">
      <c r="A105" s="40"/>
      <c r="B105" s="167"/>
      <c r="C105" s="168" t="s">
        <v>257</v>
      </c>
      <c r="D105" s="168" t="s">
        <v>218</v>
      </c>
      <c r="E105" s="169" t="s">
        <v>1155</v>
      </c>
      <c r="F105" s="170" t="s">
        <v>1156</v>
      </c>
      <c r="G105" s="171" t="s">
        <v>221</v>
      </c>
      <c r="H105" s="172">
        <v>2.64</v>
      </c>
      <c r="I105" s="173"/>
      <c r="J105" s="174">
        <f>ROUND(I105*H105,2)</f>
        <v>0</v>
      </c>
      <c r="K105" s="175"/>
      <c r="L105" s="41"/>
      <c r="M105" s="176" t="s">
        <v>3</v>
      </c>
      <c r="N105" s="177" t="s">
        <v>51</v>
      </c>
      <c r="O105" s="74"/>
      <c r="P105" s="178">
        <f>O105*H105</f>
        <v>0</v>
      </c>
      <c r="Q105" s="178">
        <v>0.00144</v>
      </c>
      <c r="R105" s="178">
        <f>Q105*H105</f>
        <v>0.0038016000000000005</v>
      </c>
      <c r="S105" s="178">
        <v>0</v>
      </c>
      <c r="T105" s="179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180" t="s">
        <v>222</v>
      </c>
      <c r="AT105" s="180" t="s">
        <v>218</v>
      </c>
      <c r="AU105" s="180" t="s">
        <v>22</v>
      </c>
      <c r="AY105" s="20" t="s">
        <v>216</v>
      </c>
      <c r="BE105" s="181">
        <f>IF(N105="základní",J105,0)</f>
        <v>0</v>
      </c>
      <c r="BF105" s="181">
        <f>IF(N105="snížená",J105,0)</f>
        <v>0</v>
      </c>
      <c r="BG105" s="181">
        <f>IF(N105="zákl. přenesená",J105,0)</f>
        <v>0</v>
      </c>
      <c r="BH105" s="181">
        <f>IF(N105="sníž. přenesená",J105,0)</f>
        <v>0</v>
      </c>
      <c r="BI105" s="181">
        <f>IF(N105="nulová",J105,0)</f>
        <v>0</v>
      </c>
      <c r="BJ105" s="20" t="s">
        <v>88</v>
      </c>
      <c r="BK105" s="181">
        <f>ROUND(I105*H105,2)</f>
        <v>0</v>
      </c>
      <c r="BL105" s="20" t="s">
        <v>222</v>
      </c>
      <c r="BM105" s="180" t="s">
        <v>1157</v>
      </c>
    </row>
    <row r="106" spans="1:51" s="13" customFormat="1" ht="12">
      <c r="A106" s="13"/>
      <c r="B106" s="182"/>
      <c r="C106" s="13"/>
      <c r="D106" s="183" t="s">
        <v>224</v>
      </c>
      <c r="E106" s="184" t="s">
        <v>3</v>
      </c>
      <c r="F106" s="185" t="s">
        <v>1158</v>
      </c>
      <c r="G106" s="13"/>
      <c r="H106" s="186">
        <v>2.64</v>
      </c>
      <c r="I106" s="187"/>
      <c r="J106" s="13"/>
      <c r="K106" s="13"/>
      <c r="L106" s="182"/>
      <c r="M106" s="188"/>
      <c r="N106" s="189"/>
      <c r="O106" s="189"/>
      <c r="P106" s="189"/>
      <c r="Q106" s="189"/>
      <c r="R106" s="189"/>
      <c r="S106" s="189"/>
      <c r="T106" s="190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184" t="s">
        <v>224</v>
      </c>
      <c r="AU106" s="184" t="s">
        <v>22</v>
      </c>
      <c r="AV106" s="13" t="s">
        <v>22</v>
      </c>
      <c r="AW106" s="13" t="s">
        <v>41</v>
      </c>
      <c r="AX106" s="13" t="s">
        <v>88</v>
      </c>
      <c r="AY106" s="184" t="s">
        <v>216</v>
      </c>
    </row>
    <row r="107" spans="1:65" s="2" customFormat="1" ht="24.15" customHeight="1">
      <c r="A107" s="40"/>
      <c r="B107" s="167"/>
      <c r="C107" s="168" t="s">
        <v>263</v>
      </c>
      <c r="D107" s="168" t="s">
        <v>218</v>
      </c>
      <c r="E107" s="169" t="s">
        <v>1159</v>
      </c>
      <c r="F107" s="170" t="s">
        <v>1160</v>
      </c>
      <c r="G107" s="171" t="s">
        <v>221</v>
      </c>
      <c r="H107" s="172">
        <v>2.64</v>
      </c>
      <c r="I107" s="173"/>
      <c r="J107" s="174">
        <f>ROUND(I107*H107,2)</f>
        <v>0</v>
      </c>
      <c r="K107" s="175"/>
      <c r="L107" s="41"/>
      <c r="M107" s="176" t="s">
        <v>3</v>
      </c>
      <c r="N107" s="177" t="s">
        <v>51</v>
      </c>
      <c r="O107" s="74"/>
      <c r="P107" s="178">
        <f>O107*H107</f>
        <v>0</v>
      </c>
      <c r="Q107" s="178">
        <v>4E-05</v>
      </c>
      <c r="R107" s="178">
        <f>Q107*H107</f>
        <v>0.00010560000000000002</v>
      </c>
      <c r="S107" s="178">
        <v>0</v>
      </c>
      <c r="T107" s="179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180" t="s">
        <v>222</v>
      </c>
      <c r="AT107" s="180" t="s">
        <v>218</v>
      </c>
      <c r="AU107" s="180" t="s">
        <v>22</v>
      </c>
      <c r="AY107" s="20" t="s">
        <v>216</v>
      </c>
      <c r="BE107" s="181">
        <f>IF(N107="základní",J107,0)</f>
        <v>0</v>
      </c>
      <c r="BF107" s="181">
        <f>IF(N107="snížená",J107,0)</f>
        <v>0</v>
      </c>
      <c r="BG107" s="181">
        <f>IF(N107="zákl. přenesená",J107,0)</f>
        <v>0</v>
      </c>
      <c r="BH107" s="181">
        <f>IF(N107="sníž. přenesená",J107,0)</f>
        <v>0</v>
      </c>
      <c r="BI107" s="181">
        <f>IF(N107="nulová",J107,0)</f>
        <v>0</v>
      </c>
      <c r="BJ107" s="20" t="s">
        <v>88</v>
      </c>
      <c r="BK107" s="181">
        <f>ROUND(I107*H107,2)</f>
        <v>0</v>
      </c>
      <c r="BL107" s="20" t="s">
        <v>222</v>
      </c>
      <c r="BM107" s="180" t="s">
        <v>1161</v>
      </c>
    </row>
    <row r="108" spans="1:63" s="12" customFormat="1" ht="22.8" customHeight="1">
      <c r="A108" s="12"/>
      <c r="B108" s="154"/>
      <c r="C108" s="12"/>
      <c r="D108" s="155" t="s">
        <v>79</v>
      </c>
      <c r="E108" s="165" t="s">
        <v>234</v>
      </c>
      <c r="F108" s="165" t="s">
        <v>334</v>
      </c>
      <c r="G108" s="12"/>
      <c r="H108" s="12"/>
      <c r="I108" s="157"/>
      <c r="J108" s="166">
        <f>BK108</f>
        <v>0</v>
      </c>
      <c r="K108" s="12"/>
      <c r="L108" s="154"/>
      <c r="M108" s="159"/>
      <c r="N108" s="160"/>
      <c r="O108" s="160"/>
      <c r="P108" s="161">
        <f>SUM(P109:P111)</f>
        <v>0</v>
      </c>
      <c r="Q108" s="160"/>
      <c r="R108" s="161">
        <f>SUM(R109:R111)</f>
        <v>1.2946395</v>
      </c>
      <c r="S108" s="160"/>
      <c r="T108" s="162">
        <f>SUM(T109:T111)</f>
        <v>0</v>
      </c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R108" s="155" t="s">
        <v>88</v>
      </c>
      <c r="AT108" s="163" t="s">
        <v>79</v>
      </c>
      <c r="AU108" s="163" t="s">
        <v>88</v>
      </c>
      <c r="AY108" s="155" t="s">
        <v>216</v>
      </c>
      <c r="BK108" s="164">
        <f>SUM(BK109:BK111)</f>
        <v>0</v>
      </c>
    </row>
    <row r="109" spans="1:65" s="2" customFormat="1" ht="24.15" customHeight="1">
      <c r="A109" s="40"/>
      <c r="B109" s="167"/>
      <c r="C109" s="168" t="s">
        <v>267</v>
      </c>
      <c r="D109" s="168" t="s">
        <v>218</v>
      </c>
      <c r="E109" s="169" t="s">
        <v>1162</v>
      </c>
      <c r="F109" s="170" t="s">
        <v>1163</v>
      </c>
      <c r="G109" s="171" t="s">
        <v>260</v>
      </c>
      <c r="H109" s="172">
        <v>18.15</v>
      </c>
      <c r="I109" s="173"/>
      <c r="J109" s="174">
        <f>ROUND(I109*H109,2)</f>
        <v>0</v>
      </c>
      <c r="K109" s="175"/>
      <c r="L109" s="41"/>
      <c r="M109" s="176" t="s">
        <v>3</v>
      </c>
      <c r="N109" s="177" t="s">
        <v>51</v>
      </c>
      <c r="O109" s="74"/>
      <c r="P109" s="178">
        <f>O109*H109</f>
        <v>0</v>
      </c>
      <c r="Q109" s="178">
        <v>0.00033</v>
      </c>
      <c r="R109" s="178">
        <f>Q109*H109</f>
        <v>0.005989499999999999</v>
      </c>
      <c r="S109" s="178">
        <v>0</v>
      </c>
      <c r="T109" s="179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180" t="s">
        <v>222</v>
      </c>
      <c r="AT109" s="180" t="s">
        <v>218</v>
      </c>
      <c r="AU109" s="180" t="s">
        <v>22</v>
      </c>
      <c r="AY109" s="20" t="s">
        <v>216</v>
      </c>
      <c r="BE109" s="181">
        <f>IF(N109="základní",J109,0)</f>
        <v>0</v>
      </c>
      <c r="BF109" s="181">
        <f>IF(N109="snížená",J109,0)</f>
        <v>0</v>
      </c>
      <c r="BG109" s="181">
        <f>IF(N109="zákl. přenesená",J109,0)</f>
        <v>0</v>
      </c>
      <c r="BH109" s="181">
        <f>IF(N109="sníž. přenesená",J109,0)</f>
        <v>0</v>
      </c>
      <c r="BI109" s="181">
        <f>IF(N109="nulová",J109,0)</f>
        <v>0</v>
      </c>
      <c r="BJ109" s="20" t="s">
        <v>88</v>
      </c>
      <c r="BK109" s="181">
        <f>ROUND(I109*H109,2)</f>
        <v>0</v>
      </c>
      <c r="BL109" s="20" t="s">
        <v>222</v>
      </c>
      <c r="BM109" s="180" t="s">
        <v>1164</v>
      </c>
    </row>
    <row r="110" spans="1:65" s="2" customFormat="1" ht="24.15" customHeight="1">
      <c r="A110" s="40"/>
      <c r="B110" s="167"/>
      <c r="C110" s="203" t="s">
        <v>272</v>
      </c>
      <c r="D110" s="203" t="s">
        <v>355</v>
      </c>
      <c r="E110" s="204" t="s">
        <v>445</v>
      </c>
      <c r="F110" s="205" t="s">
        <v>1165</v>
      </c>
      <c r="G110" s="206" t="s">
        <v>260</v>
      </c>
      <c r="H110" s="207">
        <v>18.15</v>
      </c>
      <c r="I110" s="208"/>
      <c r="J110" s="209">
        <f>ROUND(I110*H110,2)</f>
        <v>0</v>
      </c>
      <c r="K110" s="210"/>
      <c r="L110" s="211"/>
      <c r="M110" s="212" t="s">
        <v>3</v>
      </c>
      <c r="N110" s="213" t="s">
        <v>51</v>
      </c>
      <c r="O110" s="74"/>
      <c r="P110" s="178">
        <f>O110*H110</f>
        <v>0</v>
      </c>
      <c r="Q110" s="178">
        <v>0.071</v>
      </c>
      <c r="R110" s="178">
        <f>Q110*H110</f>
        <v>1.2886499999999999</v>
      </c>
      <c r="S110" s="178">
        <v>0</v>
      </c>
      <c r="T110" s="179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180" t="s">
        <v>257</v>
      </c>
      <c r="AT110" s="180" t="s">
        <v>355</v>
      </c>
      <c r="AU110" s="180" t="s">
        <v>22</v>
      </c>
      <c r="AY110" s="20" t="s">
        <v>216</v>
      </c>
      <c r="BE110" s="181">
        <f>IF(N110="základní",J110,0)</f>
        <v>0</v>
      </c>
      <c r="BF110" s="181">
        <f>IF(N110="snížená",J110,0)</f>
        <v>0</v>
      </c>
      <c r="BG110" s="181">
        <f>IF(N110="zákl. přenesená",J110,0)</f>
        <v>0</v>
      </c>
      <c r="BH110" s="181">
        <f>IF(N110="sníž. přenesená",J110,0)</f>
        <v>0</v>
      </c>
      <c r="BI110" s="181">
        <f>IF(N110="nulová",J110,0)</f>
        <v>0</v>
      </c>
      <c r="BJ110" s="20" t="s">
        <v>88</v>
      </c>
      <c r="BK110" s="181">
        <f>ROUND(I110*H110,2)</f>
        <v>0</v>
      </c>
      <c r="BL110" s="20" t="s">
        <v>222</v>
      </c>
      <c r="BM110" s="180" t="s">
        <v>1166</v>
      </c>
    </row>
    <row r="111" spans="1:47" s="2" customFormat="1" ht="12">
      <c r="A111" s="40"/>
      <c r="B111" s="41"/>
      <c r="C111" s="40"/>
      <c r="D111" s="183" t="s">
        <v>229</v>
      </c>
      <c r="E111" s="40"/>
      <c r="F111" s="191" t="s">
        <v>1167</v>
      </c>
      <c r="G111" s="40"/>
      <c r="H111" s="40"/>
      <c r="I111" s="192"/>
      <c r="J111" s="40"/>
      <c r="K111" s="40"/>
      <c r="L111" s="41"/>
      <c r="M111" s="193"/>
      <c r="N111" s="194"/>
      <c r="O111" s="74"/>
      <c r="P111" s="74"/>
      <c r="Q111" s="74"/>
      <c r="R111" s="74"/>
      <c r="S111" s="74"/>
      <c r="T111" s="75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T111" s="20" t="s">
        <v>229</v>
      </c>
      <c r="AU111" s="20" t="s">
        <v>22</v>
      </c>
    </row>
    <row r="112" spans="1:63" s="12" customFormat="1" ht="22.8" customHeight="1">
      <c r="A112" s="12"/>
      <c r="B112" s="154"/>
      <c r="C112" s="12"/>
      <c r="D112" s="155" t="s">
        <v>79</v>
      </c>
      <c r="E112" s="165" t="s">
        <v>222</v>
      </c>
      <c r="F112" s="165" t="s">
        <v>1065</v>
      </c>
      <c r="G112" s="12"/>
      <c r="H112" s="12"/>
      <c r="I112" s="157"/>
      <c r="J112" s="166">
        <f>BK112</f>
        <v>0</v>
      </c>
      <c r="K112" s="12"/>
      <c r="L112" s="154"/>
      <c r="M112" s="159"/>
      <c r="N112" s="160"/>
      <c r="O112" s="160"/>
      <c r="P112" s="161">
        <f>SUM(P113:P118)</f>
        <v>0</v>
      </c>
      <c r="Q112" s="160"/>
      <c r="R112" s="161">
        <f>SUM(R113:R118)</f>
        <v>3.980405</v>
      </c>
      <c r="S112" s="160"/>
      <c r="T112" s="162">
        <f>SUM(T113:T118)</f>
        <v>0</v>
      </c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R112" s="155" t="s">
        <v>88</v>
      </c>
      <c r="AT112" s="163" t="s">
        <v>79</v>
      </c>
      <c r="AU112" s="163" t="s">
        <v>88</v>
      </c>
      <c r="AY112" s="155" t="s">
        <v>216</v>
      </c>
      <c r="BK112" s="164">
        <f>SUM(BK113:BK118)</f>
        <v>0</v>
      </c>
    </row>
    <row r="113" spans="1:65" s="2" customFormat="1" ht="37.8" customHeight="1">
      <c r="A113" s="40"/>
      <c r="B113" s="167"/>
      <c r="C113" s="168" t="s">
        <v>279</v>
      </c>
      <c r="D113" s="168" t="s">
        <v>218</v>
      </c>
      <c r="E113" s="169" t="s">
        <v>1168</v>
      </c>
      <c r="F113" s="170" t="s">
        <v>1169</v>
      </c>
      <c r="G113" s="171" t="s">
        <v>299</v>
      </c>
      <c r="H113" s="172">
        <v>3.809</v>
      </c>
      <c r="I113" s="173"/>
      <c r="J113" s="174">
        <f>ROUND(I113*H113,2)</f>
        <v>0</v>
      </c>
      <c r="K113" s="175"/>
      <c r="L113" s="41"/>
      <c r="M113" s="176" t="s">
        <v>3</v>
      </c>
      <c r="N113" s="177" t="s">
        <v>51</v>
      </c>
      <c r="O113" s="74"/>
      <c r="P113" s="178">
        <f>O113*H113</f>
        <v>0</v>
      </c>
      <c r="Q113" s="178">
        <v>0.045</v>
      </c>
      <c r="R113" s="178">
        <f>Q113*H113</f>
        <v>0.171405</v>
      </c>
      <c r="S113" s="178">
        <v>0</v>
      </c>
      <c r="T113" s="179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180" t="s">
        <v>222</v>
      </c>
      <c r="AT113" s="180" t="s">
        <v>218</v>
      </c>
      <c r="AU113" s="180" t="s">
        <v>22</v>
      </c>
      <c r="AY113" s="20" t="s">
        <v>216</v>
      </c>
      <c r="BE113" s="181">
        <f>IF(N113="základní",J113,0)</f>
        <v>0</v>
      </c>
      <c r="BF113" s="181">
        <f>IF(N113="snížená",J113,0)</f>
        <v>0</v>
      </c>
      <c r="BG113" s="181">
        <f>IF(N113="zákl. přenesená",J113,0)</f>
        <v>0</v>
      </c>
      <c r="BH113" s="181">
        <f>IF(N113="sníž. přenesená",J113,0)</f>
        <v>0</v>
      </c>
      <c r="BI113" s="181">
        <f>IF(N113="nulová",J113,0)</f>
        <v>0</v>
      </c>
      <c r="BJ113" s="20" t="s">
        <v>88</v>
      </c>
      <c r="BK113" s="181">
        <f>ROUND(I113*H113,2)</f>
        <v>0</v>
      </c>
      <c r="BL113" s="20" t="s">
        <v>222</v>
      </c>
      <c r="BM113" s="180" t="s">
        <v>1170</v>
      </c>
    </row>
    <row r="114" spans="1:51" s="13" customFormat="1" ht="12">
      <c r="A114" s="13"/>
      <c r="B114" s="182"/>
      <c r="C114" s="13"/>
      <c r="D114" s="183" t="s">
        <v>224</v>
      </c>
      <c r="E114" s="184" t="s">
        <v>3</v>
      </c>
      <c r="F114" s="185" t="s">
        <v>1171</v>
      </c>
      <c r="G114" s="13"/>
      <c r="H114" s="186">
        <v>3.809</v>
      </c>
      <c r="I114" s="187"/>
      <c r="J114" s="13"/>
      <c r="K114" s="13"/>
      <c r="L114" s="182"/>
      <c r="M114" s="188"/>
      <c r="N114" s="189"/>
      <c r="O114" s="189"/>
      <c r="P114" s="189"/>
      <c r="Q114" s="189"/>
      <c r="R114" s="189"/>
      <c r="S114" s="189"/>
      <c r="T114" s="190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184" t="s">
        <v>224</v>
      </c>
      <c r="AU114" s="184" t="s">
        <v>22</v>
      </c>
      <c r="AV114" s="13" t="s">
        <v>22</v>
      </c>
      <c r="AW114" s="13" t="s">
        <v>41</v>
      </c>
      <c r="AX114" s="13" t="s">
        <v>88</v>
      </c>
      <c r="AY114" s="184" t="s">
        <v>216</v>
      </c>
    </row>
    <row r="115" spans="1:65" s="2" customFormat="1" ht="14.4" customHeight="1">
      <c r="A115" s="40"/>
      <c r="B115" s="167"/>
      <c r="C115" s="203" t="s">
        <v>286</v>
      </c>
      <c r="D115" s="203" t="s">
        <v>355</v>
      </c>
      <c r="E115" s="204" t="s">
        <v>1172</v>
      </c>
      <c r="F115" s="205" t="s">
        <v>1173</v>
      </c>
      <c r="G115" s="206" t="s">
        <v>299</v>
      </c>
      <c r="H115" s="207">
        <v>2.94</v>
      </c>
      <c r="I115" s="208"/>
      <c r="J115" s="209">
        <f>ROUND(I115*H115,2)</f>
        <v>0</v>
      </c>
      <c r="K115" s="210"/>
      <c r="L115" s="211"/>
      <c r="M115" s="212" t="s">
        <v>3</v>
      </c>
      <c r="N115" s="213" t="s">
        <v>51</v>
      </c>
      <c r="O115" s="74"/>
      <c r="P115" s="178">
        <f>O115*H115</f>
        <v>0</v>
      </c>
      <c r="Q115" s="178">
        <v>1</v>
      </c>
      <c r="R115" s="178">
        <f>Q115*H115</f>
        <v>2.94</v>
      </c>
      <c r="S115" s="178">
        <v>0</v>
      </c>
      <c r="T115" s="179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180" t="s">
        <v>257</v>
      </c>
      <c r="AT115" s="180" t="s">
        <v>355</v>
      </c>
      <c r="AU115" s="180" t="s">
        <v>22</v>
      </c>
      <c r="AY115" s="20" t="s">
        <v>216</v>
      </c>
      <c r="BE115" s="181">
        <f>IF(N115="základní",J115,0)</f>
        <v>0</v>
      </c>
      <c r="BF115" s="181">
        <f>IF(N115="snížená",J115,0)</f>
        <v>0</v>
      </c>
      <c r="BG115" s="181">
        <f>IF(N115="zákl. přenesená",J115,0)</f>
        <v>0</v>
      </c>
      <c r="BH115" s="181">
        <f>IF(N115="sníž. přenesená",J115,0)</f>
        <v>0</v>
      </c>
      <c r="BI115" s="181">
        <f>IF(N115="nulová",J115,0)</f>
        <v>0</v>
      </c>
      <c r="BJ115" s="20" t="s">
        <v>88</v>
      </c>
      <c r="BK115" s="181">
        <f>ROUND(I115*H115,2)</f>
        <v>0</v>
      </c>
      <c r="BL115" s="20" t="s">
        <v>222</v>
      </c>
      <c r="BM115" s="180" t="s">
        <v>1174</v>
      </c>
    </row>
    <row r="116" spans="1:51" s="13" customFormat="1" ht="12">
      <c r="A116" s="13"/>
      <c r="B116" s="182"/>
      <c r="C116" s="13"/>
      <c r="D116" s="183" t="s">
        <v>224</v>
      </c>
      <c r="E116" s="184" t="s">
        <v>3</v>
      </c>
      <c r="F116" s="185" t="s">
        <v>1175</v>
      </c>
      <c r="G116" s="13"/>
      <c r="H116" s="186">
        <v>2.94</v>
      </c>
      <c r="I116" s="187"/>
      <c r="J116" s="13"/>
      <c r="K116" s="13"/>
      <c r="L116" s="182"/>
      <c r="M116" s="188"/>
      <c r="N116" s="189"/>
      <c r="O116" s="189"/>
      <c r="P116" s="189"/>
      <c r="Q116" s="189"/>
      <c r="R116" s="189"/>
      <c r="S116" s="189"/>
      <c r="T116" s="190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184" t="s">
        <v>224</v>
      </c>
      <c r="AU116" s="184" t="s">
        <v>22</v>
      </c>
      <c r="AV116" s="13" t="s">
        <v>22</v>
      </c>
      <c r="AW116" s="13" t="s">
        <v>41</v>
      </c>
      <c r="AX116" s="13" t="s">
        <v>88</v>
      </c>
      <c r="AY116" s="184" t="s">
        <v>216</v>
      </c>
    </row>
    <row r="117" spans="1:65" s="2" customFormat="1" ht="14.4" customHeight="1">
      <c r="A117" s="40"/>
      <c r="B117" s="167"/>
      <c r="C117" s="203" t="s">
        <v>291</v>
      </c>
      <c r="D117" s="203" t="s">
        <v>355</v>
      </c>
      <c r="E117" s="204" t="s">
        <v>1176</v>
      </c>
      <c r="F117" s="205" t="s">
        <v>1177</v>
      </c>
      <c r="G117" s="206" t="s">
        <v>299</v>
      </c>
      <c r="H117" s="207">
        <v>0.869</v>
      </c>
      <c r="I117" s="208"/>
      <c r="J117" s="209">
        <f>ROUND(I117*H117,2)</f>
        <v>0</v>
      </c>
      <c r="K117" s="210"/>
      <c r="L117" s="211"/>
      <c r="M117" s="212" t="s">
        <v>3</v>
      </c>
      <c r="N117" s="213" t="s">
        <v>51</v>
      </c>
      <c r="O117" s="74"/>
      <c r="P117" s="178">
        <f>O117*H117</f>
        <v>0</v>
      </c>
      <c r="Q117" s="178">
        <v>1</v>
      </c>
      <c r="R117" s="178">
        <f>Q117*H117</f>
        <v>0.869</v>
      </c>
      <c r="S117" s="178">
        <v>0</v>
      </c>
      <c r="T117" s="179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180" t="s">
        <v>257</v>
      </c>
      <c r="AT117" s="180" t="s">
        <v>355</v>
      </c>
      <c r="AU117" s="180" t="s">
        <v>22</v>
      </c>
      <c r="AY117" s="20" t="s">
        <v>216</v>
      </c>
      <c r="BE117" s="181">
        <f>IF(N117="základní",J117,0)</f>
        <v>0</v>
      </c>
      <c r="BF117" s="181">
        <f>IF(N117="snížená",J117,0)</f>
        <v>0</v>
      </c>
      <c r="BG117" s="181">
        <f>IF(N117="zákl. přenesená",J117,0)</f>
        <v>0</v>
      </c>
      <c r="BH117" s="181">
        <f>IF(N117="sníž. přenesená",J117,0)</f>
        <v>0</v>
      </c>
      <c r="BI117" s="181">
        <f>IF(N117="nulová",J117,0)</f>
        <v>0</v>
      </c>
      <c r="BJ117" s="20" t="s">
        <v>88</v>
      </c>
      <c r="BK117" s="181">
        <f>ROUND(I117*H117,2)</f>
        <v>0</v>
      </c>
      <c r="BL117" s="20" t="s">
        <v>222</v>
      </c>
      <c r="BM117" s="180" t="s">
        <v>1178</v>
      </c>
    </row>
    <row r="118" spans="1:47" s="2" customFormat="1" ht="12">
      <c r="A118" s="40"/>
      <c r="B118" s="41"/>
      <c r="C118" s="40"/>
      <c r="D118" s="183" t="s">
        <v>229</v>
      </c>
      <c r="E118" s="40"/>
      <c r="F118" s="191" t="s">
        <v>1179</v>
      </c>
      <c r="G118" s="40"/>
      <c r="H118" s="40"/>
      <c r="I118" s="192"/>
      <c r="J118" s="40"/>
      <c r="K118" s="40"/>
      <c r="L118" s="41"/>
      <c r="M118" s="193"/>
      <c r="N118" s="194"/>
      <c r="O118" s="74"/>
      <c r="P118" s="74"/>
      <c r="Q118" s="74"/>
      <c r="R118" s="74"/>
      <c r="S118" s="74"/>
      <c r="T118" s="75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T118" s="20" t="s">
        <v>229</v>
      </c>
      <c r="AU118" s="20" t="s">
        <v>22</v>
      </c>
    </row>
    <row r="119" spans="1:63" s="12" customFormat="1" ht="22.8" customHeight="1">
      <c r="A119" s="12"/>
      <c r="B119" s="154"/>
      <c r="C119" s="12"/>
      <c r="D119" s="155" t="s">
        <v>79</v>
      </c>
      <c r="E119" s="165" t="s">
        <v>263</v>
      </c>
      <c r="F119" s="165" t="s">
        <v>438</v>
      </c>
      <c r="G119" s="12"/>
      <c r="H119" s="12"/>
      <c r="I119" s="157"/>
      <c r="J119" s="166">
        <f>BK119</f>
        <v>0</v>
      </c>
      <c r="K119" s="12"/>
      <c r="L119" s="154"/>
      <c r="M119" s="159"/>
      <c r="N119" s="160"/>
      <c r="O119" s="160"/>
      <c r="P119" s="161">
        <f>SUM(P120:P141)</f>
        <v>0</v>
      </c>
      <c r="Q119" s="160"/>
      <c r="R119" s="161">
        <f>SUM(R120:R141)</f>
        <v>12.0313212</v>
      </c>
      <c r="S119" s="160"/>
      <c r="T119" s="162">
        <f>SUM(T120:T141)</f>
        <v>13.694720000000002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155" t="s">
        <v>88</v>
      </c>
      <c r="AT119" s="163" t="s">
        <v>79</v>
      </c>
      <c r="AU119" s="163" t="s">
        <v>88</v>
      </c>
      <c r="AY119" s="155" t="s">
        <v>216</v>
      </c>
      <c r="BK119" s="164">
        <f>SUM(BK120:BK141)</f>
        <v>0</v>
      </c>
    </row>
    <row r="120" spans="1:65" s="2" customFormat="1" ht="24.15" customHeight="1">
      <c r="A120" s="40"/>
      <c r="B120" s="167"/>
      <c r="C120" s="168" t="s">
        <v>9</v>
      </c>
      <c r="D120" s="168" t="s">
        <v>218</v>
      </c>
      <c r="E120" s="169" t="s">
        <v>1180</v>
      </c>
      <c r="F120" s="170" t="s">
        <v>1181</v>
      </c>
      <c r="G120" s="171" t="s">
        <v>461</v>
      </c>
      <c r="H120" s="172">
        <v>7</v>
      </c>
      <c r="I120" s="173"/>
      <c r="J120" s="174">
        <f>ROUND(I120*H120,2)</f>
        <v>0</v>
      </c>
      <c r="K120" s="175"/>
      <c r="L120" s="41"/>
      <c r="M120" s="176" t="s">
        <v>3</v>
      </c>
      <c r="N120" s="177" t="s">
        <v>51</v>
      </c>
      <c r="O120" s="74"/>
      <c r="P120" s="178">
        <f>O120*H120</f>
        <v>0</v>
      </c>
      <c r="Q120" s="178">
        <v>0.00729</v>
      </c>
      <c r="R120" s="178">
        <f>Q120*H120</f>
        <v>0.05103</v>
      </c>
      <c r="S120" s="178">
        <v>0</v>
      </c>
      <c r="T120" s="179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180" t="s">
        <v>222</v>
      </c>
      <c r="AT120" s="180" t="s">
        <v>218</v>
      </c>
      <c r="AU120" s="180" t="s">
        <v>22</v>
      </c>
      <c r="AY120" s="20" t="s">
        <v>216</v>
      </c>
      <c r="BE120" s="181">
        <f>IF(N120="základní",J120,0)</f>
        <v>0</v>
      </c>
      <c r="BF120" s="181">
        <f>IF(N120="snížená",J120,0)</f>
        <v>0</v>
      </c>
      <c r="BG120" s="181">
        <f>IF(N120="zákl. přenesená",J120,0)</f>
        <v>0</v>
      </c>
      <c r="BH120" s="181">
        <f>IF(N120="sníž. přenesená",J120,0)</f>
        <v>0</v>
      </c>
      <c r="BI120" s="181">
        <f>IF(N120="nulová",J120,0)</f>
        <v>0</v>
      </c>
      <c r="BJ120" s="20" t="s">
        <v>88</v>
      </c>
      <c r="BK120" s="181">
        <f>ROUND(I120*H120,2)</f>
        <v>0</v>
      </c>
      <c r="BL120" s="20" t="s">
        <v>222</v>
      </c>
      <c r="BM120" s="180" t="s">
        <v>1182</v>
      </c>
    </row>
    <row r="121" spans="1:65" s="2" customFormat="1" ht="24.15" customHeight="1">
      <c r="A121" s="40"/>
      <c r="B121" s="167"/>
      <c r="C121" s="203" t="s">
        <v>302</v>
      </c>
      <c r="D121" s="203" t="s">
        <v>355</v>
      </c>
      <c r="E121" s="204" t="s">
        <v>1183</v>
      </c>
      <c r="F121" s="205" t="s">
        <v>1184</v>
      </c>
      <c r="G121" s="206" t="s">
        <v>461</v>
      </c>
      <c r="H121" s="207">
        <v>3</v>
      </c>
      <c r="I121" s="208"/>
      <c r="J121" s="209">
        <f>ROUND(I121*H121,2)</f>
        <v>0</v>
      </c>
      <c r="K121" s="210"/>
      <c r="L121" s="211"/>
      <c r="M121" s="212" t="s">
        <v>3</v>
      </c>
      <c r="N121" s="213" t="s">
        <v>51</v>
      </c>
      <c r="O121" s="74"/>
      <c r="P121" s="178">
        <f>O121*H121</f>
        <v>0</v>
      </c>
      <c r="Q121" s="178">
        <v>1.67</v>
      </c>
      <c r="R121" s="178">
        <f>Q121*H121</f>
        <v>5.01</v>
      </c>
      <c r="S121" s="178">
        <v>0</v>
      </c>
      <c r="T121" s="179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180" t="s">
        <v>257</v>
      </c>
      <c r="AT121" s="180" t="s">
        <v>355</v>
      </c>
      <c r="AU121" s="180" t="s">
        <v>22</v>
      </c>
      <c r="AY121" s="20" t="s">
        <v>216</v>
      </c>
      <c r="BE121" s="181">
        <f>IF(N121="základní",J121,0)</f>
        <v>0</v>
      </c>
      <c r="BF121" s="181">
        <f>IF(N121="snížená",J121,0)</f>
        <v>0</v>
      </c>
      <c r="BG121" s="181">
        <f>IF(N121="zákl. přenesená",J121,0)</f>
        <v>0</v>
      </c>
      <c r="BH121" s="181">
        <f>IF(N121="sníž. přenesená",J121,0)</f>
        <v>0</v>
      </c>
      <c r="BI121" s="181">
        <f>IF(N121="nulová",J121,0)</f>
        <v>0</v>
      </c>
      <c r="BJ121" s="20" t="s">
        <v>88</v>
      </c>
      <c r="BK121" s="181">
        <f>ROUND(I121*H121,2)</f>
        <v>0</v>
      </c>
      <c r="BL121" s="20" t="s">
        <v>222</v>
      </c>
      <c r="BM121" s="180" t="s">
        <v>1185</v>
      </c>
    </row>
    <row r="122" spans="1:47" s="2" customFormat="1" ht="12">
      <c r="A122" s="40"/>
      <c r="B122" s="41"/>
      <c r="C122" s="40"/>
      <c r="D122" s="183" t="s">
        <v>229</v>
      </c>
      <c r="E122" s="40"/>
      <c r="F122" s="191" t="s">
        <v>1186</v>
      </c>
      <c r="G122" s="40"/>
      <c r="H122" s="40"/>
      <c r="I122" s="192"/>
      <c r="J122" s="40"/>
      <c r="K122" s="40"/>
      <c r="L122" s="41"/>
      <c r="M122" s="193"/>
      <c r="N122" s="194"/>
      <c r="O122" s="74"/>
      <c r="P122" s="74"/>
      <c r="Q122" s="74"/>
      <c r="R122" s="74"/>
      <c r="S122" s="74"/>
      <c r="T122" s="75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T122" s="20" t="s">
        <v>229</v>
      </c>
      <c r="AU122" s="20" t="s">
        <v>22</v>
      </c>
    </row>
    <row r="123" spans="1:65" s="2" customFormat="1" ht="24.15" customHeight="1">
      <c r="A123" s="40"/>
      <c r="B123" s="167"/>
      <c r="C123" s="203" t="s">
        <v>307</v>
      </c>
      <c r="D123" s="203" t="s">
        <v>355</v>
      </c>
      <c r="E123" s="204" t="s">
        <v>1187</v>
      </c>
      <c r="F123" s="205" t="s">
        <v>1188</v>
      </c>
      <c r="G123" s="206" t="s">
        <v>461</v>
      </c>
      <c r="H123" s="207">
        <v>1</v>
      </c>
      <c r="I123" s="208"/>
      <c r="J123" s="209">
        <f>ROUND(I123*H123,2)</f>
        <v>0</v>
      </c>
      <c r="K123" s="210"/>
      <c r="L123" s="211"/>
      <c r="M123" s="212" t="s">
        <v>3</v>
      </c>
      <c r="N123" s="213" t="s">
        <v>51</v>
      </c>
      <c r="O123" s="74"/>
      <c r="P123" s="178">
        <f>O123*H123</f>
        <v>0</v>
      </c>
      <c r="Q123" s="178">
        <v>1.67</v>
      </c>
      <c r="R123" s="178">
        <f>Q123*H123</f>
        <v>1.67</v>
      </c>
      <c r="S123" s="178">
        <v>0</v>
      </c>
      <c r="T123" s="179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180" t="s">
        <v>257</v>
      </c>
      <c r="AT123" s="180" t="s">
        <v>355</v>
      </c>
      <c r="AU123" s="180" t="s">
        <v>22</v>
      </c>
      <c r="AY123" s="20" t="s">
        <v>216</v>
      </c>
      <c r="BE123" s="181">
        <f>IF(N123="základní",J123,0)</f>
        <v>0</v>
      </c>
      <c r="BF123" s="181">
        <f>IF(N123="snížená",J123,0)</f>
        <v>0</v>
      </c>
      <c r="BG123" s="181">
        <f>IF(N123="zákl. přenesená",J123,0)</f>
        <v>0</v>
      </c>
      <c r="BH123" s="181">
        <f>IF(N123="sníž. přenesená",J123,0)</f>
        <v>0</v>
      </c>
      <c r="BI123" s="181">
        <f>IF(N123="nulová",J123,0)</f>
        <v>0</v>
      </c>
      <c r="BJ123" s="20" t="s">
        <v>88</v>
      </c>
      <c r="BK123" s="181">
        <f>ROUND(I123*H123,2)</f>
        <v>0</v>
      </c>
      <c r="BL123" s="20" t="s">
        <v>222</v>
      </c>
      <c r="BM123" s="180" t="s">
        <v>1189</v>
      </c>
    </row>
    <row r="124" spans="1:47" s="2" customFormat="1" ht="12">
      <c r="A124" s="40"/>
      <c r="B124" s="41"/>
      <c r="C124" s="40"/>
      <c r="D124" s="183" t="s">
        <v>229</v>
      </c>
      <c r="E124" s="40"/>
      <c r="F124" s="191" t="s">
        <v>1186</v>
      </c>
      <c r="G124" s="40"/>
      <c r="H124" s="40"/>
      <c r="I124" s="192"/>
      <c r="J124" s="40"/>
      <c r="K124" s="40"/>
      <c r="L124" s="41"/>
      <c r="M124" s="193"/>
      <c r="N124" s="194"/>
      <c r="O124" s="74"/>
      <c r="P124" s="74"/>
      <c r="Q124" s="74"/>
      <c r="R124" s="74"/>
      <c r="S124" s="74"/>
      <c r="T124" s="75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T124" s="20" t="s">
        <v>229</v>
      </c>
      <c r="AU124" s="20" t="s">
        <v>22</v>
      </c>
    </row>
    <row r="125" spans="1:65" s="2" customFormat="1" ht="24.15" customHeight="1">
      <c r="A125" s="40"/>
      <c r="B125" s="167"/>
      <c r="C125" s="203" t="s">
        <v>313</v>
      </c>
      <c r="D125" s="203" t="s">
        <v>355</v>
      </c>
      <c r="E125" s="204" t="s">
        <v>1190</v>
      </c>
      <c r="F125" s="205" t="s">
        <v>1191</v>
      </c>
      <c r="G125" s="206" t="s">
        <v>461</v>
      </c>
      <c r="H125" s="207">
        <v>1</v>
      </c>
      <c r="I125" s="208"/>
      <c r="J125" s="209">
        <f>ROUND(I125*H125,2)</f>
        <v>0</v>
      </c>
      <c r="K125" s="210"/>
      <c r="L125" s="211"/>
      <c r="M125" s="212" t="s">
        <v>3</v>
      </c>
      <c r="N125" s="213" t="s">
        <v>51</v>
      </c>
      <c r="O125" s="74"/>
      <c r="P125" s="178">
        <f>O125*H125</f>
        <v>0</v>
      </c>
      <c r="Q125" s="178">
        <v>1.67</v>
      </c>
      <c r="R125" s="178">
        <f>Q125*H125</f>
        <v>1.67</v>
      </c>
      <c r="S125" s="178">
        <v>0</v>
      </c>
      <c r="T125" s="179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180" t="s">
        <v>257</v>
      </c>
      <c r="AT125" s="180" t="s">
        <v>355</v>
      </c>
      <c r="AU125" s="180" t="s">
        <v>22</v>
      </c>
      <c r="AY125" s="20" t="s">
        <v>216</v>
      </c>
      <c r="BE125" s="181">
        <f>IF(N125="základní",J125,0)</f>
        <v>0</v>
      </c>
      <c r="BF125" s="181">
        <f>IF(N125="snížená",J125,0)</f>
        <v>0</v>
      </c>
      <c r="BG125" s="181">
        <f>IF(N125="zákl. přenesená",J125,0)</f>
        <v>0</v>
      </c>
      <c r="BH125" s="181">
        <f>IF(N125="sníž. přenesená",J125,0)</f>
        <v>0</v>
      </c>
      <c r="BI125" s="181">
        <f>IF(N125="nulová",J125,0)</f>
        <v>0</v>
      </c>
      <c r="BJ125" s="20" t="s">
        <v>88</v>
      </c>
      <c r="BK125" s="181">
        <f>ROUND(I125*H125,2)</f>
        <v>0</v>
      </c>
      <c r="BL125" s="20" t="s">
        <v>222</v>
      </c>
      <c r="BM125" s="180" t="s">
        <v>1192</v>
      </c>
    </row>
    <row r="126" spans="1:47" s="2" customFormat="1" ht="12">
      <c r="A126" s="40"/>
      <c r="B126" s="41"/>
      <c r="C126" s="40"/>
      <c r="D126" s="183" t="s">
        <v>229</v>
      </c>
      <c r="E126" s="40"/>
      <c r="F126" s="191" t="s">
        <v>1186</v>
      </c>
      <c r="G126" s="40"/>
      <c r="H126" s="40"/>
      <c r="I126" s="192"/>
      <c r="J126" s="40"/>
      <c r="K126" s="40"/>
      <c r="L126" s="41"/>
      <c r="M126" s="193"/>
      <c r="N126" s="194"/>
      <c r="O126" s="74"/>
      <c r="P126" s="74"/>
      <c r="Q126" s="74"/>
      <c r="R126" s="74"/>
      <c r="S126" s="74"/>
      <c r="T126" s="75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T126" s="20" t="s">
        <v>229</v>
      </c>
      <c r="AU126" s="20" t="s">
        <v>22</v>
      </c>
    </row>
    <row r="127" spans="1:65" s="2" customFormat="1" ht="14.4" customHeight="1">
      <c r="A127" s="40"/>
      <c r="B127" s="167"/>
      <c r="C127" s="203" t="s">
        <v>318</v>
      </c>
      <c r="D127" s="203" t="s">
        <v>355</v>
      </c>
      <c r="E127" s="204" t="s">
        <v>1193</v>
      </c>
      <c r="F127" s="205" t="s">
        <v>1194</v>
      </c>
      <c r="G127" s="206" t="s">
        <v>461</v>
      </c>
      <c r="H127" s="207">
        <v>1</v>
      </c>
      <c r="I127" s="208"/>
      <c r="J127" s="209">
        <f>ROUND(I127*H127,2)</f>
        <v>0</v>
      </c>
      <c r="K127" s="210"/>
      <c r="L127" s="211"/>
      <c r="M127" s="212" t="s">
        <v>3</v>
      </c>
      <c r="N127" s="213" t="s">
        <v>51</v>
      </c>
      <c r="O127" s="74"/>
      <c r="P127" s="178">
        <f>O127*H127</f>
        <v>0</v>
      </c>
      <c r="Q127" s="178">
        <v>1.67</v>
      </c>
      <c r="R127" s="178">
        <f>Q127*H127</f>
        <v>1.67</v>
      </c>
      <c r="S127" s="178">
        <v>0</v>
      </c>
      <c r="T127" s="179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180" t="s">
        <v>257</v>
      </c>
      <c r="AT127" s="180" t="s">
        <v>355</v>
      </c>
      <c r="AU127" s="180" t="s">
        <v>22</v>
      </c>
      <c r="AY127" s="20" t="s">
        <v>216</v>
      </c>
      <c r="BE127" s="181">
        <f>IF(N127="základní",J127,0)</f>
        <v>0</v>
      </c>
      <c r="BF127" s="181">
        <f>IF(N127="snížená",J127,0)</f>
        <v>0</v>
      </c>
      <c r="BG127" s="181">
        <f>IF(N127="zákl. přenesená",J127,0)</f>
        <v>0</v>
      </c>
      <c r="BH127" s="181">
        <f>IF(N127="sníž. přenesená",J127,0)</f>
        <v>0</v>
      </c>
      <c r="BI127" s="181">
        <f>IF(N127="nulová",J127,0)</f>
        <v>0</v>
      </c>
      <c r="BJ127" s="20" t="s">
        <v>88</v>
      </c>
      <c r="BK127" s="181">
        <f>ROUND(I127*H127,2)</f>
        <v>0</v>
      </c>
      <c r="BL127" s="20" t="s">
        <v>222</v>
      </c>
      <c r="BM127" s="180" t="s">
        <v>1195</v>
      </c>
    </row>
    <row r="128" spans="1:65" s="2" customFormat="1" ht="14.4" customHeight="1">
      <c r="A128" s="40"/>
      <c r="B128" s="167"/>
      <c r="C128" s="203" t="s">
        <v>324</v>
      </c>
      <c r="D128" s="203" t="s">
        <v>355</v>
      </c>
      <c r="E128" s="204" t="s">
        <v>1196</v>
      </c>
      <c r="F128" s="205" t="s">
        <v>1197</v>
      </c>
      <c r="G128" s="206" t="s">
        <v>461</v>
      </c>
      <c r="H128" s="207">
        <v>1</v>
      </c>
      <c r="I128" s="208"/>
      <c r="J128" s="209">
        <f>ROUND(I128*H128,2)</f>
        <v>0</v>
      </c>
      <c r="K128" s="210"/>
      <c r="L128" s="211"/>
      <c r="M128" s="212" t="s">
        <v>3</v>
      </c>
      <c r="N128" s="213" t="s">
        <v>51</v>
      </c>
      <c r="O128" s="74"/>
      <c r="P128" s="178">
        <f>O128*H128</f>
        <v>0</v>
      </c>
      <c r="Q128" s="178">
        <v>1.67</v>
      </c>
      <c r="R128" s="178">
        <f>Q128*H128</f>
        <v>1.67</v>
      </c>
      <c r="S128" s="178">
        <v>0</v>
      </c>
      <c r="T128" s="179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180" t="s">
        <v>257</v>
      </c>
      <c r="AT128" s="180" t="s">
        <v>355</v>
      </c>
      <c r="AU128" s="180" t="s">
        <v>22</v>
      </c>
      <c r="AY128" s="20" t="s">
        <v>216</v>
      </c>
      <c r="BE128" s="181">
        <f>IF(N128="základní",J128,0)</f>
        <v>0</v>
      </c>
      <c r="BF128" s="181">
        <f>IF(N128="snížená",J128,0)</f>
        <v>0</v>
      </c>
      <c r="BG128" s="181">
        <f>IF(N128="zákl. přenesená",J128,0)</f>
        <v>0</v>
      </c>
      <c r="BH128" s="181">
        <f>IF(N128="sníž. přenesená",J128,0)</f>
        <v>0</v>
      </c>
      <c r="BI128" s="181">
        <f>IF(N128="nulová",J128,0)</f>
        <v>0</v>
      </c>
      <c r="BJ128" s="20" t="s">
        <v>88</v>
      </c>
      <c r="BK128" s="181">
        <f>ROUND(I128*H128,2)</f>
        <v>0</v>
      </c>
      <c r="BL128" s="20" t="s">
        <v>222</v>
      </c>
      <c r="BM128" s="180" t="s">
        <v>1198</v>
      </c>
    </row>
    <row r="129" spans="1:65" s="2" customFormat="1" ht="24.15" customHeight="1">
      <c r="A129" s="40"/>
      <c r="B129" s="167"/>
      <c r="C129" s="168" t="s">
        <v>8</v>
      </c>
      <c r="D129" s="168" t="s">
        <v>218</v>
      </c>
      <c r="E129" s="169" t="s">
        <v>1199</v>
      </c>
      <c r="F129" s="170" t="s">
        <v>1200</v>
      </c>
      <c r="G129" s="171" t="s">
        <v>461</v>
      </c>
      <c r="H129" s="172">
        <v>22</v>
      </c>
      <c r="I129" s="173"/>
      <c r="J129" s="174">
        <f>ROUND(I129*H129,2)</f>
        <v>0</v>
      </c>
      <c r="K129" s="175"/>
      <c r="L129" s="41"/>
      <c r="M129" s="176" t="s">
        <v>3</v>
      </c>
      <c r="N129" s="177" t="s">
        <v>51</v>
      </c>
      <c r="O129" s="74"/>
      <c r="P129" s="178">
        <f>O129*H129</f>
        <v>0</v>
      </c>
      <c r="Q129" s="178">
        <v>0</v>
      </c>
      <c r="R129" s="178">
        <f>Q129*H129</f>
        <v>0</v>
      </c>
      <c r="S129" s="178">
        <v>0</v>
      </c>
      <c r="T129" s="179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180" t="s">
        <v>222</v>
      </c>
      <c r="AT129" s="180" t="s">
        <v>218</v>
      </c>
      <c r="AU129" s="180" t="s">
        <v>22</v>
      </c>
      <c r="AY129" s="20" t="s">
        <v>216</v>
      </c>
      <c r="BE129" s="181">
        <f>IF(N129="základní",J129,0)</f>
        <v>0</v>
      </c>
      <c r="BF129" s="181">
        <f>IF(N129="snížená",J129,0)</f>
        <v>0</v>
      </c>
      <c r="BG129" s="181">
        <f>IF(N129="zákl. přenesená",J129,0)</f>
        <v>0</v>
      </c>
      <c r="BH129" s="181">
        <f>IF(N129="sníž. přenesená",J129,0)</f>
        <v>0</v>
      </c>
      <c r="BI129" s="181">
        <f>IF(N129="nulová",J129,0)</f>
        <v>0</v>
      </c>
      <c r="BJ129" s="20" t="s">
        <v>88</v>
      </c>
      <c r="BK129" s="181">
        <f>ROUND(I129*H129,2)</f>
        <v>0</v>
      </c>
      <c r="BL129" s="20" t="s">
        <v>222</v>
      </c>
      <c r="BM129" s="180" t="s">
        <v>1201</v>
      </c>
    </row>
    <row r="130" spans="1:65" s="2" customFormat="1" ht="37.8" customHeight="1">
      <c r="A130" s="40"/>
      <c r="B130" s="167"/>
      <c r="C130" s="168" t="s">
        <v>335</v>
      </c>
      <c r="D130" s="168" t="s">
        <v>218</v>
      </c>
      <c r="E130" s="169" t="s">
        <v>1202</v>
      </c>
      <c r="F130" s="170" t="s">
        <v>1203</v>
      </c>
      <c r="G130" s="171" t="s">
        <v>221</v>
      </c>
      <c r="H130" s="172">
        <v>60</v>
      </c>
      <c r="I130" s="173"/>
      <c r="J130" s="174">
        <f>ROUND(I130*H130,2)</f>
        <v>0</v>
      </c>
      <c r="K130" s="175"/>
      <c r="L130" s="41"/>
      <c r="M130" s="176" t="s">
        <v>3</v>
      </c>
      <c r="N130" s="177" t="s">
        <v>51</v>
      </c>
      <c r="O130" s="74"/>
      <c r="P130" s="178">
        <f>O130*H130</f>
        <v>0</v>
      </c>
      <c r="Q130" s="178">
        <v>0</v>
      </c>
      <c r="R130" s="178">
        <f>Q130*H130</f>
        <v>0</v>
      </c>
      <c r="S130" s="178">
        <v>0</v>
      </c>
      <c r="T130" s="179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180" t="s">
        <v>222</v>
      </c>
      <c r="AT130" s="180" t="s">
        <v>218</v>
      </c>
      <c r="AU130" s="180" t="s">
        <v>22</v>
      </c>
      <c r="AY130" s="20" t="s">
        <v>216</v>
      </c>
      <c r="BE130" s="181">
        <f>IF(N130="základní",J130,0)</f>
        <v>0</v>
      </c>
      <c r="BF130" s="181">
        <f>IF(N130="snížená",J130,0)</f>
        <v>0</v>
      </c>
      <c r="BG130" s="181">
        <f>IF(N130="zákl. přenesená",J130,0)</f>
        <v>0</v>
      </c>
      <c r="BH130" s="181">
        <f>IF(N130="sníž. přenesená",J130,0)</f>
        <v>0</v>
      </c>
      <c r="BI130" s="181">
        <f>IF(N130="nulová",J130,0)</f>
        <v>0</v>
      </c>
      <c r="BJ130" s="20" t="s">
        <v>88</v>
      </c>
      <c r="BK130" s="181">
        <f>ROUND(I130*H130,2)</f>
        <v>0</v>
      </c>
      <c r="BL130" s="20" t="s">
        <v>222</v>
      </c>
      <c r="BM130" s="180" t="s">
        <v>1204</v>
      </c>
    </row>
    <row r="131" spans="1:51" s="13" customFormat="1" ht="12">
      <c r="A131" s="13"/>
      <c r="B131" s="182"/>
      <c r="C131" s="13"/>
      <c r="D131" s="183" t="s">
        <v>224</v>
      </c>
      <c r="E131" s="184" t="s">
        <v>3</v>
      </c>
      <c r="F131" s="185" t="s">
        <v>1205</v>
      </c>
      <c r="G131" s="13"/>
      <c r="H131" s="186">
        <v>60</v>
      </c>
      <c r="I131" s="187"/>
      <c r="J131" s="13"/>
      <c r="K131" s="13"/>
      <c r="L131" s="182"/>
      <c r="M131" s="188"/>
      <c r="N131" s="189"/>
      <c r="O131" s="189"/>
      <c r="P131" s="189"/>
      <c r="Q131" s="189"/>
      <c r="R131" s="189"/>
      <c r="S131" s="189"/>
      <c r="T131" s="190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184" t="s">
        <v>224</v>
      </c>
      <c r="AU131" s="184" t="s">
        <v>22</v>
      </c>
      <c r="AV131" s="13" t="s">
        <v>22</v>
      </c>
      <c r="AW131" s="13" t="s">
        <v>41</v>
      </c>
      <c r="AX131" s="13" t="s">
        <v>88</v>
      </c>
      <c r="AY131" s="184" t="s">
        <v>216</v>
      </c>
    </row>
    <row r="132" spans="1:65" s="2" customFormat="1" ht="49.05" customHeight="1">
      <c r="A132" s="40"/>
      <c r="B132" s="167"/>
      <c r="C132" s="168" t="s">
        <v>340</v>
      </c>
      <c r="D132" s="168" t="s">
        <v>218</v>
      </c>
      <c r="E132" s="169" t="s">
        <v>1206</v>
      </c>
      <c r="F132" s="170" t="s">
        <v>1207</v>
      </c>
      <c r="G132" s="171" t="s">
        <v>221</v>
      </c>
      <c r="H132" s="172">
        <v>1800</v>
      </c>
      <c r="I132" s="173"/>
      <c r="J132" s="174">
        <f>ROUND(I132*H132,2)</f>
        <v>0</v>
      </c>
      <c r="K132" s="175"/>
      <c r="L132" s="41"/>
      <c r="M132" s="176" t="s">
        <v>3</v>
      </c>
      <c r="N132" s="177" t="s">
        <v>51</v>
      </c>
      <c r="O132" s="74"/>
      <c r="P132" s="178">
        <f>O132*H132</f>
        <v>0</v>
      </c>
      <c r="Q132" s="178">
        <v>0</v>
      </c>
      <c r="R132" s="178">
        <f>Q132*H132</f>
        <v>0</v>
      </c>
      <c r="S132" s="178">
        <v>0</v>
      </c>
      <c r="T132" s="179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180" t="s">
        <v>222</v>
      </c>
      <c r="AT132" s="180" t="s">
        <v>218</v>
      </c>
      <c r="AU132" s="180" t="s">
        <v>22</v>
      </c>
      <c r="AY132" s="20" t="s">
        <v>216</v>
      </c>
      <c r="BE132" s="181">
        <f>IF(N132="základní",J132,0)</f>
        <v>0</v>
      </c>
      <c r="BF132" s="181">
        <f>IF(N132="snížená",J132,0)</f>
        <v>0</v>
      </c>
      <c r="BG132" s="181">
        <f>IF(N132="zákl. přenesená",J132,0)</f>
        <v>0</v>
      </c>
      <c r="BH132" s="181">
        <f>IF(N132="sníž. přenesená",J132,0)</f>
        <v>0</v>
      </c>
      <c r="BI132" s="181">
        <f>IF(N132="nulová",J132,0)</f>
        <v>0</v>
      </c>
      <c r="BJ132" s="20" t="s">
        <v>88</v>
      </c>
      <c r="BK132" s="181">
        <f>ROUND(I132*H132,2)</f>
        <v>0</v>
      </c>
      <c r="BL132" s="20" t="s">
        <v>222</v>
      </c>
      <c r="BM132" s="180" t="s">
        <v>1208</v>
      </c>
    </row>
    <row r="133" spans="1:51" s="13" customFormat="1" ht="12">
      <c r="A133" s="13"/>
      <c r="B133" s="182"/>
      <c r="C133" s="13"/>
      <c r="D133" s="183" t="s">
        <v>224</v>
      </c>
      <c r="E133" s="184" t="s">
        <v>3</v>
      </c>
      <c r="F133" s="185" t="s">
        <v>1209</v>
      </c>
      <c r="G133" s="13"/>
      <c r="H133" s="186">
        <v>1800</v>
      </c>
      <c r="I133" s="187"/>
      <c r="J133" s="13"/>
      <c r="K133" s="13"/>
      <c r="L133" s="182"/>
      <c r="M133" s="188"/>
      <c r="N133" s="189"/>
      <c r="O133" s="189"/>
      <c r="P133" s="189"/>
      <c r="Q133" s="189"/>
      <c r="R133" s="189"/>
      <c r="S133" s="189"/>
      <c r="T133" s="190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184" t="s">
        <v>224</v>
      </c>
      <c r="AU133" s="184" t="s">
        <v>22</v>
      </c>
      <c r="AV133" s="13" t="s">
        <v>22</v>
      </c>
      <c r="AW133" s="13" t="s">
        <v>41</v>
      </c>
      <c r="AX133" s="13" t="s">
        <v>88</v>
      </c>
      <c r="AY133" s="184" t="s">
        <v>216</v>
      </c>
    </row>
    <row r="134" spans="1:65" s="2" customFormat="1" ht="37.8" customHeight="1">
      <c r="A134" s="40"/>
      <c r="B134" s="167"/>
      <c r="C134" s="168" t="s">
        <v>345</v>
      </c>
      <c r="D134" s="168" t="s">
        <v>218</v>
      </c>
      <c r="E134" s="169" t="s">
        <v>1210</v>
      </c>
      <c r="F134" s="170" t="s">
        <v>1211</v>
      </c>
      <c r="G134" s="171" t="s">
        <v>221</v>
      </c>
      <c r="H134" s="172">
        <v>60</v>
      </c>
      <c r="I134" s="173"/>
      <c r="J134" s="174">
        <f>ROUND(I134*H134,2)</f>
        <v>0</v>
      </c>
      <c r="K134" s="175"/>
      <c r="L134" s="41"/>
      <c r="M134" s="176" t="s">
        <v>3</v>
      </c>
      <c r="N134" s="177" t="s">
        <v>51</v>
      </c>
      <c r="O134" s="74"/>
      <c r="P134" s="178">
        <f>O134*H134</f>
        <v>0</v>
      </c>
      <c r="Q134" s="178">
        <v>0</v>
      </c>
      <c r="R134" s="178">
        <f>Q134*H134</f>
        <v>0</v>
      </c>
      <c r="S134" s="178">
        <v>0</v>
      </c>
      <c r="T134" s="179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180" t="s">
        <v>222</v>
      </c>
      <c r="AT134" s="180" t="s">
        <v>218</v>
      </c>
      <c r="AU134" s="180" t="s">
        <v>22</v>
      </c>
      <c r="AY134" s="20" t="s">
        <v>216</v>
      </c>
      <c r="BE134" s="181">
        <f>IF(N134="základní",J134,0)</f>
        <v>0</v>
      </c>
      <c r="BF134" s="181">
        <f>IF(N134="snížená",J134,0)</f>
        <v>0</v>
      </c>
      <c r="BG134" s="181">
        <f>IF(N134="zákl. přenesená",J134,0)</f>
        <v>0</v>
      </c>
      <c r="BH134" s="181">
        <f>IF(N134="sníž. přenesená",J134,0)</f>
        <v>0</v>
      </c>
      <c r="BI134" s="181">
        <f>IF(N134="nulová",J134,0)</f>
        <v>0</v>
      </c>
      <c r="BJ134" s="20" t="s">
        <v>88</v>
      </c>
      <c r="BK134" s="181">
        <f>ROUND(I134*H134,2)</f>
        <v>0</v>
      </c>
      <c r="BL134" s="20" t="s">
        <v>222</v>
      </c>
      <c r="BM134" s="180" t="s">
        <v>1212</v>
      </c>
    </row>
    <row r="135" spans="1:65" s="2" customFormat="1" ht="24.15" customHeight="1">
      <c r="A135" s="40"/>
      <c r="B135" s="167"/>
      <c r="C135" s="168" t="s">
        <v>350</v>
      </c>
      <c r="D135" s="168" t="s">
        <v>218</v>
      </c>
      <c r="E135" s="169" t="s">
        <v>1087</v>
      </c>
      <c r="F135" s="170" t="s">
        <v>1088</v>
      </c>
      <c r="G135" s="171" t="s">
        <v>1089</v>
      </c>
      <c r="H135" s="172">
        <v>24</v>
      </c>
      <c r="I135" s="173"/>
      <c r="J135" s="174">
        <f>ROUND(I135*H135,2)</f>
        <v>0</v>
      </c>
      <c r="K135" s="175"/>
      <c r="L135" s="41"/>
      <c r="M135" s="176" t="s">
        <v>3</v>
      </c>
      <c r="N135" s="177" t="s">
        <v>51</v>
      </c>
      <c r="O135" s="74"/>
      <c r="P135" s="178">
        <f>O135*H135</f>
        <v>0</v>
      </c>
      <c r="Q135" s="178">
        <v>0</v>
      </c>
      <c r="R135" s="178">
        <f>Q135*H135</f>
        <v>0</v>
      </c>
      <c r="S135" s="178">
        <v>0</v>
      </c>
      <c r="T135" s="179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180" t="s">
        <v>222</v>
      </c>
      <c r="AT135" s="180" t="s">
        <v>218</v>
      </c>
      <c r="AU135" s="180" t="s">
        <v>22</v>
      </c>
      <c r="AY135" s="20" t="s">
        <v>216</v>
      </c>
      <c r="BE135" s="181">
        <f>IF(N135="základní",J135,0)</f>
        <v>0</v>
      </c>
      <c r="BF135" s="181">
        <f>IF(N135="snížená",J135,0)</f>
        <v>0</v>
      </c>
      <c r="BG135" s="181">
        <f>IF(N135="zákl. přenesená",J135,0)</f>
        <v>0</v>
      </c>
      <c r="BH135" s="181">
        <f>IF(N135="sníž. přenesená",J135,0)</f>
        <v>0</v>
      </c>
      <c r="BI135" s="181">
        <f>IF(N135="nulová",J135,0)</f>
        <v>0</v>
      </c>
      <c r="BJ135" s="20" t="s">
        <v>88</v>
      </c>
      <c r="BK135" s="181">
        <f>ROUND(I135*H135,2)</f>
        <v>0</v>
      </c>
      <c r="BL135" s="20" t="s">
        <v>222</v>
      </c>
      <c r="BM135" s="180" t="s">
        <v>1213</v>
      </c>
    </row>
    <row r="136" spans="1:65" s="2" customFormat="1" ht="24.15" customHeight="1">
      <c r="A136" s="40"/>
      <c r="B136" s="167"/>
      <c r="C136" s="168" t="s">
        <v>354</v>
      </c>
      <c r="D136" s="168" t="s">
        <v>218</v>
      </c>
      <c r="E136" s="169" t="s">
        <v>1214</v>
      </c>
      <c r="F136" s="170" t="s">
        <v>1215</v>
      </c>
      <c r="G136" s="171" t="s">
        <v>260</v>
      </c>
      <c r="H136" s="172">
        <v>28.64</v>
      </c>
      <c r="I136" s="173"/>
      <c r="J136" s="174">
        <f>ROUND(I136*H136,2)</f>
        <v>0</v>
      </c>
      <c r="K136" s="175"/>
      <c r="L136" s="41"/>
      <c r="M136" s="176" t="s">
        <v>3</v>
      </c>
      <c r="N136" s="177" t="s">
        <v>51</v>
      </c>
      <c r="O136" s="74"/>
      <c r="P136" s="178">
        <f>O136*H136</f>
        <v>0</v>
      </c>
      <c r="Q136" s="178">
        <v>8E-05</v>
      </c>
      <c r="R136" s="178">
        <f>Q136*H136</f>
        <v>0.0022912</v>
      </c>
      <c r="S136" s="178">
        <v>0.018</v>
      </c>
      <c r="T136" s="179">
        <f>S136*H136</f>
        <v>0.51552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180" t="s">
        <v>222</v>
      </c>
      <c r="AT136" s="180" t="s">
        <v>218</v>
      </c>
      <c r="AU136" s="180" t="s">
        <v>22</v>
      </c>
      <c r="AY136" s="20" t="s">
        <v>216</v>
      </c>
      <c r="BE136" s="181">
        <f>IF(N136="základní",J136,0)</f>
        <v>0</v>
      </c>
      <c r="BF136" s="181">
        <f>IF(N136="snížená",J136,0)</f>
        <v>0</v>
      </c>
      <c r="BG136" s="181">
        <f>IF(N136="zákl. přenesená",J136,0)</f>
        <v>0</v>
      </c>
      <c r="BH136" s="181">
        <f>IF(N136="sníž. přenesená",J136,0)</f>
        <v>0</v>
      </c>
      <c r="BI136" s="181">
        <f>IF(N136="nulová",J136,0)</f>
        <v>0</v>
      </c>
      <c r="BJ136" s="20" t="s">
        <v>88</v>
      </c>
      <c r="BK136" s="181">
        <f>ROUND(I136*H136,2)</f>
        <v>0</v>
      </c>
      <c r="BL136" s="20" t="s">
        <v>222</v>
      </c>
      <c r="BM136" s="180" t="s">
        <v>1216</v>
      </c>
    </row>
    <row r="137" spans="1:65" s="2" customFormat="1" ht="24.15" customHeight="1">
      <c r="A137" s="40"/>
      <c r="B137" s="167"/>
      <c r="C137" s="168" t="s">
        <v>362</v>
      </c>
      <c r="D137" s="168" t="s">
        <v>218</v>
      </c>
      <c r="E137" s="169" t="s">
        <v>1217</v>
      </c>
      <c r="F137" s="170" t="s">
        <v>1218</v>
      </c>
      <c r="G137" s="171" t="s">
        <v>221</v>
      </c>
      <c r="H137" s="172">
        <v>23.8</v>
      </c>
      <c r="I137" s="173"/>
      <c r="J137" s="174">
        <f>ROUND(I137*H137,2)</f>
        <v>0</v>
      </c>
      <c r="K137" s="175"/>
      <c r="L137" s="41"/>
      <c r="M137" s="176" t="s">
        <v>3</v>
      </c>
      <c r="N137" s="177" t="s">
        <v>51</v>
      </c>
      <c r="O137" s="74"/>
      <c r="P137" s="178">
        <f>O137*H137</f>
        <v>0</v>
      </c>
      <c r="Q137" s="178">
        <v>0</v>
      </c>
      <c r="R137" s="178">
        <f>Q137*H137</f>
        <v>0</v>
      </c>
      <c r="S137" s="178">
        <v>0.264</v>
      </c>
      <c r="T137" s="179">
        <f>S137*H137</f>
        <v>6.283200000000001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180" t="s">
        <v>222</v>
      </c>
      <c r="AT137" s="180" t="s">
        <v>218</v>
      </c>
      <c r="AU137" s="180" t="s">
        <v>22</v>
      </c>
      <c r="AY137" s="20" t="s">
        <v>216</v>
      </c>
      <c r="BE137" s="181">
        <f>IF(N137="základní",J137,0)</f>
        <v>0</v>
      </c>
      <c r="BF137" s="181">
        <f>IF(N137="snížená",J137,0)</f>
        <v>0</v>
      </c>
      <c r="BG137" s="181">
        <f>IF(N137="zákl. přenesená",J137,0)</f>
        <v>0</v>
      </c>
      <c r="BH137" s="181">
        <f>IF(N137="sníž. přenesená",J137,0)</f>
        <v>0</v>
      </c>
      <c r="BI137" s="181">
        <f>IF(N137="nulová",J137,0)</f>
        <v>0</v>
      </c>
      <c r="BJ137" s="20" t="s">
        <v>88</v>
      </c>
      <c r="BK137" s="181">
        <f>ROUND(I137*H137,2)</f>
        <v>0</v>
      </c>
      <c r="BL137" s="20" t="s">
        <v>222</v>
      </c>
      <c r="BM137" s="180" t="s">
        <v>1219</v>
      </c>
    </row>
    <row r="138" spans="1:51" s="13" customFormat="1" ht="12">
      <c r="A138" s="13"/>
      <c r="B138" s="182"/>
      <c r="C138" s="13"/>
      <c r="D138" s="183" t="s">
        <v>224</v>
      </c>
      <c r="E138" s="184" t="s">
        <v>3</v>
      </c>
      <c r="F138" s="185" t="s">
        <v>1220</v>
      </c>
      <c r="G138" s="13"/>
      <c r="H138" s="186">
        <v>23.8</v>
      </c>
      <c r="I138" s="187"/>
      <c r="J138" s="13"/>
      <c r="K138" s="13"/>
      <c r="L138" s="182"/>
      <c r="M138" s="188"/>
      <c r="N138" s="189"/>
      <c r="O138" s="189"/>
      <c r="P138" s="189"/>
      <c r="Q138" s="189"/>
      <c r="R138" s="189"/>
      <c r="S138" s="189"/>
      <c r="T138" s="190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184" t="s">
        <v>224</v>
      </c>
      <c r="AU138" s="184" t="s">
        <v>22</v>
      </c>
      <c r="AV138" s="13" t="s">
        <v>22</v>
      </c>
      <c r="AW138" s="13" t="s">
        <v>41</v>
      </c>
      <c r="AX138" s="13" t="s">
        <v>88</v>
      </c>
      <c r="AY138" s="184" t="s">
        <v>216</v>
      </c>
    </row>
    <row r="139" spans="1:65" s="2" customFormat="1" ht="76.35" customHeight="1">
      <c r="A139" s="40"/>
      <c r="B139" s="167"/>
      <c r="C139" s="168" t="s">
        <v>368</v>
      </c>
      <c r="D139" s="168" t="s">
        <v>218</v>
      </c>
      <c r="E139" s="169" t="s">
        <v>1221</v>
      </c>
      <c r="F139" s="170" t="s">
        <v>1222</v>
      </c>
      <c r="G139" s="171" t="s">
        <v>616</v>
      </c>
      <c r="H139" s="172">
        <v>1500</v>
      </c>
      <c r="I139" s="173"/>
      <c r="J139" s="174">
        <f>ROUND(I139*H139,2)</f>
        <v>0</v>
      </c>
      <c r="K139" s="175"/>
      <c r="L139" s="41"/>
      <c r="M139" s="176" t="s">
        <v>3</v>
      </c>
      <c r="N139" s="177" t="s">
        <v>51</v>
      </c>
      <c r="O139" s="74"/>
      <c r="P139" s="178">
        <f>O139*H139</f>
        <v>0</v>
      </c>
      <c r="Q139" s="178">
        <v>0</v>
      </c>
      <c r="R139" s="178">
        <f>Q139*H139</f>
        <v>0</v>
      </c>
      <c r="S139" s="178">
        <v>0.001</v>
      </c>
      <c r="T139" s="179">
        <f>S139*H139</f>
        <v>1.5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180" t="s">
        <v>222</v>
      </c>
      <c r="AT139" s="180" t="s">
        <v>218</v>
      </c>
      <c r="AU139" s="180" t="s">
        <v>22</v>
      </c>
      <c r="AY139" s="20" t="s">
        <v>216</v>
      </c>
      <c r="BE139" s="181">
        <f>IF(N139="základní",J139,0)</f>
        <v>0</v>
      </c>
      <c r="BF139" s="181">
        <f>IF(N139="snížená",J139,0)</f>
        <v>0</v>
      </c>
      <c r="BG139" s="181">
        <f>IF(N139="zákl. přenesená",J139,0)</f>
        <v>0</v>
      </c>
      <c r="BH139" s="181">
        <f>IF(N139="sníž. přenesená",J139,0)</f>
        <v>0</v>
      </c>
      <c r="BI139" s="181">
        <f>IF(N139="nulová",J139,0)</f>
        <v>0</v>
      </c>
      <c r="BJ139" s="20" t="s">
        <v>88</v>
      </c>
      <c r="BK139" s="181">
        <f>ROUND(I139*H139,2)</f>
        <v>0</v>
      </c>
      <c r="BL139" s="20" t="s">
        <v>222</v>
      </c>
      <c r="BM139" s="180" t="s">
        <v>1223</v>
      </c>
    </row>
    <row r="140" spans="1:65" s="2" customFormat="1" ht="24.15" customHeight="1">
      <c r="A140" s="40"/>
      <c r="B140" s="167"/>
      <c r="C140" s="168" t="s">
        <v>373</v>
      </c>
      <c r="D140" s="168" t="s">
        <v>218</v>
      </c>
      <c r="E140" s="169" t="s">
        <v>1224</v>
      </c>
      <c r="F140" s="170" t="s">
        <v>1225</v>
      </c>
      <c r="G140" s="171" t="s">
        <v>270</v>
      </c>
      <c r="H140" s="172">
        <v>0.4</v>
      </c>
      <c r="I140" s="173"/>
      <c r="J140" s="174">
        <f>ROUND(I140*H140,2)</f>
        <v>0</v>
      </c>
      <c r="K140" s="175"/>
      <c r="L140" s="41"/>
      <c r="M140" s="176" t="s">
        <v>3</v>
      </c>
      <c r="N140" s="177" t="s">
        <v>51</v>
      </c>
      <c r="O140" s="74"/>
      <c r="P140" s="178">
        <f>O140*H140</f>
        <v>0</v>
      </c>
      <c r="Q140" s="178">
        <v>0.12</v>
      </c>
      <c r="R140" s="178">
        <f>Q140*H140</f>
        <v>0.048</v>
      </c>
      <c r="S140" s="178">
        <v>2.49</v>
      </c>
      <c r="T140" s="179">
        <f>S140*H140</f>
        <v>0.9960000000000001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180" t="s">
        <v>222</v>
      </c>
      <c r="AT140" s="180" t="s">
        <v>218</v>
      </c>
      <c r="AU140" s="180" t="s">
        <v>22</v>
      </c>
      <c r="AY140" s="20" t="s">
        <v>216</v>
      </c>
      <c r="BE140" s="181">
        <f>IF(N140="základní",J140,0)</f>
        <v>0</v>
      </c>
      <c r="BF140" s="181">
        <f>IF(N140="snížená",J140,0)</f>
        <v>0</v>
      </c>
      <c r="BG140" s="181">
        <f>IF(N140="zákl. přenesená",J140,0)</f>
        <v>0</v>
      </c>
      <c r="BH140" s="181">
        <f>IF(N140="sníž. přenesená",J140,0)</f>
        <v>0</v>
      </c>
      <c r="BI140" s="181">
        <f>IF(N140="nulová",J140,0)</f>
        <v>0</v>
      </c>
      <c r="BJ140" s="20" t="s">
        <v>88</v>
      </c>
      <c r="BK140" s="181">
        <f>ROUND(I140*H140,2)</f>
        <v>0</v>
      </c>
      <c r="BL140" s="20" t="s">
        <v>222</v>
      </c>
      <c r="BM140" s="180" t="s">
        <v>1226</v>
      </c>
    </row>
    <row r="141" spans="1:65" s="2" customFormat="1" ht="24.15" customHeight="1">
      <c r="A141" s="40"/>
      <c r="B141" s="167"/>
      <c r="C141" s="168" t="s">
        <v>378</v>
      </c>
      <c r="D141" s="168" t="s">
        <v>218</v>
      </c>
      <c r="E141" s="169" t="s">
        <v>1227</v>
      </c>
      <c r="F141" s="170" t="s">
        <v>1228</v>
      </c>
      <c r="G141" s="171" t="s">
        <v>270</v>
      </c>
      <c r="H141" s="172">
        <v>2</v>
      </c>
      <c r="I141" s="173"/>
      <c r="J141" s="174">
        <f>ROUND(I141*H141,2)</f>
        <v>0</v>
      </c>
      <c r="K141" s="175"/>
      <c r="L141" s="41"/>
      <c r="M141" s="176" t="s">
        <v>3</v>
      </c>
      <c r="N141" s="177" t="s">
        <v>51</v>
      </c>
      <c r="O141" s="74"/>
      <c r="P141" s="178">
        <f>O141*H141</f>
        <v>0</v>
      </c>
      <c r="Q141" s="178">
        <v>0.12</v>
      </c>
      <c r="R141" s="178">
        <f>Q141*H141</f>
        <v>0.24</v>
      </c>
      <c r="S141" s="178">
        <v>2.2</v>
      </c>
      <c r="T141" s="179">
        <f>S141*H141</f>
        <v>4.4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180" t="s">
        <v>222</v>
      </c>
      <c r="AT141" s="180" t="s">
        <v>218</v>
      </c>
      <c r="AU141" s="180" t="s">
        <v>22</v>
      </c>
      <c r="AY141" s="20" t="s">
        <v>216</v>
      </c>
      <c r="BE141" s="181">
        <f>IF(N141="základní",J141,0)</f>
        <v>0</v>
      </c>
      <c r="BF141" s="181">
        <f>IF(N141="snížená",J141,0)</f>
        <v>0</v>
      </c>
      <c r="BG141" s="181">
        <f>IF(N141="zákl. přenesená",J141,0)</f>
        <v>0</v>
      </c>
      <c r="BH141" s="181">
        <f>IF(N141="sníž. přenesená",J141,0)</f>
        <v>0</v>
      </c>
      <c r="BI141" s="181">
        <f>IF(N141="nulová",J141,0)</f>
        <v>0</v>
      </c>
      <c r="BJ141" s="20" t="s">
        <v>88</v>
      </c>
      <c r="BK141" s="181">
        <f>ROUND(I141*H141,2)</f>
        <v>0</v>
      </c>
      <c r="BL141" s="20" t="s">
        <v>222</v>
      </c>
      <c r="BM141" s="180" t="s">
        <v>1229</v>
      </c>
    </row>
    <row r="142" spans="1:63" s="12" customFormat="1" ht="22.8" customHeight="1">
      <c r="A142" s="12"/>
      <c r="B142" s="154"/>
      <c r="C142" s="12"/>
      <c r="D142" s="155" t="s">
        <v>79</v>
      </c>
      <c r="E142" s="165" t="s">
        <v>555</v>
      </c>
      <c r="F142" s="165" t="s">
        <v>556</v>
      </c>
      <c r="G142" s="12"/>
      <c r="H142" s="12"/>
      <c r="I142" s="157"/>
      <c r="J142" s="166">
        <f>BK142</f>
        <v>0</v>
      </c>
      <c r="K142" s="12"/>
      <c r="L142" s="154"/>
      <c r="M142" s="159"/>
      <c r="N142" s="160"/>
      <c r="O142" s="160"/>
      <c r="P142" s="161">
        <f>SUM(P143:P149)</f>
        <v>0</v>
      </c>
      <c r="Q142" s="160"/>
      <c r="R142" s="161">
        <f>SUM(R143:R149)</f>
        <v>0</v>
      </c>
      <c r="S142" s="160"/>
      <c r="T142" s="162">
        <f>SUM(T143:T149)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155" t="s">
        <v>88</v>
      </c>
      <c r="AT142" s="163" t="s">
        <v>79</v>
      </c>
      <c r="AU142" s="163" t="s">
        <v>88</v>
      </c>
      <c r="AY142" s="155" t="s">
        <v>216</v>
      </c>
      <c r="BK142" s="164">
        <f>SUM(BK143:BK149)</f>
        <v>0</v>
      </c>
    </row>
    <row r="143" spans="1:65" s="2" customFormat="1" ht="49.05" customHeight="1">
      <c r="A143" s="40"/>
      <c r="B143" s="167"/>
      <c r="C143" s="168" t="s">
        <v>387</v>
      </c>
      <c r="D143" s="168" t="s">
        <v>218</v>
      </c>
      <c r="E143" s="169" t="s">
        <v>1230</v>
      </c>
      <c r="F143" s="170" t="s">
        <v>1231</v>
      </c>
      <c r="G143" s="171" t="s">
        <v>299</v>
      </c>
      <c r="H143" s="172">
        <v>13.695</v>
      </c>
      <c r="I143" s="173"/>
      <c r="J143" s="174">
        <f>ROUND(I143*H143,2)</f>
        <v>0</v>
      </c>
      <c r="K143" s="175"/>
      <c r="L143" s="41"/>
      <c r="M143" s="176" t="s">
        <v>3</v>
      </c>
      <c r="N143" s="177" t="s">
        <v>51</v>
      </c>
      <c r="O143" s="74"/>
      <c r="P143" s="178">
        <f>O143*H143</f>
        <v>0</v>
      </c>
      <c r="Q143" s="178">
        <v>0</v>
      </c>
      <c r="R143" s="178">
        <f>Q143*H143</f>
        <v>0</v>
      </c>
      <c r="S143" s="178">
        <v>0</v>
      </c>
      <c r="T143" s="179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180" t="s">
        <v>222</v>
      </c>
      <c r="AT143" s="180" t="s">
        <v>218</v>
      </c>
      <c r="AU143" s="180" t="s">
        <v>22</v>
      </c>
      <c r="AY143" s="20" t="s">
        <v>216</v>
      </c>
      <c r="BE143" s="181">
        <f>IF(N143="základní",J143,0)</f>
        <v>0</v>
      </c>
      <c r="BF143" s="181">
        <f>IF(N143="snížená",J143,0)</f>
        <v>0</v>
      </c>
      <c r="BG143" s="181">
        <f>IF(N143="zákl. přenesená",J143,0)</f>
        <v>0</v>
      </c>
      <c r="BH143" s="181">
        <f>IF(N143="sníž. přenesená",J143,0)</f>
        <v>0</v>
      </c>
      <c r="BI143" s="181">
        <f>IF(N143="nulová",J143,0)</f>
        <v>0</v>
      </c>
      <c r="BJ143" s="20" t="s">
        <v>88</v>
      </c>
      <c r="BK143" s="181">
        <f>ROUND(I143*H143,2)</f>
        <v>0</v>
      </c>
      <c r="BL143" s="20" t="s">
        <v>222</v>
      </c>
      <c r="BM143" s="180" t="s">
        <v>1232</v>
      </c>
    </row>
    <row r="144" spans="1:65" s="2" customFormat="1" ht="49.05" customHeight="1">
      <c r="A144" s="40"/>
      <c r="B144" s="167"/>
      <c r="C144" s="168" t="s">
        <v>396</v>
      </c>
      <c r="D144" s="168" t="s">
        <v>218</v>
      </c>
      <c r="E144" s="169" t="s">
        <v>1233</v>
      </c>
      <c r="F144" s="170" t="s">
        <v>1234</v>
      </c>
      <c r="G144" s="171" t="s">
        <v>299</v>
      </c>
      <c r="H144" s="172">
        <v>13.695</v>
      </c>
      <c r="I144" s="173"/>
      <c r="J144" s="174">
        <f>ROUND(I144*H144,2)</f>
        <v>0</v>
      </c>
      <c r="K144" s="175"/>
      <c r="L144" s="41"/>
      <c r="M144" s="176" t="s">
        <v>3</v>
      </c>
      <c r="N144" s="177" t="s">
        <v>51</v>
      </c>
      <c r="O144" s="74"/>
      <c r="P144" s="178">
        <f>O144*H144</f>
        <v>0</v>
      </c>
      <c r="Q144" s="178">
        <v>0</v>
      </c>
      <c r="R144" s="178">
        <f>Q144*H144</f>
        <v>0</v>
      </c>
      <c r="S144" s="178">
        <v>0</v>
      </c>
      <c r="T144" s="179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180" t="s">
        <v>222</v>
      </c>
      <c r="AT144" s="180" t="s">
        <v>218</v>
      </c>
      <c r="AU144" s="180" t="s">
        <v>22</v>
      </c>
      <c r="AY144" s="20" t="s">
        <v>216</v>
      </c>
      <c r="BE144" s="181">
        <f>IF(N144="základní",J144,0)</f>
        <v>0</v>
      </c>
      <c r="BF144" s="181">
        <f>IF(N144="snížená",J144,0)</f>
        <v>0</v>
      </c>
      <c r="BG144" s="181">
        <f>IF(N144="zákl. přenesená",J144,0)</f>
        <v>0</v>
      </c>
      <c r="BH144" s="181">
        <f>IF(N144="sníž. přenesená",J144,0)</f>
        <v>0</v>
      </c>
      <c r="BI144" s="181">
        <f>IF(N144="nulová",J144,0)</f>
        <v>0</v>
      </c>
      <c r="BJ144" s="20" t="s">
        <v>88</v>
      </c>
      <c r="BK144" s="181">
        <f>ROUND(I144*H144,2)</f>
        <v>0</v>
      </c>
      <c r="BL144" s="20" t="s">
        <v>222</v>
      </c>
      <c r="BM144" s="180" t="s">
        <v>1235</v>
      </c>
    </row>
    <row r="145" spans="1:65" s="2" customFormat="1" ht="24.15" customHeight="1">
      <c r="A145" s="40"/>
      <c r="B145" s="167"/>
      <c r="C145" s="168" t="s">
        <v>402</v>
      </c>
      <c r="D145" s="168" t="s">
        <v>218</v>
      </c>
      <c r="E145" s="169" t="s">
        <v>1236</v>
      </c>
      <c r="F145" s="170" t="s">
        <v>1237</v>
      </c>
      <c r="G145" s="171" t="s">
        <v>299</v>
      </c>
      <c r="H145" s="172">
        <v>13.695</v>
      </c>
      <c r="I145" s="173"/>
      <c r="J145" s="174">
        <f>ROUND(I145*H145,2)</f>
        <v>0</v>
      </c>
      <c r="K145" s="175"/>
      <c r="L145" s="41"/>
      <c r="M145" s="176" t="s">
        <v>3</v>
      </c>
      <c r="N145" s="177" t="s">
        <v>51</v>
      </c>
      <c r="O145" s="74"/>
      <c r="P145" s="178">
        <f>O145*H145</f>
        <v>0</v>
      </c>
      <c r="Q145" s="178">
        <v>0</v>
      </c>
      <c r="R145" s="178">
        <f>Q145*H145</f>
        <v>0</v>
      </c>
      <c r="S145" s="178">
        <v>0</v>
      </c>
      <c r="T145" s="179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180" t="s">
        <v>222</v>
      </c>
      <c r="AT145" s="180" t="s">
        <v>218</v>
      </c>
      <c r="AU145" s="180" t="s">
        <v>22</v>
      </c>
      <c r="AY145" s="20" t="s">
        <v>216</v>
      </c>
      <c r="BE145" s="181">
        <f>IF(N145="základní",J145,0)</f>
        <v>0</v>
      </c>
      <c r="BF145" s="181">
        <f>IF(N145="snížená",J145,0)</f>
        <v>0</v>
      </c>
      <c r="BG145" s="181">
        <f>IF(N145="zákl. přenesená",J145,0)</f>
        <v>0</v>
      </c>
      <c r="BH145" s="181">
        <f>IF(N145="sníž. přenesená",J145,0)</f>
        <v>0</v>
      </c>
      <c r="BI145" s="181">
        <f>IF(N145="nulová",J145,0)</f>
        <v>0</v>
      </c>
      <c r="BJ145" s="20" t="s">
        <v>88</v>
      </c>
      <c r="BK145" s="181">
        <f>ROUND(I145*H145,2)</f>
        <v>0</v>
      </c>
      <c r="BL145" s="20" t="s">
        <v>222</v>
      </c>
      <c r="BM145" s="180" t="s">
        <v>1238</v>
      </c>
    </row>
    <row r="146" spans="1:65" s="2" customFormat="1" ht="62.7" customHeight="1">
      <c r="A146" s="40"/>
      <c r="B146" s="167"/>
      <c r="C146" s="168" t="s">
        <v>411</v>
      </c>
      <c r="D146" s="168" t="s">
        <v>218</v>
      </c>
      <c r="E146" s="169" t="s">
        <v>1239</v>
      </c>
      <c r="F146" s="170" t="s">
        <v>1240</v>
      </c>
      <c r="G146" s="171" t="s">
        <v>299</v>
      </c>
      <c r="H146" s="172">
        <v>314.985</v>
      </c>
      <c r="I146" s="173"/>
      <c r="J146" s="174">
        <f>ROUND(I146*H146,2)</f>
        <v>0</v>
      </c>
      <c r="K146" s="175"/>
      <c r="L146" s="41"/>
      <c r="M146" s="176" t="s">
        <v>3</v>
      </c>
      <c r="N146" s="177" t="s">
        <v>51</v>
      </c>
      <c r="O146" s="74"/>
      <c r="P146" s="178">
        <f>O146*H146</f>
        <v>0</v>
      </c>
      <c r="Q146" s="178">
        <v>0</v>
      </c>
      <c r="R146" s="178">
        <f>Q146*H146</f>
        <v>0</v>
      </c>
      <c r="S146" s="178">
        <v>0</v>
      </c>
      <c r="T146" s="179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180" t="s">
        <v>222</v>
      </c>
      <c r="AT146" s="180" t="s">
        <v>218</v>
      </c>
      <c r="AU146" s="180" t="s">
        <v>22</v>
      </c>
      <c r="AY146" s="20" t="s">
        <v>216</v>
      </c>
      <c r="BE146" s="181">
        <f>IF(N146="základní",J146,0)</f>
        <v>0</v>
      </c>
      <c r="BF146" s="181">
        <f>IF(N146="snížená",J146,0)</f>
        <v>0</v>
      </c>
      <c r="BG146" s="181">
        <f>IF(N146="zákl. přenesená",J146,0)</f>
        <v>0</v>
      </c>
      <c r="BH146" s="181">
        <f>IF(N146="sníž. přenesená",J146,0)</f>
        <v>0</v>
      </c>
      <c r="BI146" s="181">
        <f>IF(N146="nulová",J146,0)</f>
        <v>0</v>
      </c>
      <c r="BJ146" s="20" t="s">
        <v>88</v>
      </c>
      <c r="BK146" s="181">
        <f>ROUND(I146*H146,2)</f>
        <v>0</v>
      </c>
      <c r="BL146" s="20" t="s">
        <v>222</v>
      </c>
      <c r="BM146" s="180" t="s">
        <v>1241</v>
      </c>
    </row>
    <row r="147" spans="1:47" s="2" customFormat="1" ht="12">
      <c r="A147" s="40"/>
      <c r="B147" s="41"/>
      <c r="C147" s="40"/>
      <c r="D147" s="183" t="s">
        <v>229</v>
      </c>
      <c r="E147" s="40"/>
      <c r="F147" s="191" t="s">
        <v>1242</v>
      </c>
      <c r="G147" s="40"/>
      <c r="H147" s="40"/>
      <c r="I147" s="192"/>
      <c r="J147" s="40"/>
      <c r="K147" s="40"/>
      <c r="L147" s="41"/>
      <c r="M147" s="193"/>
      <c r="N147" s="194"/>
      <c r="O147" s="74"/>
      <c r="P147" s="74"/>
      <c r="Q147" s="74"/>
      <c r="R147" s="74"/>
      <c r="S147" s="74"/>
      <c r="T147" s="75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T147" s="20" t="s">
        <v>229</v>
      </c>
      <c r="AU147" s="20" t="s">
        <v>22</v>
      </c>
    </row>
    <row r="148" spans="1:51" s="13" customFormat="1" ht="12">
      <c r="A148" s="13"/>
      <c r="B148" s="182"/>
      <c r="C148" s="13"/>
      <c r="D148" s="183" t="s">
        <v>224</v>
      </c>
      <c r="E148" s="13"/>
      <c r="F148" s="185" t="s">
        <v>1243</v>
      </c>
      <c r="G148" s="13"/>
      <c r="H148" s="186">
        <v>314.985</v>
      </c>
      <c r="I148" s="187"/>
      <c r="J148" s="13"/>
      <c r="K148" s="13"/>
      <c r="L148" s="182"/>
      <c r="M148" s="188"/>
      <c r="N148" s="189"/>
      <c r="O148" s="189"/>
      <c r="P148" s="189"/>
      <c r="Q148" s="189"/>
      <c r="R148" s="189"/>
      <c r="S148" s="189"/>
      <c r="T148" s="190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184" t="s">
        <v>224</v>
      </c>
      <c r="AU148" s="184" t="s">
        <v>22</v>
      </c>
      <c r="AV148" s="13" t="s">
        <v>22</v>
      </c>
      <c r="AW148" s="13" t="s">
        <v>4</v>
      </c>
      <c r="AX148" s="13" t="s">
        <v>88</v>
      </c>
      <c r="AY148" s="184" t="s">
        <v>216</v>
      </c>
    </row>
    <row r="149" spans="1:65" s="2" customFormat="1" ht="37.8" customHeight="1">
      <c r="A149" s="40"/>
      <c r="B149" s="167"/>
      <c r="C149" s="168" t="s">
        <v>418</v>
      </c>
      <c r="D149" s="168" t="s">
        <v>218</v>
      </c>
      <c r="E149" s="169" t="s">
        <v>1244</v>
      </c>
      <c r="F149" s="170" t="s">
        <v>1245</v>
      </c>
      <c r="G149" s="171" t="s">
        <v>299</v>
      </c>
      <c r="H149" s="172">
        <v>13.695</v>
      </c>
      <c r="I149" s="173"/>
      <c r="J149" s="174">
        <f>ROUND(I149*H149,2)</f>
        <v>0</v>
      </c>
      <c r="K149" s="175"/>
      <c r="L149" s="41"/>
      <c r="M149" s="176" t="s">
        <v>3</v>
      </c>
      <c r="N149" s="177" t="s">
        <v>51</v>
      </c>
      <c r="O149" s="74"/>
      <c r="P149" s="178">
        <f>O149*H149</f>
        <v>0</v>
      </c>
      <c r="Q149" s="178">
        <v>0</v>
      </c>
      <c r="R149" s="178">
        <f>Q149*H149</f>
        <v>0</v>
      </c>
      <c r="S149" s="178">
        <v>0</v>
      </c>
      <c r="T149" s="179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180" t="s">
        <v>222</v>
      </c>
      <c r="AT149" s="180" t="s">
        <v>218</v>
      </c>
      <c r="AU149" s="180" t="s">
        <v>22</v>
      </c>
      <c r="AY149" s="20" t="s">
        <v>216</v>
      </c>
      <c r="BE149" s="181">
        <f>IF(N149="základní",J149,0)</f>
        <v>0</v>
      </c>
      <c r="BF149" s="181">
        <f>IF(N149="snížená",J149,0)</f>
        <v>0</v>
      </c>
      <c r="BG149" s="181">
        <f>IF(N149="zákl. přenesená",J149,0)</f>
        <v>0</v>
      </c>
      <c r="BH149" s="181">
        <f>IF(N149="sníž. přenesená",J149,0)</f>
        <v>0</v>
      </c>
      <c r="BI149" s="181">
        <f>IF(N149="nulová",J149,0)</f>
        <v>0</v>
      </c>
      <c r="BJ149" s="20" t="s">
        <v>88</v>
      </c>
      <c r="BK149" s="181">
        <f>ROUND(I149*H149,2)</f>
        <v>0</v>
      </c>
      <c r="BL149" s="20" t="s">
        <v>222</v>
      </c>
      <c r="BM149" s="180" t="s">
        <v>1246</v>
      </c>
    </row>
    <row r="150" spans="1:63" s="12" customFormat="1" ht="22.8" customHeight="1">
      <c r="A150" s="12"/>
      <c r="B150" s="154"/>
      <c r="C150" s="12"/>
      <c r="D150" s="155" t="s">
        <v>79</v>
      </c>
      <c r="E150" s="165" t="s">
        <v>592</v>
      </c>
      <c r="F150" s="165" t="s">
        <v>593</v>
      </c>
      <c r="G150" s="12"/>
      <c r="H150" s="12"/>
      <c r="I150" s="157"/>
      <c r="J150" s="166">
        <f>BK150</f>
        <v>0</v>
      </c>
      <c r="K150" s="12"/>
      <c r="L150" s="154"/>
      <c r="M150" s="159"/>
      <c r="N150" s="160"/>
      <c r="O150" s="160"/>
      <c r="P150" s="161">
        <f>P151</f>
        <v>0</v>
      </c>
      <c r="Q150" s="160"/>
      <c r="R150" s="161">
        <f>R151</f>
        <v>0</v>
      </c>
      <c r="S150" s="160"/>
      <c r="T150" s="162">
        <f>T151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155" t="s">
        <v>88</v>
      </c>
      <c r="AT150" s="163" t="s">
        <v>79</v>
      </c>
      <c r="AU150" s="163" t="s">
        <v>88</v>
      </c>
      <c r="AY150" s="155" t="s">
        <v>216</v>
      </c>
      <c r="BK150" s="164">
        <f>BK151</f>
        <v>0</v>
      </c>
    </row>
    <row r="151" spans="1:65" s="2" customFormat="1" ht="37.8" customHeight="1">
      <c r="A151" s="40"/>
      <c r="B151" s="167"/>
      <c r="C151" s="168" t="s">
        <v>426</v>
      </c>
      <c r="D151" s="168" t="s">
        <v>218</v>
      </c>
      <c r="E151" s="169" t="s">
        <v>1247</v>
      </c>
      <c r="F151" s="170" t="s">
        <v>1248</v>
      </c>
      <c r="G151" s="171" t="s">
        <v>299</v>
      </c>
      <c r="H151" s="172">
        <v>30.381</v>
      </c>
      <c r="I151" s="173"/>
      <c r="J151" s="174">
        <f>ROUND(I151*H151,2)</f>
        <v>0</v>
      </c>
      <c r="K151" s="175"/>
      <c r="L151" s="41"/>
      <c r="M151" s="176" t="s">
        <v>3</v>
      </c>
      <c r="N151" s="177" t="s">
        <v>51</v>
      </c>
      <c r="O151" s="74"/>
      <c r="P151" s="178">
        <f>O151*H151</f>
        <v>0</v>
      </c>
      <c r="Q151" s="178">
        <v>0</v>
      </c>
      <c r="R151" s="178">
        <f>Q151*H151</f>
        <v>0</v>
      </c>
      <c r="S151" s="178">
        <v>0</v>
      </c>
      <c r="T151" s="179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180" t="s">
        <v>222</v>
      </c>
      <c r="AT151" s="180" t="s">
        <v>218</v>
      </c>
      <c r="AU151" s="180" t="s">
        <v>22</v>
      </c>
      <c r="AY151" s="20" t="s">
        <v>216</v>
      </c>
      <c r="BE151" s="181">
        <f>IF(N151="základní",J151,0)</f>
        <v>0</v>
      </c>
      <c r="BF151" s="181">
        <f>IF(N151="snížená",J151,0)</f>
        <v>0</v>
      </c>
      <c r="BG151" s="181">
        <f>IF(N151="zákl. přenesená",J151,0)</f>
        <v>0</v>
      </c>
      <c r="BH151" s="181">
        <f>IF(N151="sníž. přenesená",J151,0)</f>
        <v>0</v>
      </c>
      <c r="BI151" s="181">
        <f>IF(N151="nulová",J151,0)</f>
        <v>0</v>
      </c>
      <c r="BJ151" s="20" t="s">
        <v>88</v>
      </c>
      <c r="BK151" s="181">
        <f>ROUND(I151*H151,2)</f>
        <v>0</v>
      </c>
      <c r="BL151" s="20" t="s">
        <v>222</v>
      </c>
      <c r="BM151" s="180" t="s">
        <v>1249</v>
      </c>
    </row>
    <row r="152" spans="1:63" s="12" customFormat="1" ht="25.9" customHeight="1">
      <c r="A152" s="12"/>
      <c r="B152" s="154"/>
      <c r="C152" s="12"/>
      <c r="D152" s="155" t="s">
        <v>79</v>
      </c>
      <c r="E152" s="156" t="s">
        <v>643</v>
      </c>
      <c r="F152" s="156" t="s">
        <v>644</v>
      </c>
      <c r="G152" s="12"/>
      <c r="H152" s="12"/>
      <c r="I152" s="157"/>
      <c r="J152" s="158">
        <f>BK152</f>
        <v>0</v>
      </c>
      <c r="K152" s="12"/>
      <c r="L152" s="154"/>
      <c r="M152" s="159"/>
      <c r="N152" s="160"/>
      <c r="O152" s="160"/>
      <c r="P152" s="161">
        <f>P153+P159</f>
        <v>0</v>
      </c>
      <c r="Q152" s="160"/>
      <c r="R152" s="161">
        <f>R153+R159</f>
        <v>0.10400119999999999</v>
      </c>
      <c r="S152" s="160"/>
      <c r="T152" s="162">
        <f>T153+T159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155" t="s">
        <v>22</v>
      </c>
      <c r="AT152" s="163" t="s">
        <v>79</v>
      </c>
      <c r="AU152" s="163" t="s">
        <v>80</v>
      </c>
      <c r="AY152" s="155" t="s">
        <v>216</v>
      </c>
      <c r="BK152" s="164">
        <f>BK153+BK159</f>
        <v>0</v>
      </c>
    </row>
    <row r="153" spans="1:63" s="12" customFormat="1" ht="22.8" customHeight="1">
      <c r="A153" s="12"/>
      <c r="B153" s="154"/>
      <c r="C153" s="12"/>
      <c r="D153" s="155" t="s">
        <v>79</v>
      </c>
      <c r="E153" s="165" t="s">
        <v>1250</v>
      </c>
      <c r="F153" s="165" t="s">
        <v>1251</v>
      </c>
      <c r="G153" s="12"/>
      <c r="H153" s="12"/>
      <c r="I153" s="157"/>
      <c r="J153" s="166">
        <f>BK153</f>
        <v>0</v>
      </c>
      <c r="K153" s="12"/>
      <c r="L153" s="154"/>
      <c r="M153" s="159"/>
      <c r="N153" s="160"/>
      <c r="O153" s="160"/>
      <c r="P153" s="161">
        <f>SUM(P154:P158)</f>
        <v>0</v>
      </c>
      <c r="Q153" s="160"/>
      <c r="R153" s="161">
        <f>SUM(R154:R158)</f>
        <v>0.08643199999999998</v>
      </c>
      <c r="S153" s="160"/>
      <c r="T153" s="162">
        <f>SUM(T154:T158)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155" t="s">
        <v>22</v>
      </c>
      <c r="AT153" s="163" t="s">
        <v>79</v>
      </c>
      <c r="AU153" s="163" t="s">
        <v>88</v>
      </c>
      <c r="AY153" s="155" t="s">
        <v>216</v>
      </c>
      <c r="BK153" s="164">
        <f>SUM(BK154:BK158)</f>
        <v>0</v>
      </c>
    </row>
    <row r="154" spans="1:65" s="2" customFormat="1" ht="24.15" customHeight="1">
      <c r="A154" s="40"/>
      <c r="B154" s="167"/>
      <c r="C154" s="168" t="s">
        <v>433</v>
      </c>
      <c r="D154" s="168" t="s">
        <v>218</v>
      </c>
      <c r="E154" s="169" t="s">
        <v>1252</v>
      </c>
      <c r="F154" s="170" t="s">
        <v>1253</v>
      </c>
      <c r="G154" s="171" t="s">
        <v>221</v>
      </c>
      <c r="H154" s="172">
        <v>14.6</v>
      </c>
      <c r="I154" s="173"/>
      <c r="J154" s="174">
        <f>ROUND(I154*H154,2)</f>
        <v>0</v>
      </c>
      <c r="K154" s="175"/>
      <c r="L154" s="41"/>
      <c r="M154" s="176" t="s">
        <v>3</v>
      </c>
      <c r="N154" s="177" t="s">
        <v>51</v>
      </c>
      <c r="O154" s="74"/>
      <c r="P154" s="178">
        <f>O154*H154</f>
        <v>0</v>
      </c>
      <c r="Q154" s="178">
        <v>0.0004</v>
      </c>
      <c r="R154" s="178">
        <f>Q154*H154</f>
        <v>0.00584</v>
      </c>
      <c r="S154" s="178">
        <v>0</v>
      </c>
      <c r="T154" s="179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180" t="s">
        <v>302</v>
      </c>
      <c r="AT154" s="180" t="s">
        <v>218</v>
      </c>
      <c r="AU154" s="180" t="s">
        <v>22</v>
      </c>
      <c r="AY154" s="20" t="s">
        <v>216</v>
      </c>
      <c r="BE154" s="181">
        <f>IF(N154="základní",J154,0)</f>
        <v>0</v>
      </c>
      <c r="BF154" s="181">
        <f>IF(N154="snížená",J154,0)</f>
        <v>0</v>
      </c>
      <c r="BG154" s="181">
        <f>IF(N154="zákl. přenesená",J154,0)</f>
        <v>0</v>
      </c>
      <c r="BH154" s="181">
        <f>IF(N154="sníž. přenesená",J154,0)</f>
        <v>0</v>
      </c>
      <c r="BI154" s="181">
        <f>IF(N154="nulová",J154,0)</f>
        <v>0</v>
      </c>
      <c r="BJ154" s="20" t="s">
        <v>88</v>
      </c>
      <c r="BK154" s="181">
        <f>ROUND(I154*H154,2)</f>
        <v>0</v>
      </c>
      <c r="BL154" s="20" t="s">
        <v>302</v>
      </c>
      <c r="BM154" s="180" t="s">
        <v>1254</v>
      </c>
    </row>
    <row r="155" spans="1:51" s="13" customFormat="1" ht="12">
      <c r="A155" s="13"/>
      <c r="B155" s="182"/>
      <c r="C155" s="13"/>
      <c r="D155" s="183" t="s">
        <v>224</v>
      </c>
      <c r="E155" s="184" t="s">
        <v>3</v>
      </c>
      <c r="F155" s="185" t="s">
        <v>1255</v>
      </c>
      <c r="G155" s="13"/>
      <c r="H155" s="186">
        <v>14.6</v>
      </c>
      <c r="I155" s="187"/>
      <c r="J155" s="13"/>
      <c r="K155" s="13"/>
      <c r="L155" s="182"/>
      <c r="M155" s="188"/>
      <c r="N155" s="189"/>
      <c r="O155" s="189"/>
      <c r="P155" s="189"/>
      <c r="Q155" s="189"/>
      <c r="R155" s="189"/>
      <c r="S155" s="189"/>
      <c r="T155" s="190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184" t="s">
        <v>224</v>
      </c>
      <c r="AU155" s="184" t="s">
        <v>22</v>
      </c>
      <c r="AV155" s="13" t="s">
        <v>22</v>
      </c>
      <c r="AW155" s="13" t="s">
        <v>41</v>
      </c>
      <c r="AX155" s="13" t="s">
        <v>88</v>
      </c>
      <c r="AY155" s="184" t="s">
        <v>216</v>
      </c>
    </row>
    <row r="156" spans="1:65" s="2" customFormat="1" ht="37.8" customHeight="1">
      <c r="A156" s="40"/>
      <c r="B156" s="167"/>
      <c r="C156" s="203" t="s">
        <v>439</v>
      </c>
      <c r="D156" s="203" t="s">
        <v>355</v>
      </c>
      <c r="E156" s="204" t="s">
        <v>1256</v>
      </c>
      <c r="F156" s="205" t="s">
        <v>1257</v>
      </c>
      <c r="G156" s="206" t="s">
        <v>221</v>
      </c>
      <c r="H156" s="207">
        <v>16.79</v>
      </c>
      <c r="I156" s="208"/>
      <c r="J156" s="209">
        <f>ROUND(I156*H156,2)</f>
        <v>0</v>
      </c>
      <c r="K156" s="210"/>
      <c r="L156" s="211"/>
      <c r="M156" s="212" t="s">
        <v>3</v>
      </c>
      <c r="N156" s="213" t="s">
        <v>51</v>
      </c>
      <c r="O156" s="74"/>
      <c r="P156" s="178">
        <f>O156*H156</f>
        <v>0</v>
      </c>
      <c r="Q156" s="178">
        <v>0.0048</v>
      </c>
      <c r="R156" s="178">
        <f>Q156*H156</f>
        <v>0.08059199999999998</v>
      </c>
      <c r="S156" s="178">
        <v>0</v>
      </c>
      <c r="T156" s="179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180" t="s">
        <v>396</v>
      </c>
      <c r="AT156" s="180" t="s">
        <v>355</v>
      </c>
      <c r="AU156" s="180" t="s">
        <v>22</v>
      </c>
      <c r="AY156" s="20" t="s">
        <v>216</v>
      </c>
      <c r="BE156" s="181">
        <f>IF(N156="základní",J156,0)</f>
        <v>0</v>
      </c>
      <c r="BF156" s="181">
        <f>IF(N156="snížená",J156,0)</f>
        <v>0</v>
      </c>
      <c r="BG156" s="181">
        <f>IF(N156="zákl. přenesená",J156,0)</f>
        <v>0</v>
      </c>
      <c r="BH156" s="181">
        <f>IF(N156="sníž. přenesená",J156,0)</f>
        <v>0</v>
      </c>
      <c r="BI156" s="181">
        <f>IF(N156="nulová",J156,0)</f>
        <v>0</v>
      </c>
      <c r="BJ156" s="20" t="s">
        <v>88</v>
      </c>
      <c r="BK156" s="181">
        <f>ROUND(I156*H156,2)</f>
        <v>0</v>
      </c>
      <c r="BL156" s="20" t="s">
        <v>302</v>
      </c>
      <c r="BM156" s="180" t="s">
        <v>1258</v>
      </c>
    </row>
    <row r="157" spans="1:51" s="13" customFormat="1" ht="12">
      <c r="A157" s="13"/>
      <c r="B157" s="182"/>
      <c r="C157" s="13"/>
      <c r="D157" s="183" t="s">
        <v>224</v>
      </c>
      <c r="E157" s="13"/>
      <c r="F157" s="185" t="s">
        <v>1259</v>
      </c>
      <c r="G157" s="13"/>
      <c r="H157" s="186">
        <v>16.79</v>
      </c>
      <c r="I157" s="187"/>
      <c r="J157" s="13"/>
      <c r="K157" s="13"/>
      <c r="L157" s="182"/>
      <c r="M157" s="188"/>
      <c r="N157" s="189"/>
      <c r="O157" s="189"/>
      <c r="P157" s="189"/>
      <c r="Q157" s="189"/>
      <c r="R157" s="189"/>
      <c r="S157" s="189"/>
      <c r="T157" s="190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184" t="s">
        <v>224</v>
      </c>
      <c r="AU157" s="184" t="s">
        <v>22</v>
      </c>
      <c r="AV157" s="13" t="s">
        <v>22</v>
      </c>
      <c r="AW157" s="13" t="s">
        <v>4</v>
      </c>
      <c r="AX157" s="13" t="s">
        <v>88</v>
      </c>
      <c r="AY157" s="184" t="s">
        <v>216</v>
      </c>
    </row>
    <row r="158" spans="1:65" s="2" customFormat="1" ht="49.05" customHeight="1">
      <c r="A158" s="40"/>
      <c r="B158" s="167"/>
      <c r="C158" s="168" t="s">
        <v>444</v>
      </c>
      <c r="D158" s="168" t="s">
        <v>218</v>
      </c>
      <c r="E158" s="169" t="s">
        <v>1260</v>
      </c>
      <c r="F158" s="170" t="s">
        <v>1261</v>
      </c>
      <c r="G158" s="171" t="s">
        <v>299</v>
      </c>
      <c r="H158" s="172">
        <v>0.086</v>
      </c>
      <c r="I158" s="173"/>
      <c r="J158" s="174">
        <f>ROUND(I158*H158,2)</f>
        <v>0</v>
      </c>
      <c r="K158" s="175"/>
      <c r="L158" s="41"/>
      <c r="M158" s="176" t="s">
        <v>3</v>
      </c>
      <c r="N158" s="177" t="s">
        <v>51</v>
      </c>
      <c r="O158" s="74"/>
      <c r="P158" s="178">
        <f>O158*H158</f>
        <v>0</v>
      </c>
      <c r="Q158" s="178">
        <v>0</v>
      </c>
      <c r="R158" s="178">
        <f>Q158*H158</f>
        <v>0</v>
      </c>
      <c r="S158" s="178">
        <v>0</v>
      </c>
      <c r="T158" s="179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180" t="s">
        <v>302</v>
      </c>
      <c r="AT158" s="180" t="s">
        <v>218</v>
      </c>
      <c r="AU158" s="180" t="s">
        <v>22</v>
      </c>
      <c r="AY158" s="20" t="s">
        <v>216</v>
      </c>
      <c r="BE158" s="181">
        <f>IF(N158="základní",J158,0)</f>
        <v>0</v>
      </c>
      <c r="BF158" s="181">
        <f>IF(N158="snížená",J158,0)</f>
        <v>0</v>
      </c>
      <c r="BG158" s="181">
        <f>IF(N158="zákl. přenesená",J158,0)</f>
        <v>0</v>
      </c>
      <c r="BH158" s="181">
        <f>IF(N158="sníž. přenesená",J158,0)</f>
        <v>0</v>
      </c>
      <c r="BI158" s="181">
        <f>IF(N158="nulová",J158,0)</f>
        <v>0</v>
      </c>
      <c r="BJ158" s="20" t="s">
        <v>88</v>
      </c>
      <c r="BK158" s="181">
        <f>ROUND(I158*H158,2)</f>
        <v>0</v>
      </c>
      <c r="BL158" s="20" t="s">
        <v>302</v>
      </c>
      <c r="BM158" s="180" t="s">
        <v>1262</v>
      </c>
    </row>
    <row r="159" spans="1:63" s="12" customFormat="1" ht="22.8" customHeight="1">
      <c r="A159" s="12"/>
      <c r="B159" s="154"/>
      <c r="C159" s="12"/>
      <c r="D159" s="155" t="s">
        <v>79</v>
      </c>
      <c r="E159" s="165" t="s">
        <v>1263</v>
      </c>
      <c r="F159" s="165" t="s">
        <v>1264</v>
      </c>
      <c r="G159" s="12"/>
      <c r="H159" s="12"/>
      <c r="I159" s="157"/>
      <c r="J159" s="166">
        <f>BK159</f>
        <v>0</v>
      </c>
      <c r="K159" s="12"/>
      <c r="L159" s="154"/>
      <c r="M159" s="159"/>
      <c r="N159" s="160"/>
      <c r="O159" s="160"/>
      <c r="P159" s="161">
        <f>SUM(P160:P163)</f>
        <v>0</v>
      </c>
      <c r="Q159" s="160"/>
      <c r="R159" s="161">
        <f>SUM(R160:R163)</f>
        <v>0.0175692</v>
      </c>
      <c r="S159" s="160"/>
      <c r="T159" s="162">
        <f>SUM(T160:T163)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155" t="s">
        <v>22</v>
      </c>
      <c r="AT159" s="163" t="s">
        <v>79</v>
      </c>
      <c r="AU159" s="163" t="s">
        <v>88</v>
      </c>
      <c r="AY159" s="155" t="s">
        <v>216</v>
      </c>
      <c r="BK159" s="164">
        <f>SUM(BK160:BK163)</f>
        <v>0</v>
      </c>
    </row>
    <row r="160" spans="1:65" s="2" customFormat="1" ht="37.8" customHeight="1">
      <c r="A160" s="40"/>
      <c r="B160" s="167"/>
      <c r="C160" s="168" t="s">
        <v>449</v>
      </c>
      <c r="D160" s="168" t="s">
        <v>218</v>
      </c>
      <c r="E160" s="169" t="s">
        <v>1265</v>
      </c>
      <c r="F160" s="170" t="s">
        <v>1266</v>
      </c>
      <c r="G160" s="171" t="s">
        <v>221</v>
      </c>
      <c r="H160" s="172">
        <v>39.93</v>
      </c>
      <c r="I160" s="173"/>
      <c r="J160" s="174">
        <f>ROUND(I160*H160,2)</f>
        <v>0</v>
      </c>
      <c r="K160" s="175"/>
      <c r="L160" s="41"/>
      <c r="M160" s="176" t="s">
        <v>3</v>
      </c>
      <c r="N160" s="177" t="s">
        <v>51</v>
      </c>
      <c r="O160" s="74"/>
      <c r="P160" s="178">
        <f>O160*H160</f>
        <v>0</v>
      </c>
      <c r="Q160" s="178">
        <v>7E-05</v>
      </c>
      <c r="R160" s="178">
        <f>Q160*H160</f>
        <v>0.0027950999999999996</v>
      </c>
      <c r="S160" s="178">
        <v>0</v>
      </c>
      <c r="T160" s="179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180" t="s">
        <v>302</v>
      </c>
      <c r="AT160" s="180" t="s">
        <v>218</v>
      </c>
      <c r="AU160" s="180" t="s">
        <v>22</v>
      </c>
      <c r="AY160" s="20" t="s">
        <v>216</v>
      </c>
      <c r="BE160" s="181">
        <f>IF(N160="základní",J160,0)</f>
        <v>0</v>
      </c>
      <c r="BF160" s="181">
        <f>IF(N160="snížená",J160,0)</f>
        <v>0</v>
      </c>
      <c r="BG160" s="181">
        <f>IF(N160="zákl. přenesená",J160,0)</f>
        <v>0</v>
      </c>
      <c r="BH160" s="181">
        <f>IF(N160="sníž. přenesená",J160,0)</f>
        <v>0</v>
      </c>
      <c r="BI160" s="181">
        <f>IF(N160="nulová",J160,0)</f>
        <v>0</v>
      </c>
      <c r="BJ160" s="20" t="s">
        <v>88</v>
      </c>
      <c r="BK160" s="181">
        <f>ROUND(I160*H160,2)</f>
        <v>0</v>
      </c>
      <c r="BL160" s="20" t="s">
        <v>302</v>
      </c>
      <c r="BM160" s="180" t="s">
        <v>1267</v>
      </c>
    </row>
    <row r="161" spans="1:65" s="2" customFormat="1" ht="24.15" customHeight="1">
      <c r="A161" s="40"/>
      <c r="B161" s="167"/>
      <c r="C161" s="168" t="s">
        <v>454</v>
      </c>
      <c r="D161" s="168" t="s">
        <v>218</v>
      </c>
      <c r="E161" s="169" t="s">
        <v>1268</v>
      </c>
      <c r="F161" s="170" t="s">
        <v>1269</v>
      </c>
      <c r="G161" s="171" t="s">
        <v>221</v>
      </c>
      <c r="H161" s="172">
        <v>39.93</v>
      </c>
      <c r="I161" s="173"/>
      <c r="J161" s="174">
        <f>ROUND(I161*H161,2)</f>
        <v>0</v>
      </c>
      <c r="K161" s="175"/>
      <c r="L161" s="41"/>
      <c r="M161" s="176" t="s">
        <v>3</v>
      </c>
      <c r="N161" s="177" t="s">
        <v>51</v>
      </c>
      <c r="O161" s="74"/>
      <c r="P161" s="178">
        <f>O161*H161</f>
        <v>0</v>
      </c>
      <c r="Q161" s="178">
        <v>0.00014</v>
      </c>
      <c r="R161" s="178">
        <f>Q161*H161</f>
        <v>0.005590199999999999</v>
      </c>
      <c r="S161" s="178">
        <v>0</v>
      </c>
      <c r="T161" s="179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180" t="s">
        <v>302</v>
      </c>
      <c r="AT161" s="180" t="s">
        <v>218</v>
      </c>
      <c r="AU161" s="180" t="s">
        <v>22</v>
      </c>
      <c r="AY161" s="20" t="s">
        <v>216</v>
      </c>
      <c r="BE161" s="181">
        <f>IF(N161="základní",J161,0)</f>
        <v>0</v>
      </c>
      <c r="BF161" s="181">
        <f>IF(N161="snížená",J161,0)</f>
        <v>0</v>
      </c>
      <c r="BG161" s="181">
        <f>IF(N161="zákl. přenesená",J161,0)</f>
        <v>0</v>
      </c>
      <c r="BH161" s="181">
        <f>IF(N161="sníž. přenesená",J161,0)</f>
        <v>0</v>
      </c>
      <c r="BI161" s="181">
        <f>IF(N161="nulová",J161,0)</f>
        <v>0</v>
      </c>
      <c r="BJ161" s="20" t="s">
        <v>88</v>
      </c>
      <c r="BK161" s="181">
        <f>ROUND(I161*H161,2)</f>
        <v>0</v>
      </c>
      <c r="BL161" s="20" t="s">
        <v>302</v>
      </c>
      <c r="BM161" s="180" t="s">
        <v>1270</v>
      </c>
    </row>
    <row r="162" spans="1:51" s="13" customFormat="1" ht="12">
      <c r="A162" s="13"/>
      <c r="B162" s="182"/>
      <c r="C162" s="13"/>
      <c r="D162" s="183" t="s">
        <v>224</v>
      </c>
      <c r="E162" s="184" t="s">
        <v>3</v>
      </c>
      <c r="F162" s="185" t="s">
        <v>1271</v>
      </c>
      <c r="G162" s="13"/>
      <c r="H162" s="186">
        <v>39.93</v>
      </c>
      <c r="I162" s="187"/>
      <c r="J162" s="13"/>
      <c r="K162" s="13"/>
      <c r="L162" s="182"/>
      <c r="M162" s="188"/>
      <c r="N162" s="189"/>
      <c r="O162" s="189"/>
      <c r="P162" s="189"/>
      <c r="Q162" s="189"/>
      <c r="R162" s="189"/>
      <c r="S162" s="189"/>
      <c r="T162" s="190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184" t="s">
        <v>224</v>
      </c>
      <c r="AU162" s="184" t="s">
        <v>22</v>
      </c>
      <c r="AV162" s="13" t="s">
        <v>22</v>
      </c>
      <c r="AW162" s="13" t="s">
        <v>41</v>
      </c>
      <c r="AX162" s="13" t="s">
        <v>88</v>
      </c>
      <c r="AY162" s="184" t="s">
        <v>216</v>
      </c>
    </row>
    <row r="163" spans="1:65" s="2" customFormat="1" ht="24.15" customHeight="1">
      <c r="A163" s="40"/>
      <c r="B163" s="167"/>
      <c r="C163" s="168" t="s">
        <v>30</v>
      </c>
      <c r="D163" s="168" t="s">
        <v>218</v>
      </c>
      <c r="E163" s="169" t="s">
        <v>1272</v>
      </c>
      <c r="F163" s="170" t="s">
        <v>1273</v>
      </c>
      <c r="G163" s="171" t="s">
        <v>221</v>
      </c>
      <c r="H163" s="172">
        <v>39.93</v>
      </c>
      <c r="I163" s="173"/>
      <c r="J163" s="174">
        <f>ROUND(I163*H163,2)</f>
        <v>0</v>
      </c>
      <c r="K163" s="175"/>
      <c r="L163" s="41"/>
      <c r="M163" s="214" t="s">
        <v>3</v>
      </c>
      <c r="N163" s="215" t="s">
        <v>51</v>
      </c>
      <c r="O163" s="216"/>
      <c r="P163" s="217">
        <f>O163*H163</f>
        <v>0</v>
      </c>
      <c r="Q163" s="217">
        <v>0.00023</v>
      </c>
      <c r="R163" s="217">
        <f>Q163*H163</f>
        <v>0.0091839</v>
      </c>
      <c r="S163" s="217">
        <v>0</v>
      </c>
      <c r="T163" s="218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180" t="s">
        <v>302</v>
      </c>
      <c r="AT163" s="180" t="s">
        <v>218</v>
      </c>
      <c r="AU163" s="180" t="s">
        <v>22</v>
      </c>
      <c r="AY163" s="20" t="s">
        <v>216</v>
      </c>
      <c r="BE163" s="181">
        <f>IF(N163="základní",J163,0)</f>
        <v>0</v>
      </c>
      <c r="BF163" s="181">
        <f>IF(N163="snížená",J163,0)</f>
        <v>0</v>
      </c>
      <c r="BG163" s="181">
        <f>IF(N163="zákl. přenesená",J163,0)</f>
        <v>0</v>
      </c>
      <c r="BH163" s="181">
        <f>IF(N163="sníž. přenesená",J163,0)</f>
        <v>0</v>
      </c>
      <c r="BI163" s="181">
        <f>IF(N163="nulová",J163,0)</f>
        <v>0</v>
      </c>
      <c r="BJ163" s="20" t="s">
        <v>88</v>
      </c>
      <c r="BK163" s="181">
        <f>ROUND(I163*H163,2)</f>
        <v>0</v>
      </c>
      <c r="BL163" s="20" t="s">
        <v>302</v>
      </c>
      <c r="BM163" s="180" t="s">
        <v>1274</v>
      </c>
    </row>
    <row r="164" spans="1:31" s="2" customFormat="1" ht="6.95" customHeight="1">
      <c r="A164" s="40"/>
      <c r="B164" s="57"/>
      <c r="C164" s="58"/>
      <c r="D164" s="58"/>
      <c r="E164" s="58"/>
      <c r="F164" s="58"/>
      <c r="G164" s="58"/>
      <c r="H164" s="58"/>
      <c r="I164" s="58"/>
      <c r="J164" s="58"/>
      <c r="K164" s="58"/>
      <c r="L164" s="41"/>
      <c r="M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</row>
  </sheetData>
  <autoFilter ref="C89:K163"/>
  <mergeCells count="9">
    <mergeCell ref="E7:H7"/>
    <mergeCell ref="E9:H9"/>
    <mergeCell ref="E18:H18"/>
    <mergeCell ref="E27:H27"/>
    <mergeCell ref="E48:H48"/>
    <mergeCell ref="E50:H50"/>
    <mergeCell ref="E80:H80"/>
    <mergeCell ref="E82:H8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5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9" t="s">
        <v>6</v>
      </c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125</v>
      </c>
    </row>
    <row r="3" spans="2:46" s="1" customFormat="1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3"/>
      <c r="AT3" s="20" t="s">
        <v>22</v>
      </c>
    </row>
    <row r="4" spans="2:46" s="1" customFormat="1" ht="24.95" customHeight="1">
      <c r="B4" s="23"/>
      <c r="D4" s="24" t="s">
        <v>186</v>
      </c>
      <c r="L4" s="23"/>
      <c r="M4" s="116" t="s">
        <v>11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33" t="s">
        <v>17</v>
      </c>
      <c r="L6" s="23"/>
    </row>
    <row r="7" spans="2:12" s="1" customFormat="1" ht="16.5" customHeight="1">
      <c r="B7" s="23"/>
      <c r="E7" s="117" t="str">
        <f>'Rekapitulace stavby'!K6</f>
        <v>II/187 Kolínec průtah</v>
      </c>
      <c r="F7" s="33"/>
      <c r="G7" s="33"/>
      <c r="H7" s="33"/>
      <c r="L7" s="23"/>
    </row>
    <row r="8" spans="1:31" s="2" customFormat="1" ht="12" customHeight="1">
      <c r="A8" s="40"/>
      <c r="B8" s="41"/>
      <c r="C8" s="40"/>
      <c r="D8" s="33" t="s">
        <v>187</v>
      </c>
      <c r="E8" s="40"/>
      <c r="F8" s="40"/>
      <c r="G8" s="40"/>
      <c r="H8" s="40"/>
      <c r="I8" s="40"/>
      <c r="J8" s="40"/>
      <c r="K8" s="40"/>
      <c r="L8" s="118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1"/>
      <c r="C9" s="40"/>
      <c r="D9" s="40"/>
      <c r="E9" s="64" t="s">
        <v>1275</v>
      </c>
      <c r="F9" s="40"/>
      <c r="G9" s="40"/>
      <c r="H9" s="40"/>
      <c r="I9" s="40"/>
      <c r="J9" s="40"/>
      <c r="K9" s="40"/>
      <c r="L9" s="118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1"/>
      <c r="C10" s="40"/>
      <c r="D10" s="40"/>
      <c r="E10" s="40"/>
      <c r="F10" s="40"/>
      <c r="G10" s="40"/>
      <c r="H10" s="40"/>
      <c r="I10" s="40"/>
      <c r="J10" s="40"/>
      <c r="K10" s="40"/>
      <c r="L10" s="118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1"/>
      <c r="C11" s="40"/>
      <c r="D11" s="33" t="s">
        <v>19</v>
      </c>
      <c r="E11" s="40"/>
      <c r="F11" s="28" t="s">
        <v>20</v>
      </c>
      <c r="G11" s="40"/>
      <c r="H11" s="40"/>
      <c r="I11" s="33" t="s">
        <v>21</v>
      </c>
      <c r="J11" s="28" t="s">
        <v>3</v>
      </c>
      <c r="K11" s="40"/>
      <c r="L11" s="118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1"/>
      <c r="C12" s="40"/>
      <c r="D12" s="33" t="s">
        <v>23</v>
      </c>
      <c r="E12" s="40"/>
      <c r="F12" s="28" t="s">
        <v>24</v>
      </c>
      <c r="G12" s="40"/>
      <c r="H12" s="40"/>
      <c r="I12" s="33" t="s">
        <v>25</v>
      </c>
      <c r="J12" s="66" t="str">
        <f>'Rekapitulace stavby'!AN8</f>
        <v>21. 1. 2021</v>
      </c>
      <c r="K12" s="40"/>
      <c r="L12" s="118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1"/>
      <c r="C13" s="40"/>
      <c r="D13" s="40"/>
      <c r="E13" s="40"/>
      <c r="F13" s="40"/>
      <c r="G13" s="40"/>
      <c r="H13" s="40"/>
      <c r="I13" s="40"/>
      <c r="J13" s="40"/>
      <c r="K13" s="40"/>
      <c r="L13" s="118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1"/>
      <c r="C14" s="40"/>
      <c r="D14" s="33" t="s">
        <v>31</v>
      </c>
      <c r="E14" s="40"/>
      <c r="F14" s="40"/>
      <c r="G14" s="40"/>
      <c r="H14" s="40"/>
      <c r="I14" s="33" t="s">
        <v>32</v>
      </c>
      <c r="J14" s="28" t="s">
        <v>33</v>
      </c>
      <c r="K14" s="40"/>
      <c r="L14" s="118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1"/>
      <c r="C15" s="40"/>
      <c r="D15" s="40"/>
      <c r="E15" s="28" t="s">
        <v>34</v>
      </c>
      <c r="F15" s="40"/>
      <c r="G15" s="40"/>
      <c r="H15" s="40"/>
      <c r="I15" s="33" t="s">
        <v>35</v>
      </c>
      <c r="J15" s="28" t="s">
        <v>3</v>
      </c>
      <c r="K15" s="40"/>
      <c r="L15" s="118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1"/>
      <c r="C16" s="40"/>
      <c r="D16" s="40"/>
      <c r="E16" s="40"/>
      <c r="F16" s="40"/>
      <c r="G16" s="40"/>
      <c r="H16" s="40"/>
      <c r="I16" s="40"/>
      <c r="J16" s="40"/>
      <c r="K16" s="40"/>
      <c r="L16" s="118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1"/>
      <c r="C17" s="40"/>
      <c r="D17" s="33" t="s">
        <v>36</v>
      </c>
      <c r="E17" s="40"/>
      <c r="F17" s="40"/>
      <c r="G17" s="40"/>
      <c r="H17" s="40"/>
      <c r="I17" s="33" t="s">
        <v>32</v>
      </c>
      <c r="J17" s="34" t="str">
        <f>'Rekapitulace stavby'!AN13</f>
        <v>Vyplň údaj</v>
      </c>
      <c r="K17" s="40"/>
      <c r="L17" s="118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1"/>
      <c r="C18" s="40"/>
      <c r="D18" s="40"/>
      <c r="E18" s="34" t="str">
        <f>'Rekapitulace stavby'!E14</f>
        <v>Vyplň údaj</v>
      </c>
      <c r="F18" s="28"/>
      <c r="G18" s="28"/>
      <c r="H18" s="28"/>
      <c r="I18" s="33" t="s">
        <v>35</v>
      </c>
      <c r="J18" s="34" t="str">
        <f>'Rekapitulace stavby'!AN14</f>
        <v>Vyplň údaj</v>
      </c>
      <c r="K18" s="40"/>
      <c r="L18" s="118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1"/>
      <c r="C19" s="40"/>
      <c r="D19" s="40"/>
      <c r="E19" s="40"/>
      <c r="F19" s="40"/>
      <c r="G19" s="40"/>
      <c r="H19" s="40"/>
      <c r="I19" s="40"/>
      <c r="J19" s="40"/>
      <c r="K19" s="40"/>
      <c r="L19" s="118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1"/>
      <c r="C20" s="40"/>
      <c r="D20" s="33" t="s">
        <v>38</v>
      </c>
      <c r="E20" s="40"/>
      <c r="F20" s="40"/>
      <c r="G20" s="40"/>
      <c r="H20" s="40"/>
      <c r="I20" s="33" t="s">
        <v>32</v>
      </c>
      <c r="J20" s="28" t="s">
        <v>39</v>
      </c>
      <c r="K20" s="40"/>
      <c r="L20" s="118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1"/>
      <c r="C21" s="40"/>
      <c r="D21" s="40"/>
      <c r="E21" s="28" t="s">
        <v>40</v>
      </c>
      <c r="F21" s="40"/>
      <c r="G21" s="40"/>
      <c r="H21" s="40"/>
      <c r="I21" s="33" t="s">
        <v>35</v>
      </c>
      <c r="J21" s="28" t="s">
        <v>3</v>
      </c>
      <c r="K21" s="40"/>
      <c r="L21" s="118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1"/>
      <c r="C22" s="40"/>
      <c r="D22" s="40"/>
      <c r="E22" s="40"/>
      <c r="F22" s="40"/>
      <c r="G22" s="40"/>
      <c r="H22" s="40"/>
      <c r="I22" s="40"/>
      <c r="J22" s="40"/>
      <c r="K22" s="40"/>
      <c r="L22" s="118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1"/>
      <c r="C23" s="40"/>
      <c r="D23" s="33" t="s">
        <v>42</v>
      </c>
      <c r="E23" s="40"/>
      <c r="F23" s="40"/>
      <c r="G23" s="40"/>
      <c r="H23" s="40"/>
      <c r="I23" s="33" t="s">
        <v>32</v>
      </c>
      <c r="J23" s="28" t="s">
        <v>39</v>
      </c>
      <c r="K23" s="40"/>
      <c r="L23" s="118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1"/>
      <c r="C24" s="40"/>
      <c r="D24" s="40"/>
      <c r="E24" s="28" t="s">
        <v>43</v>
      </c>
      <c r="F24" s="40"/>
      <c r="G24" s="40"/>
      <c r="H24" s="40"/>
      <c r="I24" s="33" t="s">
        <v>35</v>
      </c>
      <c r="J24" s="28" t="s">
        <v>3</v>
      </c>
      <c r="K24" s="40"/>
      <c r="L24" s="118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1"/>
      <c r="C25" s="40"/>
      <c r="D25" s="40"/>
      <c r="E25" s="40"/>
      <c r="F25" s="40"/>
      <c r="G25" s="40"/>
      <c r="H25" s="40"/>
      <c r="I25" s="40"/>
      <c r="J25" s="40"/>
      <c r="K25" s="40"/>
      <c r="L25" s="118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1"/>
      <c r="C26" s="40"/>
      <c r="D26" s="33" t="s">
        <v>44</v>
      </c>
      <c r="E26" s="40"/>
      <c r="F26" s="40"/>
      <c r="G26" s="40"/>
      <c r="H26" s="40"/>
      <c r="I26" s="40"/>
      <c r="J26" s="40"/>
      <c r="K26" s="40"/>
      <c r="L26" s="118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23.25" customHeight="1">
      <c r="A27" s="119"/>
      <c r="B27" s="120"/>
      <c r="C27" s="119"/>
      <c r="D27" s="119"/>
      <c r="E27" s="38" t="s">
        <v>1276</v>
      </c>
      <c r="F27" s="38"/>
      <c r="G27" s="38"/>
      <c r="H27" s="38"/>
      <c r="I27" s="119"/>
      <c r="J27" s="119"/>
      <c r="K27" s="119"/>
      <c r="L27" s="121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</row>
    <row r="28" spans="1:31" s="2" customFormat="1" ht="6.95" customHeight="1">
      <c r="A28" s="40"/>
      <c r="B28" s="41"/>
      <c r="C28" s="40"/>
      <c r="D28" s="40"/>
      <c r="E28" s="40"/>
      <c r="F28" s="40"/>
      <c r="G28" s="40"/>
      <c r="H28" s="40"/>
      <c r="I28" s="40"/>
      <c r="J28" s="40"/>
      <c r="K28" s="40"/>
      <c r="L28" s="118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1"/>
      <c r="C29" s="40"/>
      <c r="D29" s="86"/>
      <c r="E29" s="86"/>
      <c r="F29" s="86"/>
      <c r="G29" s="86"/>
      <c r="H29" s="86"/>
      <c r="I29" s="86"/>
      <c r="J29" s="86"/>
      <c r="K29" s="86"/>
      <c r="L29" s="118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1"/>
      <c r="C30" s="40"/>
      <c r="D30" s="122" t="s">
        <v>46</v>
      </c>
      <c r="E30" s="40"/>
      <c r="F30" s="40"/>
      <c r="G30" s="40"/>
      <c r="H30" s="40"/>
      <c r="I30" s="40"/>
      <c r="J30" s="92">
        <f>ROUND(J88,2)</f>
        <v>0</v>
      </c>
      <c r="K30" s="40"/>
      <c r="L30" s="118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1"/>
      <c r="C31" s="40"/>
      <c r="D31" s="86"/>
      <c r="E31" s="86"/>
      <c r="F31" s="86"/>
      <c r="G31" s="86"/>
      <c r="H31" s="86"/>
      <c r="I31" s="86"/>
      <c r="J31" s="86"/>
      <c r="K31" s="86"/>
      <c r="L31" s="118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1"/>
      <c r="C32" s="40"/>
      <c r="D32" s="40"/>
      <c r="E32" s="40"/>
      <c r="F32" s="45" t="s">
        <v>48</v>
      </c>
      <c r="G32" s="40"/>
      <c r="H32" s="40"/>
      <c r="I32" s="45" t="s">
        <v>47</v>
      </c>
      <c r="J32" s="45" t="s">
        <v>49</v>
      </c>
      <c r="K32" s="40"/>
      <c r="L32" s="118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1"/>
      <c r="C33" s="40"/>
      <c r="D33" s="123" t="s">
        <v>50</v>
      </c>
      <c r="E33" s="33" t="s">
        <v>51</v>
      </c>
      <c r="F33" s="124">
        <f>ROUND((SUM(BE88:BE258)),2)</f>
        <v>0</v>
      </c>
      <c r="G33" s="40"/>
      <c r="H33" s="40"/>
      <c r="I33" s="125">
        <v>0.21</v>
      </c>
      <c r="J33" s="124">
        <f>ROUND(((SUM(BE88:BE258))*I33),2)</f>
        <v>0</v>
      </c>
      <c r="K33" s="40"/>
      <c r="L33" s="118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1"/>
      <c r="C34" s="40"/>
      <c r="D34" s="40"/>
      <c r="E34" s="33" t="s">
        <v>52</v>
      </c>
      <c r="F34" s="124">
        <f>ROUND((SUM(BF88:BF258)),2)</f>
        <v>0</v>
      </c>
      <c r="G34" s="40"/>
      <c r="H34" s="40"/>
      <c r="I34" s="125">
        <v>0.15</v>
      </c>
      <c r="J34" s="124">
        <f>ROUND(((SUM(BF88:BF258))*I34),2)</f>
        <v>0</v>
      </c>
      <c r="K34" s="40"/>
      <c r="L34" s="118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1"/>
      <c r="C35" s="40"/>
      <c r="D35" s="40"/>
      <c r="E35" s="33" t="s">
        <v>53</v>
      </c>
      <c r="F35" s="124">
        <f>ROUND((SUM(BG88:BG258)),2)</f>
        <v>0</v>
      </c>
      <c r="G35" s="40"/>
      <c r="H35" s="40"/>
      <c r="I35" s="125">
        <v>0.21</v>
      </c>
      <c r="J35" s="124">
        <f>0</f>
        <v>0</v>
      </c>
      <c r="K35" s="40"/>
      <c r="L35" s="118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1"/>
      <c r="C36" s="40"/>
      <c r="D36" s="40"/>
      <c r="E36" s="33" t="s">
        <v>54</v>
      </c>
      <c r="F36" s="124">
        <f>ROUND((SUM(BH88:BH258)),2)</f>
        <v>0</v>
      </c>
      <c r="G36" s="40"/>
      <c r="H36" s="40"/>
      <c r="I36" s="125">
        <v>0.15</v>
      </c>
      <c r="J36" s="124">
        <f>0</f>
        <v>0</v>
      </c>
      <c r="K36" s="40"/>
      <c r="L36" s="118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1"/>
      <c r="C37" s="40"/>
      <c r="D37" s="40"/>
      <c r="E37" s="33" t="s">
        <v>55</v>
      </c>
      <c r="F37" s="124">
        <f>ROUND((SUM(BI88:BI258)),2)</f>
        <v>0</v>
      </c>
      <c r="G37" s="40"/>
      <c r="H37" s="40"/>
      <c r="I37" s="125">
        <v>0</v>
      </c>
      <c r="J37" s="124">
        <f>0</f>
        <v>0</v>
      </c>
      <c r="K37" s="40"/>
      <c r="L37" s="118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1"/>
      <c r="C38" s="40"/>
      <c r="D38" s="40"/>
      <c r="E38" s="40"/>
      <c r="F38" s="40"/>
      <c r="G38" s="40"/>
      <c r="H38" s="40"/>
      <c r="I38" s="40"/>
      <c r="J38" s="40"/>
      <c r="K38" s="40"/>
      <c r="L38" s="118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1"/>
      <c r="C39" s="126"/>
      <c r="D39" s="127" t="s">
        <v>56</v>
      </c>
      <c r="E39" s="78"/>
      <c r="F39" s="78"/>
      <c r="G39" s="128" t="s">
        <v>57</v>
      </c>
      <c r="H39" s="129" t="s">
        <v>58</v>
      </c>
      <c r="I39" s="78"/>
      <c r="J39" s="130">
        <f>SUM(J30:J37)</f>
        <v>0</v>
      </c>
      <c r="K39" s="131"/>
      <c r="L39" s="118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57"/>
      <c r="C40" s="58"/>
      <c r="D40" s="58"/>
      <c r="E40" s="58"/>
      <c r="F40" s="58"/>
      <c r="G40" s="58"/>
      <c r="H40" s="58"/>
      <c r="I40" s="58"/>
      <c r="J40" s="58"/>
      <c r="K40" s="58"/>
      <c r="L40" s="118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59"/>
      <c r="C44" s="60"/>
      <c r="D44" s="60"/>
      <c r="E44" s="60"/>
      <c r="F44" s="60"/>
      <c r="G44" s="60"/>
      <c r="H44" s="60"/>
      <c r="I44" s="60"/>
      <c r="J44" s="60"/>
      <c r="K44" s="60"/>
      <c r="L44" s="118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4" t="s">
        <v>189</v>
      </c>
      <c r="D45" s="40"/>
      <c r="E45" s="40"/>
      <c r="F45" s="40"/>
      <c r="G45" s="40"/>
      <c r="H45" s="40"/>
      <c r="I45" s="40"/>
      <c r="J45" s="40"/>
      <c r="K45" s="40"/>
      <c r="L45" s="118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0"/>
      <c r="D46" s="40"/>
      <c r="E46" s="40"/>
      <c r="F46" s="40"/>
      <c r="G46" s="40"/>
      <c r="H46" s="40"/>
      <c r="I46" s="40"/>
      <c r="J46" s="40"/>
      <c r="K46" s="40"/>
      <c r="L46" s="118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3" t="s">
        <v>17</v>
      </c>
      <c r="D47" s="40"/>
      <c r="E47" s="40"/>
      <c r="F47" s="40"/>
      <c r="G47" s="40"/>
      <c r="H47" s="40"/>
      <c r="I47" s="40"/>
      <c r="J47" s="40"/>
      <c r="K47" s="40"/>
      <c r="L47" s="118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0"/>
      <c r="D48" s="40"/>
      <c r="E48" s="117" t="str">
        <f>E7</f>
        <v>II/187 Kolínec průtah</v>
      </c>
      <c r="F48" s="33"/>
      <c r="G48" s="33"/>
      <c r="H48" s="33"/>
      <c r="I48" s="40"/>
      <c r="J48" s="40"/>
      <c r="K48" s="40"/>
      <c r="L48" s="118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3" t="s">
        <v>187</v>
      </c>
      <c r="D49" s="40"/>
      <c r="E49" s="40"/>
      <c r="F49" s="40"/>
      <c r="G49" s="40"/>
      <c r="H49" s="40"/>
      <c r="I49" s="40"/>
      <c r="J49" s="40"/>
      <c r="K49" s="40"/>
      <c r="L49" s="118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0"/>
      <c r="D50" s="40"/>
      <c r="E50" s="64" t="str">
        <f>E9</f>
        <v>SO 301.1 - Odvodnění komunikací - I.úsek - uznatelné náklady</v>
      </c>
      <c r="F50" s="40"/>
      <c r="G50" s="40"/>
      <c r="H50" s="40"/>
      <c r="I50" s="40"/>
      <c r="J50" s="40"/>
      <c r="K50" s="40"/>
      <c r="L50" s="118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0"/>
      <c r="D51" s="40"/>
      <c r="E51" s="40"/>
      <c r="F51" s="40"/>
      <c r="G51" s="40"/>
      <c r="H51" s="40"/>
      <c r="I51" s="40"/>
      <c r="J51" s="40"/>
      <c r="K51" s="40"/>
      <c r="L51" s="118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3" t="s">
        <v>23</v>
      </c>
      <c r="D52" s="40"/>
      <c r="E52" s="40"/>
      <c r="F52" s="28" t="str">
        <f>F12</f>
        <v>Kolínec</v>
      </c>
      <c r="G52" s="40"/>
      <c r="H52" s="40"/>
      <c r="I52" s="33" t="s">
        <v>25</v>
      </c>
      <c r="J52" s="66" t="str">
        <f>IF(J12="","",J12)</f>
        <v>21. 1. 2021</v>
      </c>
      <c r="K52" s="40"/>
      <c r="L52" s="118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0"/>
      <c r="D53" s="40"/>
      <c r="E53" s="40"/>
      <c r="F53" s="40"/>
      <c r="G53" s="40"/>
      <c r="H53" s="40"/>
      <c r="I53" s="40"/>
      <c r="J53" s="40"/>
      <c r="K53" s="40"/>
      <c r="L53" s="118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40.05" customHeight="1">
      <c r="A54" s="40"/>
      <c r="B54" s="41"/>
      <c r="C54" s="33" t="s">
        <v>31</v>
      </c>
      <c r="D54" s="40"/>
      <c r="E54" s="40"/>
      <c r="F54" s="28" t="str">
        <f>E15</f>
        <v>Městys Kolínec, Kolínec 28, 341 12 Kolínec</v>
      </c>
      <c r="G54" s="40"/>
      <c r="H54" s="40"/>
      <c r="I54" s="33" t="s">
        <v>38</v>
      </c>
      <c r="J54" s="38" t="str">
        <f>E21</f>
        <v>Ing. arch. Martin Jirovský Ph.D., MBA</v>
      </c>
      <c r="K54" s="40"/>
      <c r="L54" s="118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40.05" customHeight="1">
      <c r="A55" s="40"/>
      <c r="B55" s="41"/>
      <c r="C55" s="33" t="s">
        <v>36</v>
      </c>
      <c r="D55" s="40"/>
      <c r="E55" s="40"/>
      <c r="F55" s="28" t="str">
        <f>IF(E18="","",E18)</f>
        <v>Vyplň údaj</v>
      </c>
      <c r="G55" s="40"/>
      <c r="H55" s="40"/>
      <c r="I55" s="33" t="s">
        <v>42</v>
      </c>
      <c r="J55" s="38" t="str">
        <f>E24</f>
        <v>Centrum služen Staré město; Petra Stejskalová</v>
      </c>
      <c r="K55" s="40"/>
      <c r="L55" s="118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0"/>
      <c r="D56" s="40"/>
      <c r="E56" s="40"/>
      <c r="F56" s="40"/>
      <c r="G56" s="40"/>
      <c r="H56" s="40"/>
      <c r="I56" s="40"/>
      <c r="J56" s="40"/>
      <c r="K56" s="40"/>
      <c r="L56" s="118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32" t="s">
        <v>190</v>
      </c>
      <c r="D57" s="126"/>
      <c r="E57" s="126"/>
      <c r="F57" s="126"/>
      <c r="G57" s="126"/>
      <c r="H57" s="126"/>
      <c r="I57" s="126"/>
      <c r="J57" s="133" t="s">
        <v>191</v>
      </c>
      <c r="K57" s="126"/>
      <c r="L57" s="118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0"/>
      <c r="D58" s="40"/>
      <c r="E58" s="40"/>
      <c r="F58" s="40"/>
      <c r="G58" s="40"/>
      <c r="H58" s="40"/>
      <c r="I58" s="40"/>
      <c r="J58" s="40"/>
      <c r="K58" s="40"/>
      <c r="L58" s="118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34" t="s">
        <v>78</v>
      </c>
      <c r="D59" s="40"/>
      <c r="E59" s="40"/>
      <c r="F59" s="40"/>
      <c r="G59" s="40"/>
      <c r="H59" s="40"/>
      <c r="I59" s="40"/>
      <c r="J59" s="92">
        <f>J88</f>
        <v>0</v>
      </c>
      <c r="K59" s="40"/>
      <c r="L59" s="118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20" t="s">
        <v>192</v>
      </c>
    </row>
    <row r="60" spans="1:31" s="9" customFormat="1" ht="24.95" customHeight="1">
      <c r="A60" s="9"/>
      <c r="B60" s="135"/>
      <c r="C60" s="9"/>
      <c r="D60" s="136" t="s">
        <v>193</v>
      </c>
      <c r="E60" s="137"/>
      <c r="F60" s="137"/>
      <c r="G60" s="137"/>
      <c r="H60" s="137"/>
      <c r="I60" s="137"/>
      <c r="J60" s="138">
        <f>J89</f>
        <v>0</v>
      </c>
      <c r="K60" s="9"/>
      <c r="L60" s="135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39"/>
      <c r="C61" s="10"/>
      <c r="D61" s="140" t="s">
        <v>194</v>
      </c>
      <c r="E61" s="141"/>
      <c r="F61" s="141"/>
      <c r="G61" s="141"/>
      <c r="H61" s="141"/>
      <c r="I61" s="141"/>
      <c r="J61" s="142">
        <f>J90</f>
        <v>0</v>
      </c>
      <c r="K61" s="10"/>
      <c r="L61" s="13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39"/>
      <c r="C62" s="10"/>
      <c r="D62" s="140" t="s">
        <v>195</v>
      </c>
      <c r="E62" s="141"/>
      <c r="F62" s="141"/>
      <c r="G62" s="141"/>
      <c r="H62" s="141"/>
      <c r="I62" s="141"/>
      <c r="J62" s="142">
        <f>J150</f>
        <v>0</v>
      </c>
      <c r="K62" s="10"/>
      <c r="L62" s="13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39"/>
      <c r="C63" s="10"/>
      <c r="D63" s="140" t="s">
        <v>196</v>
      </c>
      <c r="E63" s="141"/>
      <c r="F63" s="141"/>
      <c r="G63" s="141"/>
      <c r="H63" s="141"/>
      <c r="I63" s="141"/>
      <c r="J63" s="142">
        <f>J161</f>
        <v>0</v>
      </c>
      <c r="K63" s="10"/>
      <c r="L63" s="13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39"/>
      <c r="C64" s="10"/>
      <c r="D64" s="140" t="s">
        <v>973</v>
      </c>
      <c r="E64" s="141"/>
      <c r="F64" s="141"/>
      <c r="G64" s="141"/>
      <c r="H64" s="141"/>
      <c r="I64" s="141"/>
      <c r="J64" s="142">
        <f>J166</f>
        <v>0</v>
      </c>
      <c r="K64" s="10"/>
      <c r="L64" s="13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39"/>
      <c r="C65" s="10"/>
      <c r="D65" s="140" t="s">
        <v>1277</v>
      </c>
      <c r="E65" s="141"/>
      <c r="F65" s="141"/>
      <c r="G65" s="141"/>
      <c r="H65" s="141"/>
      <c r="I65" s="141"/>
      <c r="J65" s="142">
        <f>J171</f>
        <v>0</v>
      </c>
      <c r="K65" s="10"/>
      <c r="L65" s="13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39"/>
      <c r="C66" s="10"/>
      <c r="D66" s="140" t="s">
        <v>198</v>
      </c>
      <c r="E66" s="141"/>
      <c r="F66" s="141"/>
      <c r="G66" s="141"/>
      <c r="H66" s="141"/>
      <c r="I66" s="141"/>
      <c r="J66" s="142">
        <f>J239</f>
        <v>0</v>
      </c>
      <c r="K66" s="10"/>
      <c r="L66" s="139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39"/>
      <c r="C67" s="10"/>
      <c r="D67" s="140" t="s">
        <v>199</v>
      </c>
      <c r="E67" s="141"/>
      <c r="F67" s="141"/>
      <c r="G67" s="141"/>
      <c r="H67" s="141"/>
      <c r="I67" s="141"/>
      <c r="J67" s="142">
        <f>J248</f>
        <v>0</v>
      </c>
      <c r="K67" s="10"/>
      <c r="L67" s="139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39"/>
      <c r="C68" s="10"/>
      <c r="D68" s="140" t="s">
        <v>200</v>
      </c>
      <c r="E68" s="141"/>
      <c r="F68" s="141"/>
      <c r="G68" s="141"/>
      <c r="H68" s="141"/>
      <c r="I68" s="141"/>
      <c r="J68" s="142">
        <f>J254</f>
        <v>0</v>
      </c>
      <c r="K68" s="10"/>
      <c r="L68" s="139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2" customFormat="1" ht="21.8" customHeight="1">
      <c r="A69" s="40"/>
      <c r="B69" s="41"/>
      <c r="C69" s="40"/>
      <c r="D69" s="40"/>
      <c r="E69" s="40"/>
      <c r="F69" s="40"/>
      <c r="G69" s="40"/>
      <c r="H69" s="40"/>
      <c r="I69" s="40"/>
      <c r="J69" s="40"/>
      <c r="K69" s="40"/>
      <c r="L69" s="118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6.95" customHeight="1">
      <c r="A70" s="40"/>
      <c r="B70" s="57"/>
      <c r="C70" s="58"/>
      <c r="D70" s="58"/>
      <c r="E70" s="58"/>
      <c r="F70" s="58"/>
      <c r="G70" s="58"/>
      <c r="H70" s="58"/>
      <c r="I70" s="58"/>
      <c r="J70" s="58"/>
      <c r="K70" s="58"/>
      <c r="L70" s="118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4" spans="1:31" s="2" customFormat="1" ht="6.95" customHeight="1">
      <c r="A74" s="40"/>
      <c r="B74" s="59"/>
      <c r="C74" s="60"/>
      <c r="D74" s="60"/>
      <c r="E74" s="60"/>
      <c r="F74" s="60"/>
      <c r="G74" s="60"/>
      <c r="H74" s="60"/>
      <c r="I74" s="60"/>
      <c r="J74" s="60"/>
      <c r="K74" s="60"/>
      <c r="L74" s="118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24.95" customHeight="1">
      <c r="A75" s="40"/>
      <c r="B75" s="41"/>
      <c r="C75" s="24" t="s">
        <v>201</v>
      </c>
      <c r="D75" s="40"/>
      <c r="E75" s="40"/>
      <c r="F75" s="40"/>
      <c r="G75" s="40"/>
      <c r="H75" s="40"/>
      <c r="I75" s="40"/>
      <c r="J75" s="40"/>
      <c r="K75" s="40"/>
      <c r="L75" s="118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6.95" customHeight="1">
      <c r="A76" s="40"/>
      <c r="B76" s="41"/>
      <c r="C76" s="40"/>
      <c r="D76" s="40"/>
      <c r="E76" s="40"/>
      <c r="F76" s="40"/>
      <c r="G76" s="40"/>
      <c r="H76" s="40"/>
      <c r="I76" s="40"/>
      <c r="J76" s="40"/>
      <c r="K76" s="40"/>
      <c r="L76" s="118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2" customHeight="1">
      <c r="A77" s="40"/>
      <c r="B77" s="41"/>
      <c r="C77" s="33" t="s">
        <v>17</v>
      </c>
      <c r="D77" s="40"/>
      <c r="E77" s="40"/>
      <c r="F77" s="40"/>
      <c r="G77" s="40"/>
      <c r="H77" s="40"/>
      <c r="I77" s="40"/>
      <c r="J77" s="40"/>
      <c r="K77" s="40"/>
      <c r="L77" s="118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6.5" customHeight="1">
      <c r="A78" s="40"/>
      <c r="B78" s="41"/>
      <c r="C78" s="40"/>
      <c r="D78" s="40"/>
      <c r="E78" s="117" t="str">
        <f>E7</f>
        <v>II/187 Kolínec průtah</v>
      </c>
      <c r="F78" s="33"/>
      <c r="G78" s="33"/>
      <c r="H78" s="33"/>
      <c r="I78" s="40"/>
      <c r="J78" s="40"/>
      <c r="K78" s="40"/>
      <c r="L78" s="118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2" customHeight="1">
      <c r="A79" s="40"/>
      <c r="B79" s="41"/>
      <c r="C79" s="33" t="s">
        <v>187</v>
      </c>
      <c r="D79" s="40"/>
      <c r="E79" s="40"/>
      <c r="F79" s="40"/>
      <c r="G79" s="40"/>
      <c r="H79" s="40"/>
      <c r="I79" s="40"/>
      <c r="J79" s="40"/>
      <c r="K79" s="40"/>
      <c r="L79" s="118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6.5" customHeight="1">
      <c r="A80" s="40"/>
      <c r="B80" s="41"/>
      <c r="C80" s="40"/>
      <c r="D80" s="40"/>
      <c r="E80" s="64" t="str">
        <f>E9</f>
        <v>SO 301.1 - Odvodnění komunikací - I.úsek - uznatelné náklady</v>
      </c>
      <c r="F80" s="40"/>
      <c r="G80" s="40"/>
      <c r="H80" s="40"/>
      <c r="I80" s="40"/>
      <c r="J80" s="40"/>
      <c r="K80" s="40"/>
      <c r="L80" s="118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6.95" customHeight="1">
      <c r="A81" s="40"/>
      <c r="B81" s="41"/>
      <c r="C81" s="40"/>
      <c r="D81" s="40"/>
      <c r="E81" s="40"/>
      <c r="F81" s="40"/>
      <c r="G81" s="40"/>
      <c r="H81" s="40"/>
      <c r="I81" s="40"/>
      <c r="J81" s="40"/>
      <c r="K81" s="40"/>
      <c r="L81" s="118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2" customHeight="1">
      <c r="A82" s="40"/>
      <c r="B82" s="41"/>
      <c r="C82" s="33" t="s">
        <v>23</v>
      </c>
      <c r="D82" s="40"/>
      <c r="E82" s="40"/>
      <c r="F82" s="28" t="str">
        <f>F12</f>
        <v>Kolínec</v>
      </c>
      <c r="G82" s="40"/>
      <c r="H82" s="40"/>
      <c r="I82" s="33" t="s">
        <v>25</v>
      </c>
      <c r="J82" s="66" t="str">
        <f>IF(J12="","",J12)</f>
        <v>21. 1. 2021</v>
      </c>
      <c r="K82" s="40"/>
      <c r="L82" s="118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>
      <c r="A83" s="40"/>
      <c r="B83" s="41"/>
      <c r="C83" s="40"/>
      <c r="D83" s="40"/>
      <c r="E83" s="40"/>
      <c r="F83" s="40"/>
      <c r="G83" s="40"/>
      <c r="H83" s="40"/>
      <c r="I83" s="40"/>
      <c r="J83" s="40"/>
      <c r="K83" s="40"/>
      <c r="L83" s="118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40.05" customHeight="1">
      <c r="A84" s="40"/>
      <c r="B84" s="41"/>
      <c r="C84" s="33" t="s">
        <v>31</v>
      </c>
      <c r="D84" s="40"/>
      <c r="E84" s="40"/>
      <c r="F84" s="28" t="str">
        <f>E15</f>
        <v>Městys Kolínec, Kolínec 28, 341 12 Kolínec</v>
      </c>
      <c r="G84" s="40"/>
      <c r="H84" s="40"/>
      <c r="I84" s="33" t="s">
        <v>38</v>
      </c>
      <c r="J84" s="38" t="str">
        <f>E21</f>
        <v>Ing. arch. Martin Jirovský Ph.D., MBA</v>
      </c>
      <c r="K84" s="40"/>
      <c r="L84" s="118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40.05" customHeight="1">
      <c r="A85" s="40"/>
      <c r="B85" s="41"/>
      <c r="C85" s="33" t="s">
        <v>36</v>
      </c>
      <c r="D85" s="40"/>
      <c r="E85" s="40"/>
      <c r="F85" s="28" t="str">
        <f>IF(E18="","",E18)</f>
        <v>Vyplň údaj</v>
      </c>
      <c r="G85" s="40"/>
      <c r="H85" s="40"/>
      <c r="I85" s="33" t="s">
        <v>42</v>
      </c>
      <c r="J85" s="38" t="str">
        <f>E24</f>
        <v>Centrum služen Staré město; Petra Stejskalová</v>
      </c>
      <c r="K85" s="40"/>
      <c r="L85" s="118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0.3" customHeight="1">
      <c r="A86" s="40"/>
      <c r="B86" s="41"/>
      <c r="C86" s="40"/>
      <c r="D86" s="40"/>
      <c r="E86" s="40"/>
      <c r="F86" s="40"/>
      <c r="G86" s="40"/>
      <c r="H86" s="40"/>
      <c r="I86" s="40"/>
      <c r="J86" s="40"/>
      <c r="K86" s="40"/>
      <c r="L86" s="118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11" customFormat="1" ht="29.25" customHeight="1">
      <c r="A87" s="143"/>
      <c r="B87" s="144"/>
      <c r="C87" s="145" t="s">
        <v>202</v>
      </c>
      <c r="D87" s="146" t="s">
        <v>65</v>
      </c>
      <c r="E87" s="146" t="s">
        <v>61</v>
      </c>
      <c r="F87" s="146" t="s">
        <v>62</v>
      </c>
      <c r="G87" s="146" t="s">
        <v>203</v>
      </c>
      <c r="H87" s="146" t="s">
        <v>204</v>
      </c>
      <c r="I87" s="146" t="s">
        <v>205</v>
      </c>
      <c r="J87" s="147" t="s">
        <v>191</v>
      </c>
      <c r="K87" s="148" t="s">
        <v>206</v>
      </c>
      <c r="L87" s="149"/>
      <c r="M87" s="82" t="s">
        <v>3</v>
      </c>
      <c r="N87" s="83" t="s">
        <v>50</v>
      </c>
      <c r="O87" s="83" t="s">
        <v>207</v>
      </c>
      <c r="P87" s="83" t="s">
        <v>208</v>
      </c>
      <c r="Q87" s="83" t="s">
        <v>209</v>
      </c>
      <c r="R87" s="83" t="s">
        <v>210</v>
      </c>
      <c r="S87" s="83" t="s">
        <v>211</v>
      </c>
      <c r="T87" s="84" t="s">
        <v>212</v>
      </c>
      <c r="U87" s="143"/>
      <c r="V87" s="143"/>
      <c r="W87" s="143"/>
      <c r="X87" s="143"/>
      <c r="Y87" s="143"/>
      <c r="Z87" s="143"/>
      <c r="AA87" s="143"/>
      <c r="AB87" s="143"/>
      <c r="AC87" s="143"/>
      <c r="AD87" s="143"/>
      <c r="AE87" s="143"/>
    </row>
    <row r="88" spans="1:63" s="2" customFormat="1" ht="22.8" customHeight="1">
      <c r="A88" s="40"/>
      <c r="B88" s="41"/>
      <c r="C88" s="89" t="s">
        <v>213</v>
      </c>
      <c r="D88" s="40"/>
      <c r="E88" s="40"/>
      <c r="F88" s="40"/>
      <c r="G88" s="40"/>
      <c r="H88" s="40"/>
      <c r="I88" s="40"/>
      <c r="J88" s="150">
        <f>BK88</f>
        <v>0</v>
      </c>
      <c r="K88" s="40"/>
      <c r="L88" s="41"/>
      <c r="M88" s="85"/>
      <c r="N88" s="70"/>
      <c r="O88" s="86"/>
      <c r="P88" s="151">
        <f>P89</f>
        <v>0</v>
      </c>
      <c r="Q88" s="86"/>
      <c r="R88" s="151">
        <f>R89</f>
        <v>265.62127222000004</v>
      </c>
      <c r="S88" s="86"/>
      <c r="T88" s="152">
        <f>T89</f>
        <v>2.7478000000000002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T88" s="20" t="s">
        <v>79</v>
      </c>
      <c r="AU88" s="20" t="s">
        <v>192</v>
      </c>
      <c r="BK88" s="153">
        <f>BK89</f>
        <v>0</v>
      </c>
    </row>
    <row r="89" spans="1:63" s="12" customFormat="1" ht="25.9" customHeight="1">
      <c r="A89" s="12"/>
      <c r="B89" s="154"/>
      <c r="C89" s="12"/>
      <c r="D89" s="155" t="s">
        <v>79</v>
      </c>
      <c r="E89" s="156" t="s">
        <v>214</v>
      </c>
      <c r="F89" s="156" t="s">
        <v>215</v>
      </c>
      <c r="G89" s="12"/>
      <c r="H89" s="12"/>
      <c r="I89" s="157"/>
      <c r="J89" s="158">
        <f>BK89</f>
        <v>0</v>
      </c>
      <c r="K89" s="12"/>
      <c r="L89" s="154"/>
      <c r="M89" s="159"/>
      <c r="N89" s="160"/>
      <c r="O89" s="160"/>
      <c r="P89" s="161">
        <f>P90+P150+P161+P166+P171+P239+P248+P254</f>
        <v>0</v>
      </c>
      <c r="Q89" s="160"/>
      <c r="R89" s="161">
        <f>R90+R150+R161+R166+R171+R239+R248+R254</f>
        <v>265.62127222000004</v>
      </c>
      <c r="S89" s="160"/>
      <c r="T89" s="162">
        <f>T90+T150+T161+T166+T171+T239+T248+T254</f>
        <v>2.7478000000000002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155" t="s">
        <v>88</v>
      </c>
      <c r="AT89" s="163" t="s">
        <v>79</v>
      </c>
      <c r="AU89" s="163" t="s">
        <v>80</v>
      </c>
      <c r="AY89" s="155" t="s">
        <v>216</v>
      </c>
      <c r="BK89" s="164">
        <f>BK90+BK150+BK161+BK166+BK171+BK239+BK248+BK254</f>
        <v>0</v>
      </c>
    </row>
    <row r="90" spans="1:63" s="12" customFormat="1" ht="22.8" customHeight="1">
      <c r="A90" s="12"/>
      <c r="B90" s="154"/>
      <c r="C90" s="12"/>
      <c r="D90" s="155" t="s">
        <v>79</v>
      </c>
      <c r="E90" s="165" t="s">
        <v>88</v>
      </c>
      <c r="F90" s="165" t="s">
        <v>217</v>
      </c>
      <c r="G90" s="12"/>
      <c r="H90" s="12"/>
      <c r="I90" s="157"/>
      <c r="J90" s="166">
        <f>BK90</f>
        <v>0</v>
      </c>
      <c r="K90" s="12"/>
      <c r="L90" s="154"/>
      <c r="M90" s="159"/>
      <c r="N90" s="160"/>
      <c r="O90" s="160"/>
      <c r="P90" s="161">
        <f>SUM(P91:P149)</f>
        <v>0</v>
      </c>
      <c r="Q90" s="160"/>
      <c r="R90" s="161">
        <f>SUM(R91:R149)</f>
        <v>116.11638538999999</v>
      </c>
      <c r="S90" s="160"/>
      <c r="T90" s="162">
        <f>SUM(T91:T149)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155" t="s">
        <v>88</v>
      </c>
      <c r="AT90" s="163" t="s">
        <v>79</v>
      </c>
      <c r="AU90" s="163" t="s">
        <v>88</v>
      </c>
      <c r="AY90" s="155" t="s">
        <v>216</v>
      </c>
      <c r="BK90" s="164">
        <f>SUM(BK91:BK149)</f>
        <v>0</v>
      </c>
    </row>
    <row r="91" spans="1:65" s="2" customFormat="1" ht="24.15" customHeight="1">
      <c r="A91" s="40"/>
      <c r="B91" s="167"/>
      <c r="C91" s="168" t="s">
        <v>88</v>
      </c>
      <c r="D91" s="168" t="s">
        <v>218</v>
      </c>
      <c r="E91" s="169" t="s">
        <v>1278</v>
      </c>
      <c r="F91" s="170" t="s">
        <v>1279</v>
      </c>
      <c r="G91" s="171" t="s">
        <v>1089</v>
      </c>
      <c r="H91" s="172">
        <v>8.096</v>
      </c>
      <c r="I91" s="173"/>
      <c r="J91" s="174">
        <f>ROUND(I91*H91,2)</f>
        <v>0</v>
      </c>
      <c r="K91" s="175"/>
      <c r="L91" s="41"/>
      <c r="M91" s="176" t="s">
        <v>3</v>
      </c>
      <c r="N91" s="177" t="s">
        <v>51</v>
      </c>
      <c r="O91" s="74"/>
      <c r="P91" s="178">
        <f>O91*H91</f>
        <v>0</v>
      </c>
      <c r="Q91" s="178">
        <v>4E-05</v>
      </c>
      <c r="R91" s="178">
        <f>Q91*H91</f>
        <v>0.00032384000000000004</v>
      </c>
      <c r="S91" s="178">
        <v>0</v>
      </c>
      <c r="T91" s="179">
        <f>S91*H91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180" t="s">
        <v>222</v>
      </c>
      <c r="AT91" s="180" t="s">
        <v>218</v>
      </c>
      <c r="AU91" s="180" t="s">
        <v>22</v>
      </c>
      <c r="AY91" s="20" t="s">
        <v>216</v>
      </c>
      <c r="BE91" s="181">
        <f>IF(N91="základní",J91,0)</f>
        <v>0</v>
      </c>
      <c r="BF91" s="181">
        <f>IF(N91="snížená",J91,0)</f>
        <v>0</v>
      </c>
      <c r="BG91" s="181">
        <f>IF(N91="zákl. přenesená",J91,0)</f>
        <v>0</v>
      </c>
      <c r="BH91" s="181">
        <f>IF(N91="sníž. přenesená",J91,0)</f>
        <v>0</v>
      </c>
      <c r="BI91" s="181">
        <f>IF(N91="nulová",J91,0)</f>
        <v>0</v>
      </c>
      <c r="BJ91" s="20" t="s">
        <v>88</v>
      </c>
      <c r="BK91" s="181">
        <f>ROUND(I91*H91,2)</f>
        <v>0</v>
      </c>
      <c r="BL91" s="20" t="s">
        <v>222</v>
      </c>
      <c r="BM91" s="180" t="s">
        <v>1280</v>
      </c>
    </row>
    <row r="92" spans="1:51" s="13" customFormat="1" ht="12">
      <c r="A92" s="13"/>
      <c r="B92" s="182"/>
      <c r="C92" s="13"/>
      <c r="D92" s="183" t="s">
        <v>224</v>
      </c>
      <c r="E92" s="13"/>
      <c r="F92" s="185" t="s">
        <v>1281</v>
      </c>
      <c r="G92" s="13"/>
      <c r="H92" s="186">
        <v>8.096</v>
      </c>
      <c r="I92" s="187"/>
      <c r="J92" s="13"/>
      <c r="K92" s="13"/>
      <c r="L92" s="182"/>
      <c r="M92" s="188"/>
      <c r="N92" s="189"/>
      <c r="O92" s="189"/>
      <c r="P92" s="189"/>
      <c r="Q92" s="189"/>
      <c r="R92" s="189"/>
      <c r="S92" s="189"/>
      <c r="T92" s="190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184" t="s">
        <v>224</v>
      </c>
      <c r="AU92" s="184" t="s">
        <v>22</v>
      </c>
      <c r="AV92" s="13" t="s">
        <v>22</v>
      </c>
      <c r="AW92" s="13" t="s">
        <v>4</v>
      </c>
      <c r="AX92" s="13" t="s">
        <v>88</v>
      </c>
      <c r="AY92" s="184" t="s">
        <v>216</v>
      </c>
    </row>
    <row r="93" spans="1:65" s="2" customFormat="1" ht="37.8" customHeight="1">
      <c r="A93" s="40"/>
      <c r="B93" s="167"/>
      <c r="C93" s="168" t="s">
        <v>22</v>
      </c>
      <c r="D93" s="168" t="s">
        <v>218</v>
      </c>
      <c r="E93" s="169" t="s">
        <v>1282</v>
      </c>
      <c r="F93" s="170" t="s">
        <v>1283</v>
      </c>
      <c r="G93" s="171" t="s">
        <v>1284</v>
      </c>
      <c r="H93" s="172">
        <v>11.566</v>
      </c>
      <c r="I93" s="173"/>
      <c r="J93" s="174">
        <f>ROUND(I93*H93,2)</f>
        <v>0</v>
      </c>
      <c r="K93" s="175"/>
      <c r="L93" s="41"/>
      <c r="M93" s="176" t="s">
        <v>3</v>
      </c>
      <c r="N93" s="177" t="s">
        <v>51</v>
      </c>
      <c r="O93" s="74"/>
      <c r="P93" s="178">
        <f>O93*H93</f>
        <v>0</v>
      </c>
      <c r="Q93" s="178">
        <v>0</v>
      </c>
      <c r="R93" s="178">
        <f>Q93*H93</f>
        <v>0</v>
      </c>
      <c r="S93" s="178">
        <v>0</v>
      </c>
      <c r="T93" s="179">
        <f>S93*H93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180" t="s">
        <v>222</v>
      </c>
      <c r="AT93" s="180" t="s">
        <v>218</v>
      </c>
      <c r="AU93" s="180" t="s">
        <v>22</v>
      </c>
      <c r="AY93" s="20" t="s">
        <v>216</v>
      </c>
      <c r="BE93" s="181">
        <f>IF(N93="základní",J93,0)</f>
        <v>0</v>
      </c>
      <c r="BF93" s="181">
        <f>IF(N93="snížená",J93,0)</f>
        <v>0</v>
      </c>
      <c r="BG93" s="181">
        <f>IF(N93="zákl. přenesená",J93,0)</f>
        <v>0</v>
      </c>
      <c r="BH93" s="181">
        <f>IF(N93="sníž. přenesená",J93,0)</f>
        <v>0</v>
      </c>
      <c r="BI93" s="181">
        <f>IF(N93="nulová",J93,0)</f>
        <v>0</v>
      </c>
      <c r="BJ93" s="20" t="s">
        <v>88</v>
      </c>
      <c r="BK93" s="181">
        <f>ROUND(I93*H93,2)</f>
        <v>0</v>
      </c>
      <c r="BL93" s="20" t="s">
        <v>222</v>
      </c>
      <c r="BM93" s="180" t="s">
        <v>1285</v>
      </c>
    </row>
    <row r="94" spans="1:51" s="13" customFormat="1" ht="12">
      <c r="A94" s="13"/>
      <c r="B94" s="182"/>
      <c r="C94" s="13"/>
      <c r="D94" s="183" t="s">
        <v>224</v>
      </c>
      <c r="E94" s="13"/>
      <c r="F94" s="185" t="s">
        <v>1286</v>
      </c>
      <c r="G94" s="13"/>
      <c r="H94" s="186">
        <v>11.566</v>
      </c>
      <c r="I94" s="187"/>
      <c r="J94" s="13"/>
      <c r="K94" s="13"/>
      <c r="L94" s="182"/>
      <c r="M94" s="188"/>
      <c r="N94" s="189"/>
      <c r="O94" s="189"/>
      <c r="P94" s="189"/>
      <c r="Q94" s="189"/>
      <c r="R94" s="189"/>
      <c r="S94" s="189"/>
      <c r="T94" s="190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184" t="s">
        <v>224</v>
      </c>
      <c r="AU94" s="184" t="s">
        <v>22</v>
      </c>
      <c r="AV94" s="13" t="s">
        <v>22</v>
      </c>
      <c r="AW94" s="13" t="s">
        <v>4</v>
      </c>
      <c r="AX94" s="13" t="s">
        <v>88</v>
      </c>
      <c r="AY94" s="184" t="s">
        <v>216</v>
      </c>
    </row>
    <row r="95" spans="1:65" s="2" customFormat="1" ht="37.8" customHeight="1">
      <c r="A95" s="40"/>
      <c r="B95" s="167"/>
      <c r="C95" s="168" t="s">
        <v>234</v>
      </c>
      <c r="D95" s="168" t="s">
        <v>218</v>
      </c>
      <c r="E95" s="169" t="s">
        <v>273</v>
      </c>
      <c r="F95" s="170" t="s">
        <v>274</v>
      </c>
      <c r="G95" s="171" t="s">
        <v>270</v>
      </c>
      <c r="H95" s="172">
        <v>13.59</v>
      </c>
      <c r="I95" s="173"/>
      <c r="J95" s="174">
        <f>ROUND(I95*H95,2)</f>
        <v>0</v>
      </c>
      <c r="K95" s="175"/>
      <c r="L95" s="41"/>
      <c r="M95" s="176" t="s">
        <v>3</v>
      </c>
      <c r="N95" s="177" t="s">
        <v>51</v>
      </c>
      <c r="O95" s="74"/>
      <c r="P95" s="178">
        <f>O95*H95</f>
        <v>0</v>
      </c>
      <c r="Q95" s="178">
        <v>0</v>
      </c>
      <c r="R95" s="178">
        <f>Q95*H95</f>
        <v>0</v>
      </c>
      <c r="S95" s="178">
        <v>0</v>
      </c>
      <c r="T95" s="179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180" t="s">
        <v>222</v>
      </c>
      <c r="AT95" s="180" t="s">
        <v>218</v>
      </c>
      <c r="AU95" s="180" t="s">
        <v>22</v>
      </c>
      <c r="AY95" s="20" t="s">
        <v>216</v>
      </c>
      <c r="BE95" s="181">
        <f>IF(N95="základní",J95,0)</f>
        <v>0</v>
      </c>
      <c r="BF95" s="181">
        <f>IF(N95="snížená",J95,0)</f>
        <v>0</v>
      </c>
      <c r="BG95" s="181">
        <f>IF(N95="zákl. přenesená",J95,0)</f>
        <v>0</v>
      </c>
      <c r="BH95" s="181">
        <f>IF(N95="sníž. přenesená",J95,0)</f>
        <v>0</v>
      </c>
      <c r="BI95" s="181">
        <f>IF(N95="nulová",J95,0)</f>
        <v>0</v>
      </c>
      <c r="BJ95" s="20" t="s">
        <v>88</v>
      </c>
      <c r="BK95" s="181">
        <f>ROUND(I95*H95,2)</f>
        <v>0</v>
      </c>
      <c r="BL95" s="20" t="s">
        <v>222</v>
      </c>
      <c r="BM95" s="180" t="s">
        <v>1287</v>
      </c>
    </row>
    <row r="96" spans="1:51" s="13" customFormat="1" ht="12">
      <c r="A96" s="13"/>
      <c r="B96" s="182"/>
      <c r="C96" s="13"/>
      <c r="D96" s="183" t="s">
        <v>224</v>
      </c>
      <c r="E96" s="184" t="s">
        <v>3</v>
      </c>
      <c r="F96" s="185" t="s">
        <v>1288</v>
      </c>
      <c r="G96" s="13"/>
      <c r="H96" s="186">
        <v>22.5</v>
      </c>
      <c r="I96" s="187"/>
      <c r="J96" s="13"/>
      <c r="K96" s="13"/>
      <c r="L96" s="182"/>
      <c r="M96" s="188"/>
      <c r="N96" s="189"/>
      <c r="O96" s="189"/>
      <c r="P96" s="189"/>
      <c r="Q96" s="189"/>
      <c r="R96" s="189"/>
      <c r="S96" s="189"/>
      <c r="T96" s="190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184" t="s">
        <v>224</v>
      </c>
      <c r="AU96" s="184" t="s">
        <v>22</v>
      </c>
      <c r="AV96" s="13" t="s">
        <v>22</v>
      </c>
      <c r="AW96" s="13" t="s">
        <v>41</v>
      </c>
      <c r="AX96" s="13" t="s">
        <v>80</v>
      </c>
      <c r="AY96" s="184" t="s">
        <v>216</v>
      </c>
    </row>
    <row r="97" spans="1:51" s="13" customFormat="1" ht="12">
      <c r="A97" s="13"/>
      <c r="B97" s="182"/>
      <c r="C97" s="13"/>
      <c r="D97" s="183" t="s">
        <v>224</v>
      </c>
      <c r="E97" s="184" t="s">
        <v>3</v>
      </c>
      <c r="F97" s="185" t="s">
        <v>1289</v>
      </c>
      <c r="G97" s="13"/>
      <c r="H97" s="186">
        <v>1</v>
      </c>
      <c r="I97" s="187"/>
      <c r="J97" s="13"/>
      <c r="K97" s="13"/>
      <c r="L97" s="182"/>
      <c r="M97" s="188"/>
      <c r="N97" s="189"/>
      <c r="O97" s="189"/>
      <c r="P97" s="189"/>
      <c r="Q97" s="189"/>
      <c r="R97" s="189"/>
      <c r="S97" s="189"/>
      <c r="T97" s="190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184" t="s">
        <v>224</v>
      </c>
      <c r="AU97" s="184" t="s">
        <v>22</v>
      </c>
      <c r="AV97" s="13" t="s">
        <v>22</v>
      </c>
      <c r="AW97" s="13" t="s">
        <v>41</v>
      </c>
      <c r="AX97" s="13" t="s">
        <v>80</v>
      </c>
      <c r="AY97" s="184" t="s">
        <v>216</v>
      </c>
    </row>
    <row r="98" spans="1:51" s="14" customFormat="1" ht="12">
      <c r="A98" s="14"/>
      <c r="B98" s="195"/>
      <c r="C98" s="14"/>
      <c r="D98" s="183" t="s">
        <v>224</v>
      </c>
      <c r="E98" s="196" t="s">
        <v>3</v>
      </c>
      <c r="F98" s="197" t="s">
        <v>233</v>
      </c>
      <c r="G98" s="14"/>
      <c r="H98" s="198">
        <v>23.5</v>
      </c>
      <c r="I98" s="199"/>
      <c r="J98" s="14"/>
      <c r="K98" s="14"/>
      <c r="L98" s="195"/>
      <c r="M98" s="200"/>
      <c r="N98" s="201"/>
      <c r="O98" s="201"/>
      <c r="P98" s="201"/>
      <c r="Q98" s="201"/>
      <c r="R98" s="201"/>
      <c r="S98" s="201"/>
      <c r="T98" s="202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196" t="s">
        <v>224</v>
      </c>
      <c r="AU98" s="196" t="s">
        <v>22</v>
      </c>
      <c r="AV98" s="14" t="s">
        <v>222</v>
      </c>
      <c r="AW98" s="14" t="s">
        <v>41</v>
      </c>
      <c r="AX98" s="14" t="s">
        <v>88</v>
      </c>
      <c r="AY98" s="196" t="s">
        <v>216</v>
      </c>
    </row>
    <row r="99" spans="1:51" s="13" customFormat="1" ht="12">
      <c r="A99" s="13"/>
      <c r="B99" s="182"/>
      <c r="C99" s="13"/>
      <c r="D99" s="183" t="s">
        <v>224</v>
      </c>
      <c r="E99" s="13"/>
      <c r="F99" s="185" t="s">
        <v>1290</v>
      </c>
      <c r="G99" s="13"/>
      <c r="H99" s="186">
        <v>13.59</v>
      </c>
      <c r="I99" s="187"/>
      <c r="J99" s="13"/>
      <c r="K99" s="13"/>
      <c r="L99" s="182"/>
      <c r="M99" s="188"/>
      <c r="N99" s="189"/>
      <c r="O99" s="189"/>
      <c r="P99" s="189"/>
      <c r="Q99" s="189"/>
      <c r="R99" s="189"/>
      <c r="S99" s="189"/>
      <c r="T99" s="190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184" t="s">
        <v>224</v>
      </c>
      <c r="AU99" s="184" t="s">
        <v>22</v>
      </c>
      <c r="AV99" s="13" t="s">
        <v>22</v>
      </c>
      <c r="AW99" s="13" t="s">
        <v>4</v>
      </c>
      <c r="AX99" s="13" t="s">
        <v>88</v>
      </c>
      <c r="AY99" s="184" t="s">
        <v>216</v>
      </c>
    </row>
    <row r="100" spans="1:65" s="2" customFormat="1" ht="37.8" customHeight="1">
      <c r="A100" s="40"/>
      <c r="B100" s="167"/>
      <c r="C100" s="168" t="s">
        <v>222</v>
      </c>
      <c r="D100" s="168" t="s">
        <v>218</v>
      </c>
      <c r="E100" s="169" t="s">
        <v>1291</v>
      </c>
      <c r="F100" s="170" t="s">
        <v>1292</v>
      </c>
      <c r="G100" s="171" t="s">
        <v>270</v>
      </c>
      <c r="H100" s="172">
        <v>18.304</v>
      </c>
      <c r="I100" s="173"/>
      <c r="J100" s="174">
        <f>ROUND(I100*H100,2)</f>
        <v>0</v>
      </c>
      <c r="K100" s="175"/>
      <c r="L100" s="41"/>
      <c r="M100" s="176" t="s">
        <v>3</v>
      </c>
      <c r="N100" s="177" t="s">
        <v>51</v>
      </c>
      <c r="O100" s="74"/>
      <c r="P100" s="178">
        <f>O100*H100</f>
        <v>0</v>
      </c>
      <c r="Q100" s="178">
        <v>0</v>
      </c>
      <c r="R100" s="178">
        <f>Q100*H100</f>
        <v>0</v>
      </c>
      <c r="S100" s="178">
        <v>0</v>
      </c>
      <c r="T100" s="179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180" t="s">
        <v>222</v>
      </c>
      <c r="AT100" s="180" t="s">
        <v>218</v>
      </c>
      <c r="AU100" s="180" t="s">
        <v>22</v>
      </c>
      <c r="AY100" s="20" t="s">
        <v>216</v>
      </c>
      <c r="BE100" s="181">
        <f>IF(N100="základní",J100,0)</f>
        <v>0</v>
      </c>
      <c r="BF100" s="181">
        <f>IF(N100="snížená",J100,0)</f>
        <v>0</v>
      </c>
      <c r="BG100" s="181">
        <f>IF(N100="zákl. přenesená",J100,0)</f>
        <v>0</v>
      </c>
      <c r="BH100" s="181">
        <f>IF(N100="sníž. přenesená",J100,0)</f>
        <v>0</v>
      </c>
      <c r="BI100" s="181">
        <f>IF(N100="nulová",J100,0)</f>
        <v>0</v>
      </c>
      <c r="BJ100" s="20" t="s">
        <v>88</v>
      </c>
      <c r="BK100" s="181">
        <f>ROUND(I100*H100,2)</f>
        <v>0</v>
      </c>
      <c r="BL100" s="20" t="s">
        <v>222</v>
      </c>
      <c r="BM100" s="180" t="s">
        <v>1293</v>
      </c>
    </row>
    <row r="101" spans="1:51" s="13" customFormat="1" ht="12">
      <c r="A101" s="13"/>
      <c r="B101" s="182"/>
      <c r="C101" s="13"/>
      <c r="D101" s="183" t="s">
        <v>224</v>
      </c>
      <c r="E101" s="184" t="s">
        <v>3</v>
      </c>
      <c r="F101" s="185" t="s">
        <v>1294</v>
      </c>
      <c r="G101" s="13"/>
      <c r="H101" s="186">
        <v>31.651</v>
      </c>
      <c r="I101" s="187"/>
      <c r="J101" s="13"/>
      <c r="K101" s="13"/>
      <c r="L101" s="182"/>
      <c r="M101" s="188"/>
      <c r="N101" s="189"/>
      <c r="O101" s="189"/>
      <c r="P101" s="189"/>
      <c r="Q101" s="189"/>
      <c r="R101" s="189"/>
      <c r="S101" s="189"/>
      <c r="T101" s="190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184" t="s">
        <v>224</v>
      </c>
      <c r="AU101" s="184" t="s">
        <v>22</v>
      </c>
      <c r="AV101" s="13" t="s">
        <v>22</v>
      </c>
      <c r="AW101" s="13" t="s">
        <v>41</v>
      </c>
      <c r="AX101" s="13" t="s">
        <v>88</v>
      </c>
      <c r="AY101" s="184" t="s">
        <v>216</v>
      </c>
    </row>
    <row r="102" spans="1:51" s="13" customFormat="1" ht="12">
      <c r="A102" s="13"/>
      <c r="B102" s="182"/>
      <c r="C102" s="13"/>
      <c r="D102" s="183" t="s">
        <v>224</v>
      </c>
      <c r="E102" s="13"/>
      <c r="F102" s="185" t="s">
        <v>1295</v>
      </c>
      <c r="G102" s="13"/>
      <c r="H102" s="186">
        <v>18.304</v>
      </c>
      <c r="I102" s="187"/>
      <c r="J102" s="13"/>
      <c r="K102" s="13"/>
      <c r="L102" s="182"/>
      <c r="M102" s="188"/>
      <c r="N102" s="189"/>
      <c r="O102" s="189"/>
      <c r="P102" s="189"/>
      <c r="Q102" s="189"/>
      <c r="R102" s="189"/>
      <c r="S102" s="189"/>
      <c r="T102" s="190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184" t="s">
        <v>224</v>
      </c>
      <c r="AU102" s="184" t="s">
        <v>22</v>
      </c>
      <c r="AV102" s="13" t="s">
        <v>22</v>
      </c>
      <c r="AW102" s="13" t="s">
        <v>4</v>
      </c>
      <c r="AX102" s="13" t="s">
        <v>88</v>
      </c>
      <c r="AY102" s="184" t="s">
        <v>216</v>
      </c>
    </row>
    <row r="103" spans="1:65" s="2" customFormat="1" ht="62.7" customHeight="1">
      <c r="A103" s="40"/>
      <c r="B103" s="167"/>
      <c r="C103" s="168" t="s">
        <v>244</v>
      </c>
      <c r="D103" s="168" t="s">
        <v>218</v>
      </c>
      <c r="E103" s="169" t="s">
        <v>1296</v>
      </c>
      <c r="F103" s="170" t="s">
        <v>1297</v>
      </c>
      <c r="G103" s="171" t="s">
        <v>260</v>
      </c>
      <c r="H103" s="172">
        <v>494.811</v>
      </c>
      <c r="I103" s="173"/>
      <c r="J103" s="174">
        <f>ROUND(I103*H103,2)</f>
        <v>0</v>
      </c>
      <c r="K103" s="175"/>
      <c r="L103" s="41"/>
      <c r="M103" s="176" t="s">
        <v>3</v>
      </c>
      <c r="N103" s="177" t="s">
        <v>51</v>
      </c>
      <c r="O103" s="74"/>
      <c r="P103" s="178">
        <f>O103*H103</f>
        <v>0</v>
      </c>
      <c r="Q103" s="178">
        <v>0</v>
      </c>
      <c r="R103" s="178">
        <f>Q103*H103</f>
        <v>0</v>
      </c>
      <c r="S103" s="178">
        <v>0</v>
      </c>
      <c r="T103" s="179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180" t="s">
        <v>222</v>
      </c>
      <c r="AT103" s="180" t="s">
        <v>218</v>
      </c>
      <c r="AU103" s="180" t="s">
        <v>22</v>
      </c>
      <c r="AY103" s="20" t="s">
        <v>216</v>
      </c>
      <c r="BE103" s="181">
        <f>IF(N103="základní",J103,0)</f>
        <v>0</v>
      </c>
      <c r="BF103" s="181">
        <f>IF(N103="snížená",J103,0)</f>
        <v>0</v>
      </c>
      <c r="BG103" s="181">
        <f>IF(N103="zákl. přenesená",J103,0)</f>
        <v>0</v>
      </c>
      <c r="BH103" s="181">
        <f>IF(N103="sníž. přenesená",J103,0)</f>
        <v>0</v>
      </c>
      <c r="BI103" s="181">
        <f>IF(N103="nulová",J103,0)</f>
        <v>0</v>
      </c>
      <c r="BJ103" s="20" t="s">
        <v>88</v>
      </c>
      <c r="BK103" s="181">
        <f>ROUND(I103*H103,2)</f>
        <v>0</v>
      </c>
      <c r="BL103" s="20" t="s">
        <v>222</v>
      </c>
      <c r="BM103" s="180" t="s">
        <v>1298</v>
      </c>
    </row>
    <row r="104" spans="1:51" s="13" customFormat="1" ht="12">
      <c r="A104" s="13"/>
      <c r="B104" s="182"/>
      <c r="C104" s="13"/>
      <c r="D104" s="183" t="s">
        <v>224</v>
      </c>
      <c r="E104" s="184" t="s">
        <v>3</v>
      </c>
      <c r="F104" s="185" t="s">
        <v>1299</v>
      </c>
      <c r="G104" s="13"/>
      <c r="H104" s="186">
        <v>855.63</v>
      </c>
      <c r="I104" s="187"/>
      <c r="J104" s="13"/>
      <c r="K104" s="13"/>
      <c r="L104" s="182"/>
      <c r="M104" s="188"/>
      <c r="N104" s="189"/>
      <c r="O104" s="189"/>
      <c r="P104" s="189"/>
      <c r="Q104" s="189"/>
      <c r="R104" s="189"/>
      <c r="S104" s="189"/>
      <c r="T104" s="190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184" t="s">
        <v>224</v>
      </c>
      <c r="AU104" s="184" t="s">
        <v>22</v>
      </c>
      <c r="AV104" s="13" t="s">
        <v>22</v>
      </c>
      <c r="AW104" s="13" t="s">
        <v>41</v>
      </c>
      <c r="AX104" s="13" t="s">
        <v>88</v>
      </c>
      <c r="AY104" s="184" t="s">
        <v>216</v>
      </c>
    </row>
    <row r="105" spans="1:51" s="13" customFormat="1" ht="12">
      <c r="A105" s="13"/>
      <c r="B105" s="182"/>
      <c r="C105" s="13"/>
      <c r="D105" s="183" t="s">
        <v>224</v>
      </c>
      <c r="E105" s="13"/>
      <c r="F105" s="185" t="s">
        <v>1300</v>
      </c>
      <c r="G105" s="13"/>
      <c r="H105" s="186">
        <v>494.811</v>
      </c>
      <c r="I105" s="187"/>
      <c r="J105" s="13"/>
      <c r="K105" s="13"/>
      <c r="L105" s="182"/>
      <c r="M105" s="188"/>
      <c r="N105" s="189"/>
      <c r="O105" s="189"/>
      <c r="P105" s="189"/>
      <c r="Q105" s="189"/>
      <c r="R105" s="189"/>
      <c r="S105" s="189"/>
      <c r="T105" s="190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184" t="s">
        <v>224</v>
      </c>
      <c r="AU105" s="184" t="s">
        <v>22</v>
      </c>
      <c r="AV105" s="13" t="s">
        <v>22</v>
      </c>
      <c r="AW105" s="13" t="s">
        <v>4</v>
      </c>
      <c r="AX105" s="13" t="s">
        <v>88</v>
      </c>
      <c r="AY105" s="184" t="s">
        <v>216</v>
      </c>
    </row>
    <row r="106" spans="1:65" s="2" customFormat="1" ht="37.8" customHeight="1">
      <c r="A106" s="40"/>
      <c r="B106" s="167"/>
      <c r="C106" s="168" t="s">
        <v>248</v>
      </c>
      <c r="D106" s="168" t="s">
        <v>218</v>
      </c>
      <c r="E106" s="169" t="s">
        <v>1301</v>
      </c>
      <c r="F106" s="170" t="s">
        <v>1302</v>
      </c>
      <c r="G106" s="171" t="s">
        <v>270</v>
      </c>
      <c r="H106" s="172">
        <v>71.584</v>
      </c>
      <c r="I106" s="173"/>
      <c r="J106" s="174">
        <f>ROUND(I106*H106,2)</f>
        <v>0</v>
      </c>
      <c r="K106" s="175"/>
      <c r="L106" s="41"/>
      <c r="M106" s="176" t="s">
        <v>3</v>
      </c>
      <c r="N106" s="177" t="s">
        <v>51</v>
      </c>
      <c r="O106" s="74"/>
      <c r="P106" s="178">
        <f>O106*H106</f>
        <v>0</v>
      </c>
      <c r="Q106" s="178">
        <v>0</v>
      </c>
      <c r="R106" s="178">
        <f>Q106*H106</f>
        <v>0</v>
      </c>
      <c r="S106" s="178">
        <v>0</v>
      </c>
      <c r="T106" s="179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180" t="s">
        <v>222</v>
      </c>
      <c r="AT106" s="180" t="s">
        <v>218</v>
      </c>
      <c r="AU106" s="180" t="s">
        <v>22</v>
      </c>
      <c r="AY106" s="20" t="s">
        <v>216</v>
      </c>
      <c r="BE106" s="181">
        <f>IF(N106="základní",J106,0)</f>
        <v>0</v>
      </c>
      <c r="BF106" s="181">
        <f>IF(N106="snížená",J106,0)</f>
        <v>0</v>
      </c>
      <c r="BG106" s="181">
        <f>IF(N106="zákl. přenesená",J106,0)</f>
        <v>0</v>
      </c>
      <c r="BH106" s="181">
        <f>IF(N106="sníž. přenesená",J106,0)</f>
        <v>0</v>
      </c>
      <c r="BI106" s="181">
        <f>IF(N106="nulová",J106,0)</f>
        <v>0</v>
      </c>
      <c r="BJ106" s="20" t="s">
        <v>88</v>
      </c>
      <c r="BK106" s="181">
        <f>ROUND(I106*H106,2)</f>
        <v>0</v>
      </c>
      <c r="BL106" s="20" t="s">
        <v>222</v>
      </c>
      <c r="BM106" s="180" t="s">
        <v>1303</v>
      </c>
    </row>
    <row r="107" spans="1:51" s="15" customFormat="1" ht="12">
      <c r="A107" s="15"/>
      <c r="B107" s="219"/>
      <c r="C107" s="15"/>
      <c r="D107" s="183" t="s">
        <v>224</v>
      </c>
      <c r="E107" s="220" t="s">
        <v>3</v>
      </c>
      <c r="F107" s="221" t="s">
        <v>1304</v>
      </c>
      <c r="G107" s="15"/>
      <c r="H107" s="220" t="s">
        <v>3</v>
      </c>
      <c r="I107" s="222"/>
      <c r="J107" s="15"/>
      <c r="K107" s="15"/>
      <c r="L107" s="219"/>
      <c r="M107" s="223"/>
      <c r="N107" s="224"/>
      <c r="O107" s="224"/>
      <c r="P107" s="224"/>
      <c r="Q107" s="224"/>
      <c r="R107" s="224"/>
      <c r="S107" s="224"/>
      <c r="T107" s="22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T107" s="220" t="s">
        <v>224</v>
      </c>
      <c r="AU107" s="220" t="s">
        <v>22</v>
      </c>
      <c r="AV107" s="15" t="s">
        <v>88</v>
      </c>
      <c r="AW107" s="15" t="s">
        <v>41</v>
      </c>
      <c r="AX107" s="15" t="s">
        <v>80</v>
      </c>
      <c r="AY107" s="220" t="s">
        <v>216</v>
      </c>
    </row>
    <row r="108" spans="1:51" s="13" customFormat="1" ht="12">
      <c r="A108" s="13"/>
      <c r="B108" s="182"/>
      <c r="C108" s="13"/>
      <c r="D108" s="183" t="s">
        <v>224</v>
      </c>
      <c r="E108" s="184" t="s">
        <v>3</v>
      </c>
      <c r="F108" s="185" t="s">
        <v>1305</v>
      </c>
      <c r="G108" s="13"/>
      <c r="H108" s="186">
        <v>105.96</v>
      </c>
      <c r="I108" s="187"/>
      <c r="J108" s="13"/>
      <c r="K108" s="13"/>
      <c r="L108" s="182"/>
      <c r="M108" s="188"/>
      <c r="N108" s="189"/>
      <c r="O108" s="189"/>
      <c r="P108" s="189"/>
      <c r="Q108" s="189"/>
      <c r="R108" s="189"/>
      <c r="S108" s="189"/>
      <c r="T108" s="190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184" t="s">
        <v>224</v>
      </c>
      <c r="AU108" s="184" t="s">
        <v>22</v>
      </c>
      <c r="AV108" s="13" t="s">
        <v>22</v>
      </c>
      <c r="AW108" s="13" t="s">
        <v>41</v>
      </c>
      <c r="AX108" s="13" t="s">
        <v>80</v>
      </c>
      <c r="AY108" s="184" t="s">
        <v>216</v>
      </c>
    </row>
    <row r="109" spans="1:51" s="13" customFormat="1" ht="12">
      <c r="A109" s="13"/>
      <c r="B109" s="182"/>
      <c r="C109" s="13"/>
      <c r="D109" s="183" t="s">
        <v>224</v>
      </c>
      <c r="E109" s="184" t="s">
        <v>3</v>
      </c>
      <c r="F109" s="185" t="s">
        <v>1306</v>
      </c>
      <c r="G109" s="13"/>
      <c r="H109" s="186">
        <v>0.592</v>
      </c>
      <c r="I109" s="187"/>
      <c r="J109" s="13"/>
      <c r="K109" s="13"/>
      <c r="L109" s="182"/>
      <c r="M109" s="188"/>
      <c r="N109" s="189"/>
      <c r="O109" s="189"/>
      <c r="P109" s="189"/>
      <c r="Q109" s="189"/>
      <c r="R109" s="189"/>
      <c r="S109" s="189"/>
      <c r="T109" s="190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184" t="s">
        <v>224</v>
      </c>
      <c r="AU109" s="184" t="s">
        <v>22</v>
      </c>
      <c r="AV109" s="13" t="s">
        <v>22</v>
      </c>
      <c r="AW109" s="13" t="s">
        <v>41</v>
      </c>
      <c r="AX109" s="13" t="s">
        <v>80</v>
      </c>
      <c r="AY109" s="184" t="s">
        <v>216</v>
      </c>
    </row>
    <row r="110" spans="1:51" s="13" customFormat="1" ht="12">
      <c r="A110" s="13"/>
      <c r="B110" s="182"/>
      <c r="C110" s="13"/>
      <c r="D110" s="183" t="s">
        <v>224</v>
      </c>
      <c r="E110" s="184" t="s">
        <v>3</v>
      </c>
      <c r="F110" s="185" t="s">
        <v>1307</v>
      </c>
      <c r="G110" s="13"/>
      <c r="H110" s="186">
        <v>5.704</v>
      </c>
      <c r="I110" s="187"/>
      <c r="J110" s="13"/>
      <c r="K110" s="13"/>
      <c r="L110" s="182"/>
      <c r="M110" s="188"/>
      <c r="N110" s="189"/>
      <c r="O110" s="189"/>
      <c r="P110" s="189"/>
      <c r="Q110" s="189"/>
      <c r="R110" s="189"/>
      <c r="S110" s="189"/>
      <c r="T110" s="190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184" t="s">
        <v>224</v>
      </c>
      <c r="AU110" s="184" t="s">
        <v>22</v>
      </c>
      <c r="AV110" s="13" t="s">
        <v>22</v>
      </c>
      <c r="AW110" s="13" t="s">
        <v>41</v>
      </c>
      <c r="AX110" s="13" t="s">
        <v>80</v>
      </c>
      <c r="AY110" s="184" t="s">
        <v>216</v>
      </c>
    </row>
    <row r="111" spans="1:51" s="13" customFormat="1" ht="12">
      <c r="A111" s="13"/>
      <c r="B111" s="182"/>
      <c r="C111" s="13"/>
      <c r="D111" s="183" t="s">
        <v>224</v>
      </c>
      <c r="E111" s="184" t="s">
        <v>3</v>
      </c>
      <c r="F111" s="185" t="s">
        <v>1308</v>
      </c>
      <c r="G111" s="13"/>
      <c r="H111" s="186">
        <v>11.528</v>
      </c>
      <c r="I111" s="187"/>
      <c r="J111" s="13"/>
      <c r="K111" s="13"/>
      <c r="L111" s="182"/>
      <c r="M111" s="188"/>
      <c r="N111" s="189"/>
      <c r="O111" s="189"/>
      <c r="P111" s="189"/>
      <c r="Q111" s="189"/>
      <c r="R111" s="189"/>
      <c r="S111" s="189"/>
      <c r="T111" s="190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184" t="s">
        <v>224</v>
      </c>
      <c r="AU111" s="184" t="s">
        <v>22</v>
      </c>
      <c r="AV111" s="13" t="s">
        <v>22</v>
      </c>
      <c r="AW111" s="13" t="s">
        <v>41</v>
      </c>
      <c r="AX111" s="13" t="s">
        <v>80</v>
      </c>
      <c r="AY111" s="184" t="s">
        <v>216</v>
      </c>
    </row>
    <row r="112" spans="1:51" s="14" customFormat="1" ht="12">
      <c r="A112" s="14"/>
      <c r="B112" s="195"/>
      <c r="C112" s="14"/>
      <c r="D112" s="183" t="s">
        <v>224</v>
      </c>
      <c r="E112" s="196" t="s">
        <v>3</v>
      </c>
      <c r="F112" s="197" t="s">
        <v>233</v>
      </c>
      <c r="G112" s="14"/>
      <c r="H112" s="198">
        <v>123.784</v>
      </c>
      <c r="I112" s="199"/>
      <c r="J112" s="14"/>
      <c r="K112" s="14"/>
      <c r="L112" s="195"/>
      <c r="M112" s="200"/>
      <c r="N112" s="201"/>
      <c r="O112" s="201"/>
      <c r="P112" s="201"/>
      <c r="Q112" s="201"/>
      <c r="R112" s="201"/>
      <c r="S112" s="201"/>
      <c r="T112" s="202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196" t="s">
        <v>224</v>
      </c>
      <c r="AU112" s="196" t="s">
        <v>22</v>
      </c>
      <c r="AV112" s="14" t="s">
        <v>222</v>
      </c>
      <c r="AW112" s="14" t="s">
        <v>41</v>
      </c>
      <c r="AX112" s="14" t="s">
        <v>88</v>
      </c>
      <c r="AY112" s="196" t="s">
        <v>216</v>
      </c>
    </row>
    <row r="113" spans="1:51" s="13" customFormat="1" ht="12">
      <c r="A113" s="13"/>
      <c r="B113" s="182"/>
      <c r="C113" s="13"/>
      <c r="D113" s="183" t="s">
        <v>224</v>
      </c>
      <c r="E113" s="13"/>
      <c r="F113" s="185" t="s">
        <v>1309</v>
      </c>
      <c r="G113" s="13"/>
      <c r="H113" s="186">
        <v>71.584</v>
      </c>
      <c r="I113" s="187"/>
      <c r="J113" s="13"/>
      <c r="K113" s="13"/>
      <c r="L113" s="182"/>
      <c r="M113" s="188"/>
      <c r="N113" s="189"/>
      <c r="O113" s="189"/>
      <c r="P113" s="189"/>
      <c r="Q113" s="189"/>
      <c r="R113" s="189"/>
      <c r="S113" s="189"/>
      <c r="T113" s="190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184" t="s">
        <v>224</v>
      </c>
      <c r="AU113" s="184" t="s">
        <v>22</v>
      </c>
      <c r="AV113" s="13" t="s">
        <v>22</v>
      </c>
      <c r="AW113" s="13" t="s">
        <v>4</v>
      </c>
      <c r="AX113" s="13" t="s">
        <v>88</v>
      </c>
      <c r="AY113" s="184" t="s">
        <v>216</v>
      </c>
    </row>
    <row r="114" spans="1:65" s="2" customFormat="1" ht="37.8" customHeight="1">
      <c r="A114" s="40"/>
      <c r="B114" s="167"/>
      <c r="C114" s="168" t="s">
        <v>253</v>
      </c>
      <c r="D114" s="168" t="s">
        <v>218</v>
      </c>
      <c r="E114" s="169" t="s">
        <v>1310</v>
      </c>
      <c r="F114" s="170" t="s">
        <v>1311</v>
      </c>
      <c r="G114" s="171" t="s">
        <v>221</v>
      </c>
      <c r="H114" s="172">
        <v>176.543</v>
      </c>
      <c r="I114" s="173"/>
      <c r="J114" s="174">
        <f>ROUND(I114*H114,2)</f>
        <v>0</v>
      </c>
      <c r="K114" s="175"/>
      <c r="L114" s="41"/>
      <c r="M114" s="176" t="s">
        <v>3</v>
      </c>
      <c r="N114" s="177" t="s">
        <v>51</v>
      </c>
      <c r="O114" s="74"/>
      <c r="P114" s="178">
        <f>O114*H114</f>
        <v>0</v>
      </c>
      <c r="Q114" s="178">
        <v>0.00085</v>
      </c>
      <c r="R114" s="178">
        <f>Q114*H114</f>
        <v>0.15006155</v>
      </c>
      <c r="S114" s="178">
        <v>0</v>
      </c>
      <c r="T114" s="179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180" t="s">
        <v>222</v>
      </c>
      <c r="AT114" s="180" t="s">
        <v>218</v>
      </c>
      <c r="AU114" s="180" t="s">
        <v>22</v>
      </c>
      <c r="AY114" s="20" t="s">
        <v>216</v>
      </c>
      <c r="BE114" s="181">
        <f>IF(N114="základní",J114,0)</f>
        <v>0</v>
      </c>
      <c r="BF114" s="181">
        <f>IF(N114="snížená",J114,0)</f>
        <v>0</v>
      </c>
      <c r="BG114" s="181">
        <f>IF(N114="zákl. přenesená",J114,0)</f>
        <v>0</v>
      </c>
      <c r="BH114" s="181">
        <f>IF(N114="sníž. přenesená",J114,0)</f>
        <v>0</v>
      </c>
      <c r="BI114" s="181">
        <f>IF(N114="nulová",J114,0)</f>
        <v>0</v>
      </c>
      <c r="BJ114" s="20" t="s">
        <v>88</v>
      </c>
      <c r="BK114" s="181">
        <f>ROUND(I114*H114,2)</f>
        <v>0</v>
      </c>
      <c r="BL114" s="20" t="s">
        <v>222</v>
      </c>
      <c r="BM114" s="180" t="s">
        <v>1312</v>
      </c>
    </row>
    <row r="115" spans="1:51" s="13" customFormat="1" ht="12">
      <c r="A115" s="13"/>
      <c r="B115" s="182"/>
      <c r="C115" s="13"/>
      <c r="D115" s="183" t="s">
        <v>224</v>
      </c>
      <c r="E115" s="184" t="s">
        <v>3</v>
      </c>
      <c r="F115" s="185" t="s">
        <v>1313</v>
      </c>
      <c r="G115" s="13"/>
      <c r="H115" s="186">
        <v>216</v>
      </c>
      <c r="I115" s="187"/>
      <c r="J115" s="13"/>
      <c r="K115" s="13"/>
      <c r="L115" s="182"/>
      <c r="M115" s="188"/>
      <c r="N115" s="189"/>
      <c r="O115" s="189"/>
      <c r="P115" s="189"/>
      <c r="Q115" s="189"/>
      <c r="R115" s="189"/>
      <c r="S115" s="189"/>
      <c r="T115" s="190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184" t="s">
        <v>224</v>
      </c>
      <c r="AU115" s="184" t="s">
        <v>22</v>
      </c>
      <c r="AV115" s="13" t="s">
        <v>22</v>
      </c>
      <c r="AW115" s="13" t="s">
        <v>41</v>
      </c>
      <c r="AX115" s="13" t="s">
        <v>80</v>
      </c>
      <c r="AY115" s="184" t="s">
        <v>216</v>
      </c>
    </row>
    <row r="116" spans="1:51" s="13" customFormat="1" ht="12">
      <c r="A116" s="13"/>
      <c r="B116" s="182"/>
      <c r="C116" s="13"/>
      <c r="D116" s="183" t="s">
        <v>224</v>
      </c>
      <c r="E116" s="184" t="s">
        <v>3</v>
      </c>
      <c r="F116" s="185" t="s">
        <v>1314</v>
      </c>
      <c r="G116" s="13"/>
      <c r="H116" s="186">
        <v>10.8</v>
      </c>
      <c r="I116" s="187"/>
      <c r="J116" s="13"/>
      <c r="K116" s="13"/>
      <c r="L116" s="182"/>
      <c r="M116" s="188"/>
      <c r="N116" s="189"/>
      <c r="O116" s="189"/>
      <c r="P116" s="189"/>
      <c r="Q116" s="189"/>
      <c r="R116" s="189"/>
      <c r="S116" s="189"/>
      <c r="T116" s="190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184" t="s">
        <v>224</v>
      </c>
      <c r="AU116" s="184" t="s">
        <v>22</v>
      </c>
      <c r="AV116" s="13" t="s">
        <v>22</v>
      </c>
      <c r="AW116" s="13" t="s">
        <v>41</v>
      </c>
      <c r="AX116" s="13" t="s">
        <v>80</v>
      </c>
      <c r="AY116" s="184" t="s">
        <v>216</v>
      </c>
    </row>
    <row r="117" spans="1:51" s="13" customFormat="1" ht="12">
      <c r="A117" s="13"/>
      <c r="B117" s="182"/>
      <c r="C117" s="13"/>
      <c r="D117" s="183" t="s">
        <v>224</v>
      </c>
      <c r="E117" s="184" t="s">
        <v>3</v>
      </c>
      <c r="F117" s="185" t="s">
        <v>1315</v>
      </c>
      <c r="G117" s="13"/>
      <c r="H117" s="186">
        <v>32.4</v>
      </c>
      <c r="I117" s="187"/>
      <c r="J117" s="13"/>
      <c r="K117" s="13"/>
      <c r="L117" s="182"/>
      <c r="M117" s="188"/>
      <c r="N117" s="189"/>
      <c r="O117" s="189"/>
      <c r="P117" s="189"/>
      <c r="Q117" s="189"/>
      <c r="R117" s="189"/>
      <c r="S117" s="189"/>
      <c r="T117" s="190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184" t="s">
        <v>224</v>
      </c>
      <c r="AU117" s="184" t="s">
        <v>22</v>
      </c>
      <c r="AV117" s="13" t="s">
        <v>22</v>
      </c>
      <c r="AW117" s="13" t="s">
        <v>41</v>
      </c>
      <c r="AX117" s="13" t="s">
        <v>80</v>
      </c>
      <c r="AY117" s="184" t="s">
        <v>216</v>
      </c>
    </row>
    <row r="118" spans="1:51" s="13" customFormat="1" ht="12">
      <c r="A118" s="13"/>
      <c r="B118" s="182"/>
      <c r="C118" s="13"/>
      <c r="D118" s="183" t="s">
        <v>224</v>
      </c>
      <c r="E118" s="184" t="s">
        <v>3</v>
      </c>
      <c r="F118" s="185" t="s">
        <v>1316</v>
      </c>
      <c r="G118" s="13"/>
      <c r="H118" s="186">
        <v>46.08</v>
      </c>
      <c r="I118" s="187"/>
      <c r="J118" s="13"/>
      <c r="K118" s="13"/>
      <c r="L118" s="182"/>
      <c r="M118" s="188"/>
      <c r="N118" s="189"/>
      <c r="O118" s="189"/>
      <c r="P118" s="189"/>
      <c r="Q118" s="189"/>
      <c r="R118" s="189"/>
      <c r="S118" s="189"/>
      <c r="T118" s="190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184" t="s">
        <v>224</v>
      </c>
      <c r="AU118" s="184" t="s">
        <v>22</v>
      </c>
      <c r="AV118" s="13" t="s">
        <v>22</v>
      </c>
      <c r="AW118" s="13" t="s">
        <v>41</v>
      </c>
      <c r="AX118" s="13" t="s">
        <v>80</v>
      </c>
      <c r="AY118" s="184" t="s">
        <v>216</v>
      </c>
    </row>
    <row r="119" spans="1:51" s="14" customFormat="1" ht="12">
      <c r="A119" s="14"/>
      <c r="B119" s="195"/>
      <c r="C119" s="14"/>
      <c r="D119" s="183" t="s">
        <v>224</v>
      </c>
      <c r="E119" s="196" t="s">
        <v>3</v>
      </c>
      <c r="F119" s="197" t="s">
        <v>233</v>
      </c>
      <c r="G119" s="14"/>
      <c r="H119" s="198">
        <v>305.28</v>
      </c>
      <c r="I119" s="199"/>
      <c r="J119" s="14"/>
      <c r="K119" s="14"/>
      <c r="L119" s="195"/>
      <c r="M119" s="200"/>
      <c r="N119" s="201"/>
      <c r="O119" s="201"/>
      <c r="P119" s="201"/>
      <c r="Q119" s="201"/>
      <c r="R119" s="201"/>
      <c r="S119" s="201"/>
      <c r="T119" s="202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196" t="s">
        <v>224</v>
      </c>
      <c r="AU119" s="196" t="s">
        <v>22</v>
      </c>
      <c r="AV119" s="14" t="s">
        <v>222</v>
      </c>
      <c r="AW119" s="14" t="s">
        <v>41</v>
      </c>
      <c r="AX119" s="14" t="s">
        <v>88</v>
      </c>
      <c r="AY119" s="196" t="s">
        <v>216</v>
      </c>
    </row>
    <row r="120" spans="1:51" s="13" customFormat="1" ht="12">
      <c r="A120" s="13"/>
      <c r="B120" s="182"/>
      <c r="C120" s="13"/>
      <c r="D120" s="183" t="s">
        <v>224</v>
      </c>
      <c r="E120" s="13"/>
      <c r="F120" s="185" t="s">
        <v>1317</v>
      </c>
      <c r="G120" s="13"/>
      <c r="H120" s="186">
        <v>176.543</v>
      </c>
      <c r="I120" s="187"/>
      <c r="J120" s="13"/>
      <c r="K120" s="13"/>
      <c r="L120" s="182"/>
      <c r="M120" s="188"/>
      <c r="N120" s="189"/>
      <c r="O120" s="189"/>
      <c r="P120" s="189"/>
      <c r="Q120" s="189"/>
      <c r="R120" s="189"/>
      <c r="S120" s="189"/>
      <c r="T120" s="190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184" t="s">
        <v>224</v>
      </c>
      <c r="AU120" s="184" t="s">
        <v>22</v>
      </c>
      <c r="AV120" s="13" t="s">
        <v>22</v>
      </c>
      <c r="AW120" s="13" t="s">
        <v>4</v>
      </c>
      <c r="AX120" s="13" t="s">
        <v>88</v>
      </c>
      <c r="AY120" s="184" t="s">
        <v>216</v>
      </c>
    </row>
    <row r="121" spans="1:65" s="2" customFormat="1" ht="37.8" customHeight="1">
      <c r="A121" s="40"/>
      <c r="B121" s="167"/>
      <c r="C121" s="168" t="s">
        <v>257</v>
      </c>
      <c r="D121" s="168" t="s">
        <v>218</v>
      </c>
      <c r="E121" s="169" t="s">
        <v>1318</v>
      </c>
      <c r="F121" s="170" t="s">
        <v>1319</v>
      </c>
      <c r="G121" s="171" t="s">
        <v>221</v>
      </c>
      <c r="H121" s="172">
        <v>176.543</v>
      </c>
      <c r="I121" s="173"/>
      <c r="J121" s="174">
        <f>ROUND(I121*H121,2)</f>
        <v>0</v>
      </c>
      <c r="K121" s="175"/>
      <c r="L121" s="41"/>
      <c r="M121" s="176" t="s">
        <v>3</v>
      </c>
      <c r="N121" s="177" t="s">
        <v>51</v>
      </c>
      <c r="O121" s="74"/>
      <c r="P121" s="178">
        <f>O121*H121</f>
        <v>0</v>
      </c>
      <c r="Q121" s="178">
        <v>0</v>
      </c>
      <c r="R121" s="178">
        <f>Q121*H121</f>
        <v>0</v>
      </c>
      <c r="S121" s="178">
        <v>0</v>
      </c>
      <c r="T121" s="179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180" t="s">
        <v>222</v>
      </c>
      <c r="AT121" s="180" t="s">
        <v>218</v>
      </c>
      <c r="AU121" s="180" t="s">
        <v>22</v>
      </c>
      <c r="AY121" s="20" t="s">
        <v>216</v>
      </c>
      <c r="BE121" s="181">
        <f>IF(N121="základní",J121,0)</f>
        <v>0</v>
      </c>
      <c r="BF121" s="181">
        <f>IF(N121="snížená",J121,0)</f>
        <v>0</v>
      </c>
      <c r="BG121" s="181">
        <f>IF(N121="zákl. přenesená",J121,0)</f>
        <v>0</v>
      </c>
      <c r="BH121" s="181">
        <f>IF(N121="sníž. přenesená",J121,0)</f>
        <v>0</v>
      </c>
      <c r="BI121" s="181">
        <f>IF(N121="nulová",J121,0)</f>
        <v>0</v>
      </c>
      <c r="BJ121" s="20" t="s">
        <v>88</v>
      </c>
      <c r="BK121" s="181">
        <f>ROUND(I121*H121,2)</f>
        <v>0</v>
      </c>
      <c r="BL121" s="20" t="s">
        <v>222</v>
      </c>
      <c r="BM121" s="180" t="s">
        <v>1320</v>
      </c>
    </row>
    <row r="122" spans="1:51" s="13" customFormat="1" ht="12">
      <c r="A122" s="13"/>
      <c r="B122" s="182"/>
      <c r="C122" s="13"/>
      <c r="D122" s="183" t="s">
        <v>224</v>
      </c>
      <c r="E122" s="13"/>
      <c r="F122" s="185" t="s">
        <v>1317</v>
      </c>
      <c r="G122" s="13"/>
      <c r="H122" s="186">
        <v>176.543</v>
      </c>
      <c r="I122" s="187"/>
      <c r="J122" s="13"/>
      <c r="K122" s="13"/>
      <c r="L122" s="182"/>
      <c r="M122" s="188"/>
      <c r="N122" s="189"/>
      <c r="O122" s="189"/>
      <c r="P122" s="189"/>
      <c r="Q122" s="189"/>
      <c r="R122" s="189"/>
      <c r="S122" s="189"/>
      <c r="T122" s="190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184" t="s">
        <v>224</v>
      </c>
      <c r="AU122" s="184" t="s">
        <v>22</v>
      </c>
      <c r="AV122" s="13" t="s">
        <v>22</v>
      </c>
      <c r="AW122" s="13" t="s">
        <v>4</v>
      </c>
      <c r="AX122" s="13" t="s">
        <v>88</v>
      </c>
      <c r="AY122" s="184" t="s">
        <v>216</v>
      </c>
    </row>
    <row r="123" spans="1:65" s="2" customFormat="1" ht="62.7" customHeight="1">
      <c r="A123" s="40"/>
      <c r="B123" s="167"/>
      <c r="C123" s="168" t="s">
        <v>263</v>
      </c>
      <c r="D123" s="168" t="s">
        <v>218</v>
      </c>
      <c r="E123" s="169" t="s">
        <v>292</v>
      </c>
      <c r="F123" s="170" t="s">
        <v>293</v>
      </c>
      <c r="G123" s="171" t="s">
        <v>270</v>
      </c>
      <c r="H123" s="172">
        <v>97.473</v>
      </c>
      <c r="I123" s="173"/>
      <c r="J123" s="174">
        <f>ROUND(I123*H123,2)</f>
        <v>0</v>
      </c>
      <c r="K123" s="175"/>
      <c r="L123" s="41"/>
      <c r="M123" s="176" t="s">
        <v>3</v>
      </c>
      <c r="N123" s="177" t="s">
        <v>51</v>
      </c>
      <c r="O123" s="74"/>
      <c r="P123" s="178">
        <f>O123*H123</f>
        <v>0</v>
      </c>
      <c r="Q123" s="178">
        <v>0</v>
      </c>
      <c r="R123" s="178">
        <f>Q123*H123</f>
        <v>0</v>
      </c>
      <c r="S123" s="178">
        <v>0</v>
      </c>
      <c r="T123" s="179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180" t="s">
        <v>222</v>
      </c>
      <c r="AT123" s="180" t="s">
        <v>218</v>
      </c>
      <c r="AU123" s="180" t="s">
        <v>22</v>
      </c>
      <c r="AY123" s="20" t="s">
        <v>216</v>
      </c>
      <c r="BE123" s="181">
        <f>IF(N123="základní",J123,0)</f>
        <v>0</v>
      </c>
      <c r="BF123" s="181">
        <f>IF(N123="snížená",J123,0)</f>
        <v>0</v>
      </c>
      <c r="BG123" s="181">
        <f>IF(N123="zákl. přenesená",J123,0)</f>
        <v>0</v>
      </c>
      <c r="BH123" s="181">
        <f>IF(N123="sníž. přenesená",J123,0)</f>
        <v>0</v>
      </c>
      <c r="BI123" s="181">
        <f>IF(N123="nulová",J123,0)</f>
        <v>0</v>
      </c>
      <c r="BJ123" s="20" t="s">
        <v>88</v>
      </c>
      <c r="BK123" s="181">
        <f>ROUND(I123*H123,2)</f>
        <v>0</v>
      </c>
      <c r="BL123" s="20" t="s">
        <v>222</v>
      </c>
      <c r="BM123" s="180" t="s">
        <v>1321</v>
      </c>
    </row>
    <row r="124" spans="1:47" s="2" customFormat="1" ht="12">
      <c r="A124" s="40"/>
      <c r="B124" s="41"/>
      <c r="C124" s="40"/>
      <c r="D124" s="183" t="s">
        <v>229</v>
      </c>
      <c r="E124" s="40"/>
      <c r="F124" s="191" t="s">
        <v>295</v>
      </c>
      <c r="G124" s="40"/>
      <c r="H124" s="40"/>
      <c r="I124" s="192"/>
      <c r="J124" s="40"/>
      <c r="K124" s="40"/>
      <c r="L124" s="41"/>
      <c r="M124" s="193"/>
      <c r="N124" s="194"/>
      <c r="O124" s="74"/>
      <c r="P124" s="74"/>
      <c r="Q124" s="74"/>
      <c r="R124" s="74"/>
      <c r="S124" s="74"/>
      <c r="T124" s="75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T124" s="20" t="s">
        <v>229</v>
      </c>
      <c r="AU124" s="20" t="s">
        <v>22</v>
      </c>
    </row>
    <row r="125" spans="1:51" s="13" customFormat="1" ht="12">
      <c r="A125" s="13"/>
      <c r="B125" s="182"/>
      <c r="C125" s="13"/>
      <c r="D125" s="183" t="s">
        <v>224</v>
      </c>
      <c r="E125" s="184" t="s">
        <v>3</v>
      </c>
      <c r="F125" s="185" t="s">
        <v>1322</v>
      </c>
      <c r="G125" s="13"/>
      <c r="H125" s="186">
        <v>168.551</v>
      </c>
      <c r="I125" s="187"/>
      <c r="J125" s="13"/>
      <c r="K125" s="13"/>
      <c r="L125" s="182"/>
      <c r="M125" s="188"/>
      <c r="N125" s="189"/>
      <c r="O125" s="189"/>
      <c r="P125" s="189"/>
      <c r="Q125" s="189"/>
      <c r="R125" s="189"/>
      <c r="S125" s="189"/>
      <c r="T125" s="190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184" t="s">
        <v>224</v>
      </c>
      <c r="AU125" s="184" t="s">
        <v>22</v>
      </c>
      <c r="AV125" s="13" t="s">
        <v>22</v>
      </c>
      <c r="AW125" s="13" t="s">
        <v>41</v>
      </c>
      <c r="AX125" s="13" t="s">
        <v>88</v>
      </c>
      <c r="AY125" s="184" t="s">
        <v>216</v>
      </c>
    </row>
    <row r="126" spans="1:51" s="13" customFormat="1" ht="12">
      <c r="A126" s="13"/>
      <c r="B126" s="182"/>
      <c r="C126" s="13"/>
      <c r="D126" s="183" t="s">
        <v>224</v>
      </c>
      <c r="E126" s="13"/>
      <c r="F126" s="185" t="s">
        <v>1323</v>
      </c>
      <c r="G126" s="13"/>
      <c r="H126" s="186">
        <v>97.473</v>
      </c>
      <c r="I126" s="187"/>
      <c r="J126" s="13"/>
      <c r="K126" s="13"/>
      <c r="L126" s="182"/>
      <c r="M126" s="188"/>
      <c r="N126" s="189"/>
      <c r="O126" s="189"/>
      <c r="P126" s="189"/>
      <c r="Q126" s="189"/>
      <c r="R126" s="189"/>
      <c r="S126" s="189"/>
      <c r="T126" s="190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184" t="s">
        <v>224</v>
      </c>
      <c r="AU126" s="184" t="s">
        <v>22</v>
      </c>
      <c r="AV126" s="13" t="s">
        <v>22</v>
      </c>
      <c r="AW126" s="13" t="s">
        <v>4</v>
      </c>
      <c r="AX126" s="13" t="s">
        <v>88</v>
      </c>
      <c r="AY126" s="184" t="s">
        <v>216</v>
      </c>
    </row>
    <row r="127" spans="1:65" s="2" customFormat="1" ht="37.8" customHeight="1">
      <c r="A127" s="40"/>
      <c r="B127" s="167"/>
      <c r="C127" s="168" t="s">
        <v>267</v>
      </c>
      <c r="D127" s="168" t="s">
        <v>218</v>
      </c>
      <c r="E127" s="169" t="s">
        <v>297</v>
      </c>
      <c r="F127" s="170" t="s">
        <v>298</v>
      </c>
      <c r="G127" s="171" t="s">
        <v>299</v>
      </c>
      <c r="H127" s="172">
        <v>194.946</v>
      </c>
      <c r="I127" s="173"/>
      <c r="J127" s="174">
        <f>ROUND(I127*H127,2)</f>
        <v>0</v>
      </c>
      <c r="K127" s="175"/>
      <c r="L127" s="41"/>
      <c r="M127" s="176" t="s">
        <v>3</v>
      </c>
      <c r="N127" s="177" t="s">
        <v>51</v>
      </c>
      <c r="O127" s="74"/>
      <c r="P127" s="178">
        <f>O127*H127</f>
        <v>0</v>
      </c>
      <c r="Q127" s="178">
        <v>0</v>
      </c>
      <c r="R127" s="178">
        <f>Q127*H127</f>
        <v>0</v>
      </c>
      <c r="S127" s="178">
        <v>0</v>
      </c>
      <c r="T127" s="179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180" t="s">
        <v>222</v>
      </c>
      <c r="AT127" s="180" t="s">
        <v>218</v>
      </c>
      <c r="AU127" s="180" t="s">
        <v>22</v>
      </c>
      <c r="AY127" s="20" t="s">
        <v>216</v>
      </c>
      <c r="BE127" s="181">
        <f>IF(N127="základní",J127,0)</f>
        <v>0</v>
      </c>
      <c r="BF127" s="181">
        <f>IF(N127="snížená",J127,0)</f>
        <v>0</v>
      </c>
      <c r="BG127" s="181">
        <f>IF(N127="zákl. přenesená",J127,0)</f>
        <v>0</v>
      </c>
      <c r="BH127" s="181">
        <f>IF(N127="sníž. přenesená",J127,0)</f>
        <v>0</v>
      </c>
      <c r="BI127" s="181">
        <f>IF(N127="nulová",J127,0)</f>
        <v>0</v>
      </c>
      <c r="BJ127" s="20" t="s">
        <v>88</v>
      </c>
      <c r="BK127" s="181">
        <f>ROUND(I127*H127,2)</f>
        <v>0</v>
      </c>
      <c r="BL127" s="20" t="s">
        <v>222</v>
      </c>
      <c r="BM127" s="180" t="s">
        <v>1324</v>
      </c>
    </row>
    <row r="128" spans="1:51" s="13" customFormat="1" ht="12">
      <c r="A128" s="13"/>
      <c r="B128" s="182"/>
      <c r="C128" s="13"/>
      <c r="D128" s="183" t="s">
        <v>224</v>
      </c>
      <c r="E128" s="184" t="s">
        <v>3</v>
      </c>
      <c r="F128" s="185" t="s">
        <v>1325</v>
      </c>
      <c r="G128" s="13"/>
      <c r="H128" s="186">
        <v>337.102</v>
      </c>
      <c r="I128" s="187"/>
      <c r="J128" s="13"/>
      <c r="K128" s="13"/>
      <c r="L128" s="182"/>
      <c r="M128" s="188"/>
      <c r="N128" s="189"/>
      <c r="O128" s="189"/>
      <c r="P128" s="189"/>
      <c r="Q128" s="189"/>
      <c r="R128" s="189"/>
      <c r="S128" s="189"/>
      <c r="T128" s="190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184" t="s">
        <v>224</v>
      </c>
      <c r="AU128" s="184" t="s">
        <v>22</v>
      </c>
      <c r="AV128" s="13" t="s">
        <v>22</v>
      </c>
      <c r="AW128" s="13" t="s">
        <v>41</v>
      </c>
      <c r="AX128" s="13" t="s">
        <v>88</v>
      </c>
      <c r="AY128" s="184" t="s">
        <v>216</v>
      </c>
    </row>
    <row r="129" spans="1:51" s="13" customFormat="1" ht="12">
      <c r="A129" s="13"/>
      <c r="B129" s="182"/>
      <c r="C129" s="13"/>
      <c r="D129" s="183" t="s">
        <v>224</v>
      </c>
      <c r="E129" s="13"/>
      <c r="F129" s="185" t="s">
        <v>1326</v>
      </c>
      <c r="G129" s="13"/>
      <c r="H129" s="186">
        <v>194.946</v>
      </c>
      <c r="I129" s="187"/>
      <c r="J129" s="13"/>
      <c r="K129" s="13"/>
      <c r="L129" s="182"/>
      <c r="M129" s="188"/>
      <c r="N129" s="189"/>
      <c r="O129" s="189"/>
      <c r="P129" s="189"/>
      <c r="Q129" s="189"/>
      <c r="R129" s="189"/>
      <c r="S129" s="189"/>
      <c r="T129" s="190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184" t="s">
        <v>224</v>
      </c>
      <c r="AU129" s="184" t="s">
        <v>22</v>
      </c>
      <c r="AV129" s="13" t="s">
        <v>22</v>
      </c>
      <c r="AW129" s="13" t="s">
        <v>4</v>
      </c>
      <c r="AX129" s="13" t="s">
        <v>88</v>
      </c>
      <c r="AY129" s="184" t="s">
        <v>216</v>
      </c>
    </row>
    <row r="130" spans="1:65" s="2" customFormat="1" ht="49.05" customHeight="1">
      <c r="A130" s="40"/>
      <c r="B130" s="167"/>
      <c r="C130" s="168" t="s">
        <v>272</v>
      </c>
      <c r="D130" s="168" t="s">
        <v>218</v>
      </c>
      <c r="E130" s="169" t="s">
        <v>1327</v>
      </c>
      <c r="F130" s="170" t="s">
        <v>1328</v>
      </c>
      <c r="G130" s="171" t="s">
        <v>270</v>
      </c>
      <c r="H130" s="172">
        <v>43.078</v>
      </c>
      <c r="I130" s="173"/>
      <c r="J130" s="174">
        <f>ROUND(I130*H130,2)</f>
        <v>0</v>
      </c>
      <c r="K130" s="175"/>
      <c r="L130" s="41"/>
      <c r="M130" s="176" t="s">
        <v>3</v>
      </c>
      <c r="N130" s="177" t="s">
        <v>51</v>
      </c>
      <c r="O130" s="74"/>
      <c r="P130" s="178">
        <f>O130*H130</f>
        <v>0</v>
      </c>
      <c r="Q130" s="178">
        <v>0</v>
      </c>
      <c r="R130" s="178">
        <f>Q130*H130</f>
        <v>0</v>
      </c>
      <c r="S130" s="178">
        <v>0</v>
      </c>
      <c r="T130" s="179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180" t="s">
        <v>222</v>
      </c>
      <c r="AT130" s="180" t="s">
        <v>218</v>
      </c>
      <c r="AU130" s="180" t="s">
        <v>22</v>
      </c>
      <c r="AY130" s="20" t="s">
        <v>216</v>
      </c>
      <c r="BE130" s="181">
        <f>IF(N130="základní",J130,0)</f>
        <v>0</v>
      </c>
      <c r="BF130" s="181">
        <f>IF(N130="snížená",J130,0)</f>
        <v>0</v>
      </c>
      <c r="BG130" s="181">
        <f>IF(N130="zákl. přenesená",J130,0)</f>
        <v>0</v>
      </c>
      <c r="BH130" s="181">
        <f>IF(N130="sníž. přenesená",J130,0)</f>
        <v>0</v>
      </c>
      <c r="BI130" s="181">
        <f>IF(N130="nulová",J130,0)</f>
        <v>0</v>
      </c>
      <c r="BJ130" s="20" t="s">
        <v>88</v>
      </c>
      <c r="BK130" s="181">
        <f>ROUND(I130*H130,2)</f>
        <v>0</v>
      </c>
      <c r="BL130" s="20" t="s">
        <v>222</v>
      </c>
      <c r="BM130" s="180" t="s">
        <v>1329</v>
      </c>
    </row>
    <row r="131" spans="1:51" s="13" customFormat="1" ht="12">
      <c r="A131" s="13"/>
      <c r="B131" s="182"/>
      <c r="C131" s="13"/>
      <c r="D131" s="183" t="s">
        <v>224</v>
      </c>
      <c r="E131" s="184" t="s">
        <v>3</v>
      </c>
      <c r="F131" s="185" t="s">
        <v>1330</v>
      </c>
      <c r="G131" s="13"/>
      <c r="H131" s="186">
        <v>51.989</v>
      </c>
      <c r="I131" s="187"/>
      <c r="J131" s="13"/>
      <c r="K131" s="13"/>
      <c r="L131" s="182"/>
      <c r="M131" s="188"/>
      <c r="N131" s="189"/>
      <c r="O131" s="189"/>
      <c r="P131" s="189"/>
      <c r="Q131" s="189"/>
      <c r="R131" s="189"/>
      <c r="S131" s="189"/>
      <c r="T131" s="190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184" t="s">
        <v>224</v>
      </c>
      <c r="AU131" s="184" t="s">
        <v>22</v>
      </c>
      <c r="AV131" s="13" t="s">
        <v>22</v>
      </c>
      <c r="AW131" s="13" t="s">
        <v>41</v>
      </c>
      <c r="AX131" s="13" t="s">
        <v>80</v>
      </c>
      <c r="AY131" s="184" t="s">
        <v>216</v>
      </c>
    </row>
    <row r="132" spans="1:51" s="13" customFormat="1" ht="12">
      <c r="A132" s="13"/>
      <c r="B132" s="182"/>
      <c r="C132" s="13"/>
      <c r="D132" s="183" t="s">
        <v>224</v>
      </c>
      <c r="E132" s="184" t="s">
        <v>3</v>
      </c>
      <c r="F132" s="185" t="s">
        <v>1331</v>
      </c>
      <c r="G132" s="13"/>
      <c r="H132" s="186">
        <v>22.502</v>
      </c>
      <c r="I132" s="187"/>
      <c r="J132" s="13"/>
      <c r="K132" s="13"/>
      <c r="L132" s="182"/>
      <c r="M132" s="188"/>
      <c r="N132" s="189"/>
      <c r="O132" s="189"/>
      <c r="P132" s="189"/>
      <c r="Q132" s="189"/>
      <c r="R132" s="189"/>
      <c r="S132" s="189"/>
      <c r="T132" s="190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184" t="s">
        <v>224</v>
      </c>
      <c r="AU132" s="184" t="s">
        <v>22</v>
      </c>
      <c r="AV132" s="13" t="s">
        <v>22</v>
      </c>
      <c r="AW132" s="13" t="s">
        <v>41</v>
      </c>
      <c r="AX132" s="13" t="s">
        <v>80</v>
      </c>
      <c r="AY132" s="184" t="s">
        <v>216</v>
      </c>
    </row>
    <row r="133" spans="1:51" s="14" customFormat="1" ht="12">
      <c r="A133" s="14"/>
      <c r="B133" s="195"/>
      <c r="C133" s="14"/>
      <c r="D133" s="183" t="s">
        <v>224</v>
      </c>
      <c r="E133" s="196" t="s">
        <v>3</v>
      </c>
      <c r="F133" s="197" t="s">
        <v>233</v>
      </c>
      <c r="G133" s="14"/>
      <c r="H133" s="198">
        <v>74.491</v>
      </c>
      <c r="I133" s="199"/>
      <c r="J133" s="14"/>
      <c r="K133" s="14"/>
      <c r="L133" s="195"/>
      <c r="M133" s="200"/>
      <c r="N133" s="201"/>
      <c r="O133" s="201"/>
      <c r="P133" s="201"/>
      <c r="Q133" s="201"/>
      <c r="R133" s="201"/>
      <c r="S133" s="201"/>
      <c r="T133" s="202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196" t="s">
        <v>224</v>
      </c>
      <c r="AU133" s="196" t="s">
        <v>22</v>
      </c>
      <c r="AV133" s="14" t="s">
        <v>222</v>
      </c>
      <c r="AW133" s="14" t="s">
        <v>41</v>
      </c>
      <c r="AX133" s="14" t="s">
        <v>88</v>
      </c>
      <c r="AY133" s="196" t="s">
        <v>216</v>
      </c>
    </row>
    <row r="134" spans="1:51" s="13" customFormat="1" ht="12">
      <c r="A134" s="13"/>
      <c r="B134" s="182"/>
      <c r="C134" s="13"/>
      <c r="D134" s="183" t="s">
        <v>224</v>
      </c>
      <c r="E134" s="13"/>
      <c r="F134" s="185" t="s">
        <v>1332</v>
      </c>
      <c r="G134" s="13"/>
      <c r="H134" s="186">
        <v>43.078</v>
      </c>
      <c r="I134" s="187"/>
      <c r="J134" s="13"/>
      <c r="K134" s="13"/>
      <c r="L134" s="182"/>
      <c r="M134" s="188"/>
      <c r="N134" s="189"/>
      <c r="O134" s="189"/>
      <c r="P134" s="189"/>
      <c r="Q134" s="189"/>
      <c r="R134" s="189"/>
      <c r="S134" s="189"/>
      <c r="T134" s="190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184" t="s">
        <v>224</v>
      </c>
      <c r="AU134" s="184" t="s">
        <v>22</v>
      </c>
      <c r="AV134" s="13" t="s">
        <v>22</v>
      </c>
      <c r="AW134" s="13" t="s">
        <v>4</v>
      </c>
      <c r="AX134" s="13" t="s">
        <v>88</v>
      </c>
      <c r="AY134" s="184" t="s">
        <v>216</v>
      </c>
    </row>
    <row r="135" spans="1:65" s="2" customFormat="1" ht="14.4" customHeight="1">
      <c r="A135" s="40"/>
      <c r="B135" s="167"/>
      <c r="C135" s="203" t="s">
        <v>279</v>
      </c>
      <c r="D135" s="203" t="s">
        <v>355</v>
      </c>
      <c r="E135" s="204" t="s">
        <v>1012</v>
      </c>
      <c r="F135" s="205" t="s">
        <v>1013</v>
      </c>
      <c r="G135" s="206" t="s">
        <v>299</v>
      </c>
      <c r="H135" s="207">
        <v>60.13</v>
      </c>
      <c r="I135" s="208"/>
      <c r="J135" s="209">
        <f>ROUND(I135*H135,2)</f>
        <v>0</v>
      </c>
      <c r="K135" s="210"/>
      <c r="L135" s="211"/>
      <c r="M135" s="212" t="s">
        <v>3</v>
      </c>
      <c r="N135" s="213" t="s">
        <v>51</v>
      </c>
      <c r="O135" s="74"/>
      <c r="P135" s="178">
        <f>O135*H135</f>
        <v>0</v>
      </c>
      <c r="Q135" s="178">
        <v>1</v>
      </c>
      <c r="R135" s="178">
        <f>Q135*H135</f>
        <v>60.13</v>
      </c>
      <c r="S135" s="178">
        <v>0</v>
      </c>
      <c r="T135" s="179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180" t="s">
        <v>257</v>
      </c>
      <c r="AT135" s="180" t="s">
        <v>355</v>
      </c>
      <c r="AU135" s="180" t="s">
        <v>22</v>
      </c>
      <c r="AY135" s="20" t="s">
        <v>216</v>
      </c>
      <c r="BE135" s="181">
        <f>IF(N135="základní",J135,0)</f>
        <v>0</v>
      </c>
      <c r="BF135" s="181">
        <f>IF(N135="snížená",J135,0)</f>
        <v>0</v>
      </c>
      <c r="BG135" s="181">
        <f>IF(N135="zákl. přenesená",J135,0)</f>
        <v>0</v>
      </c>
      <c r="BH135" s="181">
        <f>IF(N135="sníž. přenesená",J135,0)</f>
        <v>0</v>
      </c>
      <c r="BI135" s="181">
        <f>IF(N135="nulová",J135,0)</f>
        <v>0</v>
      </c>
      <c r="BJ135" s="20" t="s">
        <v>88</v>
      </c>
      <c r="BK135" s="181">
        <f>ROUND(I135*H135,2)</f>
        <v>0</v>
      </c>
      <c r="BL135" s="20" t="s">
        <v>222</v>
      </c>
      <c r="BM135" s="180" t="s">
        <v>1333</v>
      </c>
    </row>
    <row r="136" spans="1:51" s="13" customFormat="1" ht="12">
      <c r="A136" s="13"/>
      <c r="B136" s="182"/>
      <c r="C136" s="13"/>
      <c r="D136" s="183" t="s">
        <v>224</v>
      </c>
      <c r="E136" s="184" t="s">
        <v>3</v>
      </c>
      <c r="F136" s="185" t="s">
        <v>1330</v>
      </c>
      <c r="G136" s="13"/>
      <c r="H136" s="186">
        <v>51.989</v>
      </c>
      <c r="I136" s="187"/>
      <c r="J136" s="13"/>
      <c r="K136" s="13"/>
      <c r="L136" s="182"/>
      <c r="M136" s="188"/>
      <c r="N136" s="189"/>
      <c r="O136" s="189"/>
      <c r="P136" s="189"/>
      <c r="Q136" s="189"/>
      <c r="R136" s="189"/>
      <c r="S136" s="189"/>
      <c r="T136" s="190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184" t="s">
        <v>224</v>
      </c>
      <c r="AU136" s="184" t="s">
        <v>22</v>
      </c>
      <c r="AV136" s="13" t="s">
        <v>22</v>
      </c>
      <c r="AW136" s="13" t="s">
        <v>41</v>
      </c>
      <c r="AX136" s="13" t="s">
        <v>80</v>
      </c>
      <c r="AY136" s="184" t="s">
        <v>216</v>
      </c>
    </row>
    <row r="137" spans="1:51" s="16" customFormat="1" ht="12">
      <c r="A137" s="16"/>
      <c r="B137" s="229"/>
      <c r="C137" s="16"/>
      <c r="D137" s="183" t="s">
        <v>224</v>
      </c>
      <c r="E137" s="230" t="s">
        <v>3</v>
      </c>
      <c r="F137" s="231" t="s">
        <v>1334</v>
      </c>
      <c r="G137" s="16"/>
      <c r="H137" s="232">
        <v>51.989</v>
      </c>
      <c r="I137" s="233"/>
      <c r="J137" s="16"/>
      <c r="K137" s="16"/>
      <c r="L137" s="229"/>
      <c r="M137" s="234"/>
      <c r="N137" s="235"/>
      <c r="O137" s="235"/>
      <c r="P137" s="235"/>
      <c r="Q137" s="235"/>
      <c r="R137" s="235"/>
      <c r="S137" s="235"/>
      <c r="T137" s="23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T137" s="230" t="s">
        <v>224</v>
      </c>
      <c r="AU137" s="230" t="s">
        <v>22</v>
      </c>
      <c r="AV137" s="16" t="s">
        <v>234</v>
      </c>
      <c r="AW137" s="16" t="s">
        <v>41</v>
      </c>
      <c r="AX137" s="16" t="s">
        <v>80</v>
      </c>
      <c r="AY137" s="230" t="s">
        <v>216</v>
      </c>
    </row>
    <row r="138" spans="1:51" s="13" customFormat="1" ht="12">
      <c r="A138" s="13"/>
      <c r="B138" s="182"/>
      <c r="C138" s="13"/>
      <c r="D138" s="183" t="s">
        <v>224</v>
      </c>
      <c r="E138" s="184" t="s">
        <v>3</v>
      </c>
      <c r="F138" s="185" t="s">
        <v>1335</v>
      </c>
      <c r="G138" s="13"/>
      <c r="H138" s="186">
        <v>103.978</v>
      </c>
      <c r="I138" s="187"/>
      <c r="J138" s="13"/>
      <c r="K138" s="13"/>
      <c r="L138" s="182"/>
      <c r="M138" s="188"/>
      <c r="N138" s="189"/>
      <c r="O138" s="189"/>
      <c r="P138" s="189"/>
      <c r="Q138" s="189"/>
      <c r="R138" s="189"/>
      <c r="S138" s="189"/>
      <c r="T138" s="190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184" t="s">
        <v>224</v>
      </c>
      <c r="AU138" s="184" t="s">
        <v>22</v>
      </c>
      <c r="AV138" s="13" t="s">
        <v>22</v>
      </c>
      <c r="AW138" s="13" t="s">
        <v>41</v>
      </c>
      <c r="AX138" s="13" t="s">
        <v>88</v>
      </c>
      <c r="AY138" s="184" t="s">
        <v>216</v>
      </c>
    </row>
    <row r="139" spans="1:51" s="13" customFormat="1" ht="12">
      <c r="A139" s="13"/>
      <c r="B139" s="182"/>
      <c r="C139" s="13"/>
      <c r="D139" s="183" t="s">
        <v>224</v>
      </c>
      <c r="E139" s="13"/>
      <c r="F139" s="185" t="s">
        <v>1336</v>
      </c>
      <c r="G139" s="13"/>
      <c r="H139" s="186">
        <v>60.13</v>
      </c>
      <c r="I139" s="187"/>
      <c r="J139" s="13"/>
      <c r="K139" s="13"/>
      <c r="L139" s="182"/>
      <c r="M139" s="188"/>
      <c r="N139" s="189"/>
      <c r="O139" s="189"/>
      <c r="P139" s="189"/>
      <c r="Q139" s="189"/>
      <c r="R139" s="189"/>
      <c r="S139" s="189"/>
      <c r="T139" s="190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184" t="s">
        <v>224</v>
      </c>
      <c r="AU139" s="184" t="s">
        <v>22</v>
      </c>
      <c r="AV139" s="13" t="s">
        <v>22</v>
      </c>
      <c r="AW139" s="13" t="s">
        <v>4</v>
      </c>
      <c r="AX139" s="13" t="s">
        <v>88</v>
      </c>
      <c r="AY139" s="184" t="s">
        <v>216</v>
      </c>
    </row>
    <row r="140" spans="1:65" s="2" customFormat="1" ht="62.7" customHeight="1">
      <c r="A140" s="40"/>
      <c r="B140" s="167"/>
      <c r="C140" s="168" t="s">
        <v>286</v>
      </c>
      <c r="D140" s="168" t="s">
        <v>218</v>
      </c>
      <c r="E140" s="169" t="s">
        <v>1016</v>
      </c>
      <c r="F140" s="170" t="s">
        <v>1017</v>
      </c>
      <c r="G140" s="171" t="s">
        <v>270</v>
      </c>
      <c r="H140" s="172">
        <v>27.918</v>
      </c>
      <c r="I140" s="173"/>
      <c r="J140" s="174">
        <f>ROUND(I140*H140,2)</f>
        <v>0</v>
      </c>
      <c r="K140" s="175"/>
      <c r="L140" s="41"/>
      <c r="M140" s="176" t="s">
        <v>3</v>
      </c>
      <c r="N140" s="177" t="s">
        <v>51</v>
      </c>
      <c r="O140" s="74"/>
      <c r="P140" s="178">
        <f>O140*H140</f>
        <v>0</v>
      </c>
      <c r="Q140" s="178">
        <v>0</v>
      </c>
      <c r="R140" s="178">
        <f>Q140*H140</f>
        <v>0</v>
      </c>
      <c r="S140" s="178">
        <v>0</v>
      </c>
      <c r="T140" s="179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180" t="s">
        <v>222</v>
      </c>
      <c r="AT140" s="180" t="s">
        <v>218</v>
      </c>
      <c r="AU140" s="180" t="s">
        <v>22</v>
      </c>
      <c r="AY140" s="20" t="s">
        <v>216</v>
      </c>
      <c r="BE140" s="181">
        <f>IF(N140="základní",J140,0)</f>
        <v>0</v>
      </c>
      <c r="BF140" s="181">
        <f>IF(N140="snížená",J140,0)</f>
        <v>0</v>
      </c>
      <c r="BG140" s="181">
        <f>IF(N140="zákl. přenesená",J140,0)</f>
        <v>0</v>
      </c>
      <c r="BH140" s="181">
        <f>IF(N140="sníž. přenesená",J140,0)</f>
        <v>0</v>
      </c>
      <c r="BI140" s="181">
        <f>IF(N140="nulová",J140,0)</f>
        <v>0</v>
      </c>
      <c r="BJ140" s="20" t="s">
        <v>88</v>
      </c>
      <c r="BK140" s="181">
        <f>ROUND(I140*H140,2)</f>
        <v>0</v>
      </c>
      <c r="BL140" s="20" t="s">
        <v>222</v>
      </c>
      <c r="BM140" s="180" t="s">
        <v>1337</v>
      </c>
    </row>
    <row r="141" spans="1:47" s="2" customFormat="1" ht="12">
      <c r="A141" s="40"/>
      <c r="B141" s="41"/>
      <c r="C141" s="40"/>
      <c r="D141" s="183" t="s">
        <v>229</v>
      </c>
      <c r="E141" s="40"/>
      <c r="F141" s="191" t="s">
        <v>1338</v>
      </c>
      <c r="G141" s="40"/>
      <c r="H141" s="40"/>
      <c r="I141" s="192"/>
      <c r="J141" s="40"/>
      <c r="K141" s="40"/>
      <c r="L141" s="41"/>
      <c r="M141" s="193"/>
      <c r="N141" s="194"/>
      <c r="O141" s="74"/>
      <c r="P141" s="74"/>
      <c r="Q141" s="74"/>
      <c r="R141" s="74"/>
      <c r="S141" s="74"/>
      <c r="T141" s="75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T141" s="20" t="s">
        <v>229</v>
      </c>
      <c r="AU141" s="20" t="s">
        <v>22</v>
      </c>
    </row>
    <row r="142" spans="1:51" s="13" customFormat="1" ht="12">
      <c r="A142" s="13"/>
      <c r="B142" s="182"/>
      <c r="C142" s="13"/>
      <c r="D142" s="183" t="s">
        <v>224</v>
      </c>
      <c r="E142" s="184" t="s">
        <v>3</v>
      </c>
      <c r="F142" s="185" t="s">
        <v>1339</v>
      </c>
      <c r="G142" s="13"/>
      <c r="H142" s="186">
        <v>48.276</v>
      </c>
      <c r="I142" s="187"/>
      <c r="J142" s="13"/>
      <c r="K142" s="13"/>
      <c r="L142" s="182"/>
      <c r="M142" s="188"/>
      <c r="N142" s="189"/>
      <c r="O142" s="189"/>
      <c r="P142" s="189"/>
      <c r="Q142" s="189"/>
      <c r="R142" s="189"/>
      <c r="S142" s="189"/>
      <c r="T142" s="190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184" t="s">
        <v>224</v>
      </c>
      <c r="AU142" s="184" t="s">
        <v>22</v>
      </c>
      <c r="AV142" s="13" t="s">
        <v>22</v>
      </c>
      <c r="AW142" s="13" t="s">
        <v>41</v>
      </c>
      <c r="AX142" s="13" t="s">
        <v>88</v>
      </c>
      <c r="AY142" s="184" t="s">
        <v>216</v>
      </c>
    </row>
    <row r="143" spans="1:51" s="13" customFormat="1" ht="12">
      <c r="A143" s="13"/>
      <c r="B143" s="182"/>
      <c r="C143" s="13"/>
      <c r="D143" s="183" t="s">
        <v>224</v>
      </c>
      <c r="E143" s="13"/>
      <c r="F143" s="185" t="s">
        <v>1340</v>
      </c>
      <c r="G143" s="13"/>
      <c r="H143" s="186">
        <v>27.918</v>
      </c>
      <c r="I143" s="187"/>
      <c r="J143" s="13"/>
      <c r="K143" s="13"/>
      <c r="L143" s="182"/>
      <c r="M143" s="188"/>
      <c r="N143" s="189"/>
      <c r="O143" s="189"/>
      <c r="P143" s="189"/>
      <c r="Q143" s="189"/>
      <c r="R143" s="189"/>
      <c r="S143" s="189"/>
      <c r="T143" s="190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184" t="s">
        <v>224</v>
      </c>
      <c r="AU143" s="184" t="s">
        <v>22</v>
      </c>
      <c r="AV143" s="13" t="s">
        <v>22</v>
      </c>
      <c r="AW143" s="13" t="s">
        <v>4</v>
      </c>
      <c r="AX143" s="13" t="s">
        <v>88</v>
      </c>
      <c r="AY143" s="184" t="s">
        <v>216</v>
      </c>
    </row>
    <row r="144" spans="1:65" s="2" customFormat="1" ht="14.4" customHeight="1">
      <c r="A144" s="40"/>
      <c r="B144" s="167"/>
      <c r="C144" s="203" t="s">
        <v>291</v>
      </c>
      <c r="D144" s="203" t="s">
        <v>355</v>
      </c>
      <c r="E144" s="204" t="s">
        <v>1020</v>
      </c>
      <c r="F144" s="205" t="s">
        <v>1021</v>
      </c>
      <c r="G144" s="206" t="s">
        <v>299</v>
      </c>
      <c r="H144" s="207">
        <v>55.836</v>
      </c>
      <c r="I144" s="208"/>
      <c r="J144" s="209">
        <f>ROUND(I144*H144,2)</f>
        <v>0</v>
      </c>
      <c r="K144" s="210"/>
      <c r="L144" s="211"/>
      <c r="M144" s="212" t="s">
        <v>3</v>
      </c>
      <c r="N144" s="213" t="s">
        <v>51</v>
      </c>
      <c r="O144" s="74"/>
      <c r="P144" s="178">
        <f>O144*H144</f>
        <v>0</v>
      </c>
      <c r="Q144" s="178">
        <v>1</v>
      </c>
      <c r="R144" s="178">
        <f>Q144*H144</f>
        <v>55.836</v>
      </c>
      <c r="S144" s="178">
        <v>0</v>
      </c>
      <c r="T144" s="179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180" t="s">
        <v>257</v>
      </c>
      <c r="AT144" s="180" t="s">
        <v>355</v>
      </c>
      <c r="AU144" s="180" t="s">
        <v>22</v>
      </c>
      <c r="AY144" s="20" t="s">
        <v>216</v>
      </c>
      <c r="BE144" s="181">
        <f>IF(N144="základní",J144,0)</f>
        <v>0</v>
      </c>
      <c r="BF144" s="181">
        <f>IF(N144="snížená",J144,0)</f>
        <v>0</v>
      </c>
      <c r="BG144" s="181">
        <f>IF(N144="zákl. přenesená",J144,0)</f>
        <v>0</v>
      </c>
      <c r="BH144" s="181">
        <f>IF(N144="sníž. přenesená",J144,0)</f>
        <v>0</v>
      </c>
      <c r="BI144" s="181">
        <f>IF(N144="nulová",J144,0)</f>
        <v>0</v>
      </c>
      <c r="BJ144" s="20" t="s">
        <v>88</v>
      </c>
      <c r="BK144" s="181">
        <f>ROUND(I144*H144,2)</f>
        <v>0</v>
      </c>
      <c r="BL144" s="20" t="s">
        <v>222</v>
      </c>
      <c r="BM144" s="180" t="s">
        <v>1341</v>
      </c>
    </row>
    <row r="145" spans="1:47" s="2" customFormat="1" ht="12">
      <c r="A145" s="40"/>
      <c r="B145" s="41"/>
      <c r="C145" s="40"/>
      <c r="D145" s="183" t="s">
        <v>229</v>
      </c>
      <c r="E145" s="40"/>
      <c r="F145" s="191" t="s">
        <v>1338</v>
      </c>
      <c r="G145" s="40"/>
      <c r="H145" s="40"/>
      <c r="I145" s="192"/>
      <c r="J145" s="40"/>
      <c r="K145" s="40"/>
      <c r="L145" s="41"/>
      <c r="M145" s="193"/>
      <c r="N145" s="194"/>
      <c r="O145" s="74"/>
      <c r="P145" s="74"/>
      <c r="Q145" s="74"/>
      <c r="R145" s="74"/>
      <c r="S145" s="74"/>
      <c r="T145" s="75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T145" s="20" t="s">
        <v>229</v>
      </c>
      <c r="AU145" s="20" t="s">
        <v>22</v>
      </c>
    </row>
    <row r="146" spans="1:51" s="13" customFormat="1" ht="12">
      <c r="A146" s="13"/>
      <c r="B146" s="182"/>
      <c r="C146" s="13"/>
      <c r="D146" s="183" t="s">
        <v>224</v>
      </c>
      <c r="E146" s="184" t="s">
        <v>3</v>
      </c>
      <c r="F146" s="185" t="s">
        <v>1339</v>
      </c>
      <c r="G146" s="13"/>
      <c r="H146" s="186">
        <v>48.276</v>
      </c>
      <c r="I146" s="187"/>
      <c r="J146" s="13"/>
      <c r="K146" s="13"/>
      <c r="L146" s="182"/>
      <c r="M146" s="188"/>
      <c r="N146" s="189"/>
      <c r="O146" s="189"/>
      <c r="P146" s="189"/>
      <c r="Q146" s="189"/>
      <c r="R146" s="189"/>
      <c r="S146" s="189"/>
      <c r="T146" s="190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184" t="s">
        <v>224</v>
      </c>
      <c r="AU146" s="184" t="s">
        <v>22</v>
      </c>
      <c r="AV146" s="13" t="s">
        <v>22</v>
      </c>
      <c r="AW146" s="13" t="s">
        <v>41</v>
      </c>
      <c r="AX146" s="13" t="s">
        <v>80</v>
      </c>
      <c r="AY146" s="184" t="s">
        <v>216</v>
      </c>
    </row>
    <row r="147" spans="1:51" s="16" customFormat="1" ht="12">
      <c r="A147" s="16"/>
      <c r="B147" s="229"/>
      <c r="C147" s="16"/>
      <c r="D147" s="183" t="s">
        <v>224</v>
      </c>
      <c r="E147" s="230" t="s">
        <v>3</v>
      </c>
      <c r="F147" s="231" t="s">
        <v>1334</v>
      </c>
      <c r="G147" s="16"/>
      <c r="H147" s="232">
        <v>48.276</v>
      </c>
      <c r="I147" s="233"/>
      <c r="J147" s="16"/>
      <c r="K147" s="16"/>
      <c r="L147" s="229"/>
      <c r="M147" s="234"/>
      <c r="N147" s="235"/>
      <c r="O147" s="235"/>
      <c r="P147" s="235"/>
      <c r="Q147" s="235"/>
      <c r="R147" s="235"/>
      <c r="S147" s="235"/>
      <c r="T147" s="23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T147" s="230" t="s">
        <v>224</v>
      </c>
      <c r="AU147" s="230" t="s">
        <v>22</v>
      </c>
      <c r="AV147" s="16" t="s">
        <v>234</v>
      </c>
      <c r="AW147" s="16" t="s">
        <v>41</v>
      </c>
      <c r="AX147" s="16" t="s">
        <v>80</v>
      </c>
      <c r="AY147" s="230" t="s">
        <v>216</v>
      </c>
    </row>
    <row r="148" spans="1:51" s="13" customFormat="1" ht="12">
      <c r="A148" s="13"/>
      <c r="B148" s="182"/>
      <c r="C148" s="13"/>
      <c r="D148" s="183" t="s">
        <v>224</v>
      </c>
      <c r="E148" s="184" t="s">
        <v>3</v>
      </c>
      <c r="F148" s="185" t="s">
        <v>1342</v>
      </c>
      <c r="G148" s="13"/>
      <c r="H148" s="186">
        <v>96.552</v>
      </c>
      <c r="I148" s="187"/>
      <c r="J148" s="13"/>
      <c r="K148" s="13"/>
      <c r="L148" s="182"/>
      <c r="M148" s="188"/>
      <c r="N148" s="189"/>
      <c r="O148" s="189"/>
      <c r="P148" s="189"/>
      <c r="Q148" s="189"/>
      <c r="R148" s="189"/>
      <c r="S148" s="189"/>
      <c r="T148" s="190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184" t="s">
        <v>224</v>
      </c>
      <c r="AU148" s="184" t="s">
        <v>22</v>
      </c>
      <c r="AV148" s="13" t="s">
        <v>22</v>
      </c>
      <c r="AW148" s="13" t="s">
        <v>41</v>
      </c>
      <c r="AX148" s="13" t="s">
        <v>88</v>
      </c>
      <c r="AY148" s="184" t="s">
        <v>216</v>
      </c>
    </row>
    <row r="149" spans="1:51" s="13" customFormat="1" ht="12">
      <c r="A149" s="13"/>
      <c r="B149" s="182"/>
      <c r="C149" s="13"/>
      <c r="D149" s="183" t="s">
        <v>224</v>
      </c>
      <c r="E149" s="13"/>
      <c r="F149" s="185" t="s">
        <v>1343</v>
      </c>
      <c r="G149" s="13"/>
      <c r="H149" s="186">
        <v>55.836</v>
      </c>
      <c r="I149" s="187"/>
      <c r="J149" s="13"/>
      <c r="K149" s="13"/>
      <c r="L149" s="182"/>
      <c r="M149" s="188"/>
      <c r="N149" s="189"/>
      <c r="O149" s="189"/>
      <c r="P149" s="189"/>
      <c r="Q149" s="189"/>
      <c r="R149" s="189"/>
      <c r="S149" s="189"/>
      <c r="T149" s="190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184" t="s">
        <v>224</v>
      </c>
      <c r="AU149" s="184" t="s">
        <v>22</v>
      </c>
      <c r="AV149" s="13" t="s">
        <v>22</v>
      </c>
      <c r="AW149" s="13" t="s">
        <v>4</v>
      </c>
      <c r="AX149" s="13" t="s">
        <v>88</v>
      </c>
      <c r="AY149" s="184" t="s">
        <v>216</v>
      </c>
    </row>
    <row r="150" spans="1:63" s="12" customFormat="1" ht="22.8" customHeight="1">
      <c r="A150" s="12"/>
      <c r="B150" s="154"/>
      <c r="C150" s="12"/>
      <c r="D150" s="155" t="s">
        <v>79</v>
      </c>
      <c r="E150" s="165" t="s">
        <v>22</v>
      </c>
      <c r="F150" s="165" t="s">
        <v>329</v>
      </c>
      <c r="G150" s="12"/>
      <c r="H150" s="12"/>
      <c r="I150" s="157"/>
      <c r="J150" s="166">
        <f>BK150</f>
        <v>0</v>
      </c>
      <c r="K150" s="12"/>
      <c r="L150" s="154"/>
      <c r="M150" s="159"/>
      <c r="N150" s="160"/>
      <c r="O150" s="160"/>
      <c r="P150" s="161">
        <f>SUM(P151:P160)</f>
        <v>0</v>
      </c>
      <c r="Q150" s="160"/>
      <c r="R150" s="161">
        <f>SUM(R151:R160)</f>
        <v>101.93848799</v>
      </c>
      <c r="S150" s="160"/>
      <c r="T150" s="162">
        <f>SUM(T151:T160)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155" t="s">
        <v>88</v>
      </c>
      <c r="AT150" s="163" t="s">
        <v>79</v>
      </c>
      <c r="AU150" s="163" t="s">
        <v>88</v>
      </c>
      <c r="AY150" s="155" t="s">
        <v>216</v>
      </c>
      <c r="BK150" s="164">
        <f>SUM(BK151:BK160)</f>
        <v>0</v>
      </c>
    </row>
    <row r="151" spans="1:65" s="2" customFormat="1" ht="37.8" customHeight="1">
      <c r="A151" s="40"/>
      <c r="B151" s="167"/>
      <c r="C151" s="168" t="s">
        <v>9</v>
      </c>
      <c r="D151" s="168" t="s">
        <v>218</v>
      </c>
      <c r="E151" s="169" t="s">
        <v>1027</v>
      </c>
      <c r="F151" s="170" t="s">
        <v>1028</v>
      </c>
      <c r="G151" s="171" t="s">
        <v>221</v>
      </c>
      <c r="H151" s="172">
        <v>742.216</v>
      </c>
      <c r="I151" s="173"/>
      <c r="J151" s="174">
        <f>ROUND(I151*H151,2)</f>
        <v>0</v>
      </c>
      <c r="K151" s="175"/>
      <c r="L151" s="41"/>
      <c r="M151" s="176" t="s">
        <v>3</v>
      </c>
      <c r="N151" s="177" t="s">
        <v>51</v>
      </c>
      <c r="O151" s="74"/>
      <c r="P151" s="178">
        <f>O151*H151</f>
        <v>0</v>
      </c>
      <c r="Q151" s="178">
        <v>0.00017</v>
      </c>
      <c r="R151" s="178">
        <f>Q151*H151</f>
        <v>0.12617672000000002</v>
      </c>
      <c r="S151" s="178">
        <v>0</v>
      </c>
      <c r="T151" s="179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180" t="s">
        <v>222</v>
      </c>
      <c r="AT151" s="180" t="s">
        <v>218</v>
      </c>
      <c r="AU151" s="180" t="s">
        <v>22</v>
      </c>
      <c r="AY151" s="20" t="s">
        <v>216</v>
      </c>
      <c r="BE151" s="181">
        <f>IF(N151="základní",J151,0)</f>
        <v>0</v>
      </c>
      <c r="BF151" s="181">
        <f>IF(N151="snížená",J151,0)</f>
        <v>0</v>
      </c>
      <c r="BG151" s="181">
        <f>IF(N151="zákl. přenesená",J151,0)</f>
        <v>0</v>
      </c>
      <c r="BH151" s="181">
        <f>IF(N151="sníž. přenesená",J151,0)</f>
        <v>0</v>
      </c>
      <c r="BI151" s="181">
        <f>IF(N151="nulová",J151,0)</f>
        <v>0</v>
      </c>
      <c r="BJ151" s="20" t="s">
        <v>88</v>
      </c>
      <c r="BK151" s="181">
        <f>ROUND(I151*H151,2)</f>
        <v>0</v>
      </c>
      <c r="BL151" s="20" t="s">
        <v>222</v>
      </c>
      <c r="BM151" s="180" t="s">
        <v>1344</v>
      </c>
    </row>
    <row r="152" spans="1:47" s="2" customFormat="1" ht="12">
      <c r="A152" s="40"/>
      <c r="B152" s="41"/>
      <c r="C152" s="40"/>
      <c r="D152" s="183" t="s">
        <v>229</v>
      </c>
      <c r="E152" s="40"/>
      <c r="F152" s="191" t="s">
        <v>1338</v>
      </c>
      <c r="G152" s="40"/>
      <c r="H152" s="40"/>
      <c r="I152" s="192"/>
      <c r="J152" s="40"/>
      <c r="K152" s="40"/>
      <c r="L152" s="41"/>
      <c r="M152" s="193"/>
      <c r="N152" s="194"/>
      <c r="O152" s="74"/>
      <c r="P152" s="74"/>
      <c r="Q152" s="74"/>
      <c r="R152" s="74"/>
      <c r="S152" s="74"/>
      <c r="T152" s="75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T152" s="20" t="s">
        <v>229</v>
      </c>
      <c r="AU152" s="20" t="s">
        <v>22</v>
      </c>
    </row>
    <row r="153" spans="1:51" s="13" customFormat="1" ht="12">
      <c r="A153" s="13"/>
      <c r="B153" s="182"/>
      <c r="C153" s="13"/>
      <c r="D153" s="183" t="s">
        <v>224</v>
      </c>
      <c r="E153" s="13"/>
      <c r="F153" s="185" t="s">
        <v>1345</v>
      </c>
      <c r="G153" s="13"/>
      <c r="H153" s="186">
        <v>742.216</v>
      </c>
      <c r="I153" s="187"/>
      <c r="J153" s="13"/>
      <c r="K153" s="13"/>
      <c r="L153" s="182"/>
      <c r="M153" s="188"/>
      <c r="N153" s="189"/>
      <c r="O153" s="189"/>
      <c r="P153" s="189"/>
      <c r="Q153" s="189"/>
      <c r="R153" s="189"/>
      <c r="S153" s="189"/>
      <c r="T153" s="190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184" t="s">
        <v>224</v>
      </c>
      <c r="AU153" s="184" t="s">
        <v>22</v>
      </c>
      <c r="AV153" s="13" t="s">
        <v>22</v>
      </c>
      <c r="AW153" s="13" t="s">
        <v>4</v>
      </c>
      <c r="AX153" s="13" t="s">
        <v>88</v>
      </c>
      <c r="AY153" s="184" t="s">
        <v>216</v>
      </c>
    </row>
    <row r="154" spans="1:65" s="2" customFormat="1" ht="24.15" customHeight="1">
      <c r="A154" s="40"/>
      <c r="B154" s="167"/>
      <c r="C154" s="203" t="s">
        <v>302</v>
      </c>
      <c r="D154" s="203" t="s">
        <v>355</v>
      </c>
      <c r="E154" s="204" t="s">
        <v>1031</v>
      </c>
      <c r="F154" s="205" t="s">
        <v>1032</v>
      </c>
      <c r="G154" s="206" t="s">
        <v>221</v>
      </c>
      <c r="H154" s="207">
        <v>816.438</v>
      </c>
      <c r="I154" s="208"/>
      <c r="J154" s="209">
        <f>ROUND(I154*H154,2)</f>
        <v>0</v>
      </c>
      <c r="K154" s="210"/>
      <c r="L154" s="211"/>
      <c r="M154" s="212" t="s">
        <v>3</v>
      </c>
      <c r="N154" s="213" t="s">
        <v>51</v>
      </c>
      <c r="O154" s="74"/>
      <c r="P154" s="178">
        <f>O154*H154</f>
        <v>0</v>
      </c>
      <c r="Q154" s="178">
        <v>0.0006</v>
      </c>
      <c r="R154" s="178">
        <f>Q154*H154</f>
        <v>0.48986279999999993</v>
      </c>
      <c r="S154" s="178">
        <v>0</v>
      </c>
      <c r="T154" s="179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180" t="s">
        <v>257</v>
      </c>
      <c r="AT154" s="180" t="s">
        <v>355</v>
      </c>
      <c r="AU154" s="180" t="s">
        <v>22</v>
      </c>
      <c r="AY154" s="20" t="s">
        <v>216</v>
      </c>
      <c r="BE154" s="181">
        <f>IF(N154="základní",J154,0)</f>
        <v>0</v>
      </c>
      <c r="BF154" s="181">
        <f>IF(N154="snížená",J154,0)</f>
        <v>0</v>
      </c>
      <c r="BG154" s="181">
        <f>IF(N154="zákl. přenesená",J154,0)</f>
        <v>0</v>
      </c>
      <c r="BH154" s="181">
        <f>IF(N154="sníž. přenesená",J154,0)</f>
        <v>0</v>
      </c>
      <c r="BI154" s="181">
        <f>IF(N154="nulová",J154,0)</f>
        <v>0</v>
      </c>
      <c r="BJ154" s="20" t="s">
        <v>88</v>
      </c>
      <c r="BK154" s="181">
        <f>ROUND(I154*H154,2)</f>
        <v>0</v>
      </c>
      <c r="BL154" s="20" t="s">
        <v>222</v>
      </c>
      <c r="BM154" s="180" t="s">
        <v>1346</v>
      </c>
    </row>
    <row r="155" spans="1:47" s="2" customFormat="1" ht="12">
      <c r="A155" s="40"/>
      <c r="B155" s="41"/>
      <c r="C155" s="40"/>
      <c r="D155" s="183" t="s">
        <v>229</v>
      </c>
      <c r="E155" s="40"/>
      <c r="F155" s="191" t="s">
        <v>1338</v>
      </c>
      <c r="G155" s="40"/>
      <c r="H155" s="40"/>
      <c r="I155" s="192"/>
      <c r="J155" s="40"/>
      <c r="K155" s="40"/>
      <c r="L155" s="41"/>
      <c r="M155" s="193"/>
      <c r="N155" s="194"/>
      <c r="O155" s="74"/>
      <c r="P155" s="74"/>
      <c r="Q155" s="74"/>
      <c r="R155" s="74"/>
      <c r="S155" s="74"/>
      <c r="T155" s="75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T155" s="20" t="s">
        <v>229</v>
      </c>
      <c r="AU155" s="20" t="s">
        <v>22</v>
      </c>
    </row>
    <row r="156" spans="1:51" s="13" customFormat="1" ht="12">
      <c r="A156" s="13"/>
      <c r="B156" s="182"/>
      <c r="C156" s="13"/>
      <c r="D156" s="183" t="s">
        <v>224</v>
      </c>
      <c r="E156" s="13"/>
      <c r="F156" s="185" t="s">
        <v>1347</v>
      </c>
      <c r="G156" s="13"/>
      <c r="H156" s="186">
        <v>816.438</v>
      </c>
      <c r="I156" s="187"/>
      <c r="J156" s="13"/>
      <c r="K156" s="13"/>
      <c r="L156" s="182"/>
      <c r="M156" s="188"/>
      <c r="N156" s="189"/>
      <c r="O156" s="189"/>
      <c r="P156" s="189"/>
      <c r="Q156" s="189"/>
      <c r="R156" s="189"/>
      <c r="S156" s="189"/>
      <c r="T156" s="190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184" t="s">
        <v>224</v>
      </c>
      <c r="AU156" s="184" t="s">
        <v>22</v>
      </c>
      <c r="AV156" s="13" t="s">
        <v>22</v>
      </c>
      <c r="AW156" s="13" t="s">
        <v>4</v>
      </c>
      <c r="AX156" s="13" t="s">
        <v>88</v>
      </c>
      <c r="AY156" s="184" t="s">
        <v>216</v>
      </c>
    </row>
    <row r="157" spans="1:65" s="2" customFormat="1" ht="49.05" customHeight="1">
      <c r="A157" s="40"/>
      <c r="B157" s="167"/>
      <c r="C157" s="168" t="s">
        <v>307</v>
      </c>
      <c r="D157" s="168" t="s">
        <v>218</v>
      </c>
      <c r="E157" s="169" t="s">
        <v>1348</v>
      </c>
      <c r="F157" s="170" t="s">
        <v>1349</v>
      </c>
      <c r="G157" s="171" t="s">
        <v>260</v>
      </c>
      <c r="H157" s="172">
        <v>494.811</v>
      </c>
      <c r="I157" s="173"/>
      <c r="J157" s="174">
        <f>ROUND(I157*H157,2)</f>
        <v>0</v>
      </c>
      <c r="K157" s="175"/>
      <c r="L157" s="41"/>
      <c r="M157" s="176" t="s">
        <v>3</v>
      </c>
      <c r="N157" s="177" t="s">
        <v>51</v>
      </c>
      <c r="O157" s="74"/>
      <c r="P157" s="178">
        <f>O157*H157</f>
        <v>0</v>
      </c>
      <c r="Q157" s="178">
        <v>0.20477</v>
      </c>
      <c r="R157" s="178">
        <f>Q157*H157</f>
        <v>101.32244847</v>
      </c>
      <c r="S157" s="178">
        <v>0</v>
      </c>
      <c r="T157" s="179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180" t="s">
        <v>222</v>
      </c>
      <c r="AT157" s="180" t="s">
        <v>218</v>
      </c>
      <c r="AU157" s="180" t="s">
        <v>22</v>
      </c>
      <c r="AY157" s="20" t="s">
        <v>216</v>
      </c>
      <c r="BE157" s="181">
        <f>IF(N157="základní",J157,0)</f>
        <v>0</v>
      </c>
      <c r="BF157" s="181">
        <f>IF(N157="snížená",J157,0)</f>
        <v>0</v>
      </c>
      <c r="BG157" s="181">
        <f>IF(N157="zákl. přenesená",J157,0)</f>
        <v>0</v>
      </c>
      <c r="BH157" s="181">
        <f>IF(N157="sníž. přenesená",J157,0)</f>
        <v>0</v>
      </c>
      <c r="BI157" s="181">
        <f>IF(N157="nulová",J157,0)</f>
        <v>0</v>
      </c>
      <c r="BJ157" s="20" t="s">
        <v>88</v>
      </c>
      <c r="BK157" s="181">
        <f>ROUND(I157*H157,2)</f>
        <v>0</v>
      </c>
      <c r="BL157" s="20" t="s">
        <v>222</v>
      </c>
      <c r="BM157" s="180" t="s">
        <v>1350</v>
      </c>
    </row>
    <row r="158" spans="1:47" s="2" customFormat="1" ht="12">
      <c r="A158" s="40"/>
      <c r="B158" s="41"/>
      <c r="C158" s="40"/>
      <c r="D158" s="183" t="s">
        <v>229</v>
      </c>
      <c r="E158" s="40"/>
      <c r="F158" s="191" t="s">
        <v>1338</v>
      </c>
      <c r="G158" s="40"/>
      <c r="H158" s="40"/>
      <c r="I158" s="192"/>
      <c r="J158" s="40"/>
      <c r="K158" s="40"/>
      <c r="L158" s="41"/>
      <c r="M158" s="193"/>
      <c r="N158" s="194"/>
      <c r="O158" s="74"/>
      <c r="P158" s="74"/>
      <c r="Q158" s="74"/>
      <c r="R158" s="74"/>
      <c r="S158" s="74"/>
      <c r="T158" s="75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T158" s="20" t="s">
        <v>229</v>
      </c>
      <c r="AU158" s="20" t="s">
        <v>22</v>
      </c>
    </row>
    <row r="159" spans="1:51" s="13" customFormat="1" ht="12">
      <c r="A159" s="13"/>
      <c r="B159" s="182"/>
      <c r="C159" s="13"/>
      <c r="D159" s="183" t="s">
        <v>224</v>
      </c>
      <c r="E159" s="184" t="s">
        <v>3</v>
      </c>
      <c r="F159" s="185" t="s">
        <v>1351</v>
      </c>
      <c r="G159" s="13"/>
      <c r="H159" s="186">
        <v>855.63</v>
      </c>
      <c r="I159" s="187"/>
      <c r="J159" s="13"/>
      <c r="K159" s="13"/>
      <c r="L159" s="182"/>
      <c r="M159" s="188"/>
      <c r="N159" s="189"/>
      <c r="O159" s="189"/>
      <c r="P159" s="189"/>
      <c r="Q159" s="189"/>
      <c r="R159" s="189"/>
      <c r="S159" s="189"/>
      <c r="T159" s="190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184" t="s">
        <v>224</v>
      </c>
      <c r="AU159" s="184" t="s">
        <v>22</v>
      </c>
      <c r="AV159" s="13" t="s">
        <v>22</v>
      </c>
      <c r="AW159" s="13" t="s">
        <v>41</v>
      </c>
      <c r="AX159" s="13" t="s">
        <v>88</v>
      </c>
      <c r="AY159" s="184" t="s">
        <v>216</v>
      </c>
    </row>
    <row r="160" spans="1:51" s="13" customFormat="1" ht="12">
      <c r="A160" s="13"/>
      <c r="B160" s="182"/>
      <c r="C160" s="13"/>
      <c r="D160" s="183" t="s">
        <v>224</v>
      </c>
      <c r="E160" s="13"/>
      <c r="F160" s="185" t="s">
        <v>1300</v>
      </c>
      <c r="G160" s="13"/>
      <c r="H160" s="186">
        <v>494.811</v>
      </c>
      <c r="I160" s="187"/>
      <c r="J160" s="13"/>
      <c r="K160" s="13"/>
      <c r="L160" s="182"/>
      <c r="M160" s="188"/>
      <c r="N160" s="189"/>
      <c r="O160" s="189"/>
      <c r="P160" s="189"/>
      <c r="Q160" s="189"/>
      <c r="R160" s="189"/>
      <c r="S160" s="189"/>
      <c r="T160" s="190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184" t="s">
        <v>224</v>
      </c>
      <c r="AU160" s="184" t="s">
        <v>22</v>
      </c>
      <c r="AV160" s="13" t="s">
        <v>22</v>
      </c>
      <c r="AW160" s="13" t="s">
        <v>4</v>
      </c>
      <c r="AX160" s="13" t="s">
        <v>88</v>
      </c>
      <c r="AY160" s="184" t="s">
        <v>216</v>
      </c>
    </row>
    <row r="161" spans="1:63" s="12" customFormat="1" ht="22.8" customHeight="1">
      <c r="A161" s="12"/>
      <c r="B161" s="154"/>
      <c r="C161" s="12"/>
      <c r="D161" s="155" t="s">
        <v>79</v>
      </c>
      <c r="E161" s="165" t="s">
        <v>234</v>
      </c>
      <c r="F161" s="165" t="s">
        <v>334</v>
      </c>
      <c r="G161" s="12"/>
      <c r="H161" s="12"/>
      <c r="I161" s="157"/>
      <c r="J161" s="166">
        <f>BK161</f>
        <v>0</v>
      </c>
      <c r="K161" s="12"/>
      <c r="L161" s="154"/>
      <c r="M161" s="159"/>
      <c r="N161" s="160"/>
      <c r="O161" s="160"/>
      <c r="P161" s="161">
        <f>SUM(P162:P165)</f>
        <v>0</v>
      </c>
      <c r="Q161" s="160"/>
      <c r="R161" s="161">
        <f>SUM(R162:R165)</f>
        <v>0</v>
      </c>
      <c r="S161" s="160"/>
      <c r="T161" s="162">
        <f>SUM(T162:T165)</f>
        <v>2.7478000000000002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155" t="s">
        <v>88</v>
      </c>
      <c r="AT161" s="163" t="s">
        <v>79</v>
      </c>
      <c r="AU161" s="163" t="s">
        <v>88</v>
      </c>
      <c r="AY161" s="155" t="s">
        <v>216</v>
      </c>
      <c r="BK161" s="164">
        <f>SUM(BK162:BK165)</f>
        <v>0</v>
      </c>
    </row>
    <row r="162" spans="1:65" s="2" customFormat="1" ht="37.8" customHeight="1">
      <c r="A162" s="40"/>
      <c r="B162" s="167"/>
      <c r="C162" s="168" t="s">
        <v>313</v>
      </c>
      <c r="D162" s="168" t="s">
        <v>218</v>
      </c>
      <c r="E162" s="169" t="s">
        <v>1352</v>
      </c>
      <c r="F162" s="170" t="s">
        <v>1353</v>
      </c>
      <c r="G162" s="171" t="s">
        <v>270</v>
      </c>
      <c r="H162" s="172">
        <v>1.249</v>
      </c>
      <c r="I162" s="173"/>
      <c r="J162" s="174">
        <f>ROUND(I162*H162,2)</f>
        <v>0</v>
      </c>
      <c r="K162" s="175"/>
      <c r="L162" s="41"/>
      <c r="M162" s="176" t="s">
        <v>3</v>
      </c>
      <c r="N162" s="177" t="s">
        <v>51</v>
      </c>
      <c r="O162" s="74"/>
      <c r="P162" s="178">
        <f>O162*H162</f>
        <v>0</v>
      </c>
      <c r="Q162" s="178">
        <v>0</v>
      </c>
      <c r="R162" s="178">
        <f>Q162*H162</f>
        <v>0</v>
      </c>
      <c r="S162" s="178">
        <v>2.2</v>
      </c>
      <c r="T162" s="179">
        <f>S162*H162</f>
        <v>2.7478000000000002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180" t="s">
        <v>222</v>
      </c>
      <c r="AT162" s="180" t="s">
        <v>218</v>
      </c>
      <c r="AU162" s="180" t="s">
        <v>22</v>
      </c>
      <c r="AY162" s="20" t="s">
        <v>216</v>
      </c>
      <c r="BE162" s="181">
        <f>IF(N162="základní",J162,0)</f>
        <v>0</v>
      </c>
      <c r="BF162" s="181">
        <f>IF(N162="snížená",J162,0)</f>
        <v>0</v>
      </c>
      <c r="BG162" s="181">
        <f>IF(N162="zákl. přenesená",J162,0)</f>
        <v>0</v>
      </c>
      <c r="BH162" s="181">
        <f>IF(N162="sníž. přenesená",J162,0)</f>
        <v>0</v>
      </c>
      <c r="BI162" s="181">
        <f>IF(N162="nulová",J162,0)</f>
        <v>0</v>
      </c>
      <c r="BJ162" s="20" t="s">
        <v>88</v>
      </c>
      <c r="BK162" s="181">
        <f>ROUND(I162*H162,2)</f>
        <v>0</v>
      </c>
      <c r="BL162" s="20" t="s">
        <v>222</v>
      </c>
      <c r="BM162" s="180" t="s">
        <v>1354</v>
      </c>
    </row>
    <row r="163" spans="1:47" s="2" customFormat="1" ht="12">
      <c r="A163" s="40"/>
      <c r="B163" s="41"/>
      <c r="C163" s="40"/>
      <c r="D163" s="183" t="s">
        <v>229</v>
      </c>
      <c r="E163" s="40"/>
      <c r="F163" s="191" t="s">
        <v>1355</v>
      </c>
      <c r="G163" s="40"/>
      <c r="H163" s="40"/>
      <c r="I163" s="192"/>
      <c r="J163" s="40"/>
      <c r="K163" s="40"/>
      <c r="L163" s="41"/>
      <c r="M163" s="193"/>
      <c r="N163" s="194"/>
      <c r="O163" s="74"/>
      <c r="P163" s="74"/>
      <c r="Q163" s="74"/>
      <c r="R163" s="74"/>
      <c r="S163" s="74"/>
      <c r="T163" s="75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T163" s="20" t="s">
        <v>229</v>
      </c>
      <c r="AU163" s="20" t="s">
        <v>22</v>
      </c>
    </row>
    <row r="164" spans="1:51" s="13" customFormat="1" ht="12">
      <c r="A164" s="13"/>
      <c r="B164" s="182"/>
      <c r="C164" s="13"/>
      <c r="D164" s="183" t="s">
        <v>224</v>
      </c>
      <c r="E164" s="184" t="s">
        <v>3</v>
      </c>
      <c r="F164" s="185" t="s">
        <v>1356</v>
      </c>
      <c r="G164" s="13"/>
      <c r="H164" s="186">
        <v>2.16</v>
      </c>
      <c r="I164" s="187"/>
      <c r="J164" s="13"/>
      <c r="K164" s="13"/>
      <c r="L164" s="182"/>
      <c r="M164" s="188"/>
      <c r="N164" s="189"/>
      <c r="O164" s="189"/>
      <c r="P164" s="189"/>
      <c r="Q164" s="189"/>
      <c r="R164" s="189"/>
      <c r="S164" s="189"/>
      <c r="T164" s="190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184" t="s">
        <v>224</v>
      </c>
      <c r="AU164" s="184" t="s">
        <v>22</v>
      </c>
      <c r="AV164" s="13" t="s">
        <v>22</v>
      </c>
      <c r="AW164" s="13" t="s">
        <v>41</v>
      </c>
      <c r="AX164" s="13" t="s">
        <v>88</v>
      </c>
      <c r="AY164" s="184" t="s">
        <v>216</v>
      </c>
    </row>
    <row r="165" spans="1:51" s="13" customFormat="1" ht="12">
      <c r="A165" s="13"/>
      <c r="B165" s="182"/>
      <c r="C165" s="13"/>
      <c r="D165" s="183" t="s">
        <v>224</v>
      </c>
      <c r="E165" s="13"/>
      <c r="F165" s="185" t="s">
        <v>1357</v>
      </c>
      <c r="G165" s="13"/>
      <c r="H165" s="186">
        <v>1.249</v>
      </c>
      <c r="I165" s="187"/>
      <c r="J165" s="13"/>
      <c r="K165" s="13"/>
      <c r="L165" s="182"/>
      <c r="M165" s="188"/>
      <c r="N165" s="189"/>
      <c r="O165" s="189"/>
      <c r="P165" s="189"/>
      <c r="Q165" s="189"/>
      <c r="R165" s="189"/>
      <c r="S165" s="189"/>
      <c r="T165" s="190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184" t="s">
        <v>224</v>
      </c>
      <c r="AU165" s="184" t="s">
        <v>22</v>
      </c>
      <c r="AV165" s="13" t="s">
        <v>22</v>
      </c>
      <c r="AW165" s="13" t="s">
        <v>4</v>
      </c>
      <c r="AX165" s="13" t="s">
        <v>88</v>
      </c>
      <c r="AY165" s="184" t="s">
        <v>216</v>
      </c>
    </row>
    <row r="166" spans="1:63" s="12" customFormat="1" ht="22.8" customHeight="1">
      <c r="A166" s="12"/>
      <c r="B166" s="154"/>
      <c r="C166" s="12"/>
      <c r="D166" s="155" t="s">
        <v>79</v>
      </c>
      <c r="E166" s="165" t="s">
        <v>222</v>
      </c>
      <c r="F166" s="165" t="s">
        <v>1065</v>
      </c>
      <c r="G166" s="12"/>
      <c r="H166" s="12"/>
      <c r="I166" s="157"/>
      <c r="J166" s="166">
        <f>BK166</f>
        <v>0</v>
      </c>
      <c r="K166" s="12"/>
      <c r="L166" s="154"/>
      <c r="M166" s="159"/>
      <c r="N166" s="160"/>
      <c r="O166" s="160"/>
      <c r="P166" s="161">
        <f>SUM(P167:P170)</f>
        <v>0</v>
      </c>
      <c r="Q166" s="160"/>
      <c r="R166" s="161">
        <f>SUM(R167:R170)</f>
        <v>25.716362770000003</v>
      </c>
      <c r="S166" s="160"/>
      <c r="T166" s="162">
        <f>SUM(T167:T170)</f>
        <v>0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155" t="s">
        <v>88</v>
      </c>
      <c r="AT166" s="163" t="s">
        <v>79</v>
      </c>
      <c r="AU166" s="163" t="s">
        <v>88</v>
      </c>
      <c r="AY166" s="155" t="s">
        <v>216</v>
      </c>
      <c r="BK166" s="164">
        <f>SUM(BK167:BK170)</f>
        <v>0</v>
      </c>
    </row>
    <row r="167" spans="1:65" s="2" customFormat="1" ht="24.15" customHeight="1">
      <c r="A167" s="40"/>
      <c r="B167" s="167"/>
      <c r="C167" s="168" t="s">
        <v>318</v>
      </c>
      <c r="D167" s="168" t="s">
        <v>218</v>
      </c>
      <c r="E167" s="169" t="s">
        <v>1358</v>
      </c>
      <c r="F167" s="170" t="s">
        <v>1359</v>
      </c>
      <c r="G167" s="171" t="s">
        <v>270</v>
      </c>
      <c r="H167" s="172">
        <v>13.601</v>
      </c>
      <c r="I167" s="173"/>
      <c r="J167" s="174">
        <f>ROUND(I167*H167,2)</f>
        <v>0</v>
      </c>
      <c r="K167" s="175"/>
      <c r="L167" s="41"/>
      <c r="M167" s="176" t="s">
        <v>3</v>
      </c>
      <c r="N167" s="177" t="s">
        <v>51</v>
      </c>
      <c r="O167" s="74"/>
      <c r="P167" s="178">
        <f>O167*H167</f>
        <v>0</v>
      </c>
      <c r="Q167" s="178">
        <v>1.89077</v>
      </c>
      <c r="R167" s="178">
        <f>Q167*H167</f>
        <v>25.716362770000003</v>
      </c>
      <c r="S167" s="178">
        <v>0</v>
      </c>
      <c r="T167" s="179">
        <f>S167*H167</f>
        <v>0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180" t="s">
        <v>222</v>
      </c>
      <c r="AT167" s="180" t="s">
        <v>218</v>
      </c>
      <c r="AU167" s="180" t="s">
        <v>22</v>
      </c>
      <c r="AY167" s="20" t="s">
        <v>216</v>
      </c>
      <c r="BE167" s="181">
        <f>IF(N167="základní",J167,0)</f>
        <v>0</v>
      </c>
      <c r="BF167" s="181">
        <f>IF(N167="snížená",J167,0)</f>
        <v>0</v>
      </c>
      <c r="BG167" s="181">
        <f>IF(N167="zákl. přenesená",J167,0)</f>
        <v>0</v>
      </c>
      <c r="BH167" s="181">
        <f>IF(N167="sníž. přenesená",J167,0)</f>
        <v>0</v>
      </c>
      <c r="BI167" s="181">
        <f>IF(N167="nulová",J167,0)</f>
        <v>0</v>
      </c>
      <c r="BJ167" s="20" t="s">
        <v>88</v>
      </c>
      <c r="BK167" s="181">
        <f>ROUND(I167*H167,2)</f>
        <v>0</v>
      </c>
      <c r="BL167" s="20" t="s">
        <v>222</v>
      </c>
      <c r="BM167" s="180" t="s">
        <v>1360</v>
      </c>
    </row>
    <row r="168" spans="1:47" s="2" customFormat="1" ht="12">
      <c r="A168" s="40"/>
      <c r="B168" s="41"/>
      <c r="C168" s="40"/>
      <c r="D168" s="183" t="s">
        <v>229</v>
      </c>
      <c r="E168" s="40"/>
      <c r="F168" s="191" t="s">
        <v>1338</v>
      </c>
      <c r="G168" s="40"/>
      <c r="H168" s="40"/>
      <c r="I168" s="192"/>
      <c r="J168" s="40"/>
      <c r="K168" s="40"/>
      <c r="L168" s="41"/>
      <c r="M168" s="193"/>
      <c r="N168" s="194"/>
      <c r="O168" s="74"/>
      <c r="P168" s="74"/>
      <c r="Q168" s="74"/>
      <c r="R168" s="74"/>
      <c r="S168" s="74"/>
      <c r="T168" s="75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T168" s="20" t="s">
        <v>229</v>
      </c>
      <c r="AU168" s="20" t="s">
        <v>22</v>
      </c>
    </row>
    <row r="169" spans="1:51" s="13" customFormat="1" ht="12">
      <c r="A169" s="13"/>
      <c r="B169" s="182"/>
      <c r="C169" s="13"/>
      <c r="D169" s="183" t="s">
        <v>224</v>
      </c>
      <c r="E169" s="184" t="s">
        <v>3</v>
      </c>
      <c r="F169" s="185" t="s">
        <v>1361</v>
      </c>
      <c r="G169" s="13"/>
      <c r="H169" s="186">
        <v>23.519</v>
      </c>
      <c r="I169" s="187"/>
      <c r="J169" s="13"/>
      <c r="K169" s="13"/>
      <c r="L169" s="182"/>
      <c r="M169" s="188"/>
      <c r="N169" s="189"/>
      <c r="O169" s="189"/>
      <c r="P169" s="189"/>
      <c r="Q169" s="189"/>
      <c r="R169" s="189"/>
      <c r="S169" s="189"/>
      <c r="T169" s="190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184" t="s">
        <v>224</v>
      </c>
      <c r="AU169" s="184" t="s">
        <v>22</v>
      </c>
      <c r="AV169" s="13" t="s">
        <v>22</v>
      </c>
      <c r="AW169" s="13" t="s">
        <v>41</v>
      </c>
      <c r="AX169" s="13" t="s">
        <v>88</v>
      </c>
      <c r="AY169" s="184" t="s">
        <v>216</v>
      </c>
    </row>
    <row r="170" spans="1:51" s="13" customFormat="1" ht="12">
      <c r="A170" s="13"/>
      <c r="B170" s="182"/>
      <c r="C170" s="13"/>
      <c r="D170" s="183" t="s">
        <v>224</v>
      </c>
      <c r="E170" s="13"/>
      <c r="F170" s="185" t="s">
        <v>1362</v>
      </c>
      <c r="G170" s="13"/>
      <c r="H170" s="186">
        <v>13.601</v>
      </c>
      <c r="I170" s="187"/>
      <c r="J170" s="13"/>
      <c r="K170" s="13"/>
      <c r="L170" s="182"/>
      <c r="M170" s="188"/>
      <c r="N170" s="189"/>
      <c r="O170" s="189"/>
      <c r="P170" s="189"/>
      <c r="Q170" s="189"/>
      <c r="R170" s="189"/>
      <c r="S170" s="189"/>
      <c r="T170" s="190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184" t="s">
        <v>224</v>
      </c>
      <c r="AU170" s="184" t="s">
        <v>22</v>
      </c>
      <c r="AV170" s="13" t="s">
        <v>22</v>
      </c>
      <c r="AW170" s="13" t="s">
        <v>4</v>
      </c>
      <c r="AX170" s="13" t="s">
        <v>88</v>
      </c>
      <c r="AY170" s="184" t="s">
        <v>216</v>
      </c>
    </row>
    <row r="171" spans="1:63" s="12" customFormat="1" ht="22.8" customHeight="1">
      <c r="A171" s="12"/>
      <c r="B171" s="154"/>
      <c r="C171" s="12"/>
      <c r="D171" s="155" t="s">
        <v>79</v>
      </c>
      <c r="E171" s="165" t="s">
        <v>257</v>
      </c>
      <c r="F171" s="165" t="s">
        <v>1363</v>
      </c>
      <c r="G171" s="12"/>
      <c r="H171" s="12"/>
      <c r="I171" s="157"/>
      <c r="J171" s="166">
        <f>BK171</f>
        <v>0</v>
      </c>
      <c r="K171" s="12"/>
      <c r="L171" s="154"/>
      <c r="M171" s="159"/>
      <c r="N171" s="160"/>
      <c r="O171" s="160"/>
      <c r="P171" s="161">
        <f>SUM(P172:P238)</f>
        <v>0</v>
      </c>
      <c r="Q171" s="160"/>
      <c r="R171" s="161">
        <f>SUM(R172:R238)</f>
        <v>16.87448124</v>
      </c>
      <c r="S171" s="160"/>
      <c r="T171" s="162">
        <f>SUM(T172:T238)</f>
        <v>0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155" t="s">
        <v>88</v>
      </c>
      <c r="AT171" s="163" t="s">
        <v>79</v>
      </c>
      <c r="AU171" s="163" t="s">
        <v>88</v>
      </c>
      <c r="AY171" s="155" t="s">
        <v>216</v>
      </c>
      <c r="BK171" s="164">
        <f>SUM(BK172:BK238)</f>
        <v>0</v>
      </c>
    </row>
    <row r="172" spans="1:65" s="2" customFormat="1" ht="24.15" customHeight="1">
      <c r="A172" s="40"/>
      <c r="B172" s="167"/>
      <c r="C172" s="168" t="s">
        <v>324</v>
      </c>
      <c r="D172" s="168" t="s">
        <v>218</v>
      </c>
      <c r="E172" s="169" t="s">
        <v>1364</v>
      </c>
      <c r="F172" s="170" t="s">
        <v>1365</v>
      </c>
      <c r="G172" s="171" t="s">
        <v>260</v>
      </c>
      <c r="H172" s="172">
        <v>89.48</v>
      </c>
      <c r="I172" s="173"/>
      <c r="J172" s="174">
        <f>ROUND(I172*H172,2)</f>
        <v>0</v>
      </c>
      <c r="K172" s="175"/>
      <c r="L172" s="41"/>
      <c r="M172" s="176" t="s">
        <v>3</v>
      </c>
      <c r="N172" s="177" t="s">
        <v>51</v>
      </c>
      <c r="O172" s="74"/>
      <c r="P172" s="178">
        <f>O172*H172</f>
        <v>0</v>
      </c>
      <c r="Q172" s="178">
        <v>1E-05</v>
      </c>
      <c r="R172" s="178">
        <f>Q172*H172</f>
        <v>0.0008948000000000001</v>
      </c>
      <c r="S172" s="178">
        <v>0</v>
      </c>
      <c r="T172" s="179">
        <f>S172*H172</f>
        <v>0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180" t="s">
        <v>222</v>
      </c>
      <c r="AT172" s="180" t="s">
        <v>218</v>
      </c>
      <c r="AU172" s="180" t="s">
        <v>22</v>
      </c>
      <c r="AY172" s="20" t="s">
        <v>216</v>
      </c>
      <c r="BE172" s="181">
        <f>IF(N172="základní",J172,0)</f>
        <v>0</v>
      </c>
      <c r="BF172" s="181">
        <f>IF(N172="snížená",J172,0)</f>
        <v>0</v>
      </c>
      <c r="BG172" s="181">
        <f>IF(N172="zákl. přenesená",J172,0)</f>
        <v>0</v>
      </c>
      <c r="BH172" s="181">
        <f>IF(N172="sníž. přenesená",J172,0)</f>
        <v>0</v>
      </c>
      <c r="BI172" s="181">
        <f>IF(N172="nulová",J172,0)</f>
        <v>0</v>
      </c>
      <c r="BJ172" s="20" t="s">
        <v>88</v>
      </c>
      <c r="BK172" s="181">
        <f>ROUND(I172*H172,2)</f>
        <v>0</v>
      </c>
      <c r="BL172" s="20" t="s">
        <v>222</v>
      </c>
      <c r="BM172" s="180" t="s">
        <v>1366</v>
      </c>
    </row>
    <row r="173" spans="1:47" s="2" customFormat="1" ht="12">
      <c r="A173" s="40"/>
      <c r="B173" s="41"/>
      <c r="C173" s="40"/>
      <c r="D173" s="183" t="s">
        <v>229</v>
      </c>
      <c r="E173" s="40"/>
      <c r="F173" s="191" t="s">
        <v>1338</v>
      </c>
      <c r="G173" s="40"/>
      <c r="H173" s="40"/>
      <c r="I173" s="192"/>
      <c r="J173" s="40"/>
      <c r="K173" s="40"/>
      <c r="L173" s="41"/>
      <c r="M173" s="193"/>
      <c r="N173" s="194"/>
      <c r="O173" s="74"/>
      <c r="P173" s="74"/>
      <c r="Q173" s="74"/>
      <c r="R173" s="74"/>
      <c r="S173" s="74"/>
      <c r="T173" s="75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T173" s="20" t="s">
        <v>229</v>
      </c>
      <c r="AU173" s="20" t="s">
        <v>22</v>
      </c>
    </row>
    <row r="174" spans="1:51" s="15" customFormat="1" ht="12">
      <c r="A174" s="15"/>
      <c r="B174" s="219"/>
      <c r="C174" s="15"/>
      <c r="D174" s="183" t="s">
        <v>224</v>
      </c>
      <c r="E174" s="220" t="s">
        <v>3</v>
      </c>
      <c r="F174" s="221" t="s">
        <v>1367</v>
      </c>
      <c r="G174" s="15"/>
      <c r="H174" s="220" t="s">
        <v>3</v>
      </c>
      <c r="I174" s="222"/>
      <c r="J174" s="15"/>
      <c r="K174" s="15"/>
      <c r="L174" s="219"/>
      <c r="M174" s="223"/>
      <c r="N174" s="224"/>
      <c r="O174" s="224"/>
      <c r="P174" s="224"/>
      <c r="Q174" s="224"/>
      <c r="R174" s="224"/>
      <c r="S174" s="224"/>
      <c r="T174" s="22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T174" s="220" t="s">
        <v>224</v>
      </c>
      <c r="AU174" s="220" t="s">
        <v>22</v>
      </c>
      <c r="AV174" s="15" t="s">
        <v>88</v>
      </c>
      <c r="AW174" s="15" t="s">
        <v>41</v>
      </c>
      <c r="AX174" s="15" t="s">
        <v>80</v>
      </c>
      <c r="AY174" s="220" t="s">
        <v>216</v>
      </c>
    </row>
    <row r="175" spans="1:51" s="13" customFormat="1" ht="12">
      <c r="A175" s="13"/>
      <c r="B175" s="182"/>
      <c r="C175" s="13"/>
      <c r="D175" s="183" t="s">
        <v>224</v>
      </c>
      <c r="E175" s="184" t="s">
        <v>3</v>
      </c>
      <c r="F175" s="185" t="s">
        <v>1368</v>
      </c>
      <c r="G175" s="13"/>
      <c r="H175" s="186">
        <v>132.45</v>
      </c>
      <c r="I175" s="187"/>
      <c r="J175" s="13"/>
      <c r="K175" s="13"/>
      <c r="L175" s="182"/>
      <c r="M175" s="188"/>
      <c r="N175" s="189"/>
      <c r="O175" s="189"/>
      <c r="P175" s="189"/>
      <c r="Q175" s="189"/>
      <c r="R175" s="189"/>
      <c r="S175" s="189"/>
      <c r="T175" s="190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184" t="s">
        <v>224</v>
      </c>
      <c r="AU175" s="184" t="s">
        <v>22</v>
      </c>
      <c r="AV175" s="13" t="s">
        <v>22</v>
      </c>
      <c r="AW175" s="13" t="s">
        <v>41</v>
      </c>
      <c r="AX175" s="13" t="s">
        <v>80</v>
      </c>
      <c r="AY175" s="184" t="s">
        <v>216</v>
      </c>
    </row>
    <row r="176" spans="1:51" s="13" customFormat="1" ht="12">
      <c r="A176" s="13"/>
      <c r="B176" s="182"/>
      <c r="C176" s="13"/>
      <c r="D176" s="183" t="s">
        <v>224</v>
      </c>
      <c r="E176" s="184" t="s">
        <v>3</v>
      </c>
      <c r="F176" s="185" t="s">
        <v>1369</v>
      </c>
      <c r="G176" s="13"/>
      <c r="H176" s="186">
        <v>0.74</v>
      </c>
      <c r="I176" s="187"/>
      <c r="J176" s="13"/>
      <c r="K176" s="13"/>
      <c r="L176" s="182"/>
      <c r="M176" s="188"/>
      <c r="N176" s="189"/>
      <c r="O176" s="189"/>
      <c r="P176" s="189"/>
      <c r="Q176" s="189"/>
      <c r="R176" s="189"/>
      <c r="S176" s="189"/>
      <c r="T176" s="190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184" t="s">
        <v>224</v>
      </c>
      <c r="AU176" s="184" t="s">
        <v>22</v>
      </c>
      <c r="AV176" s="13" t="s">
        <v>22</v>
      </c>
      <c r="AW176" s="13" t="s">
        <v>41</v>
      </c>
      <c r="AX176" s="13" t="s">
        <v>80</v>
      </c>
      <c r="AY176" s="184" t="s">
        <v>216</v>
      </c>
    </row>
    <row r="177" spans="1:51" s="13" customFormat="1" ht="12">
      <c r="A177" s="13"/>
      <c r="B177" s="182"/>
      <c r="C177" s="13"/>
      <c r="D177" s="183" t="s">
        <v>224</v>
      </c>
      <c r="E177" s="184" t="s">
        <v>3</v>
      </c>
      <c r="F177" s="185" t="s">
        <v>1370</v>
      </c>
      <c r="G177" s="13"/>
      <c r="H177" s="186">
        <v>7.13</v>
      </c>
      <c r="I177" s="187"/>
      <c r="J177" s="13"/>
      <c r="K177" s="13"/>
      <c r="L177" s="182"/>
      <c r="M177" s="188"/>
      <c r="N177" s="189"/>
      <c r="O177" s="189"/>
      <c r="P177" s="189"/>
      <c r="Q177" s="189"/>
      <c r="R177" s="189"/>
      <c r="S177" s="189"/>
      <c r="T177" s="190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184" t="s">
        <v>224</v>
      </c>
      <c r="AU177" s="184" t="s">
        <v>22</v>
      </c>
      <c r="AV177" s="13" t="s">
        <v>22</v>
      </c>
      <c r="AW177" s="13" t="s">
        <v>41</v>
      </c>
      <c r="AX177" s="13" t="s">
        <v>80</v>
      </c>
      <c r="AY177" s="184" t="s">
        <v>216</v>
      </c>
    </row>
    <row r="178" spans="1:51" s="13" customFormat="1" ht="12">
      <c r="A178" s="13"/>
      <c r="B178" s="182"/>
      <c r="C178" s="13"/>
      <c r="D178" s="183" t="s">
        <v>224</v>
      </c>
      <c r="E178" s="184" t="s">
        <v>3</v>
      </c>
      <c r="F178" s="185" t="s">
        <v>1371</v>
      </c>
      <c r="G178" s="13"/>
      <c r="H178" s="186">
        <v>14.41</v>
      </c>
      <c r="I178" s="187"/>
      <c r="J178" s="13"/>
      <c r="K178" s="13"/>
      <c r="L178" s="182"/>
      <c r="M178" s="188"/>
      <c r="N178" s="189"/>
      <c r="O178" s="189"/>
      <c r="P178" s="189"/>
      <c r="Q178" s="189"/>
      <c r="R178" s="189"/>
      <c r="S178" s="189"/>
      <c r="T178" s="190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184" t="s">
        <v>224</v>
      </c>
      <c r="AU178" s="184" t="s">
        <v>22</v>
      </c>
      <c r="AV178" s="13" t="s">
        <v>22</v>
      </c>
      <c r="AW178" s="13" t="s">
        <v>41</v>
      </c>
      <c r="AX178" s="13" t="s">
        <v>80</v>
      </c>
      <c r="AY178" s="184" t="s">
        <v>216</v>
      </c>
    </row>
    <row r="179" spans="1:51" s="14" customFormat="1" ht="12">
      <c r="A179" s="14"/>
      <c r="B179" s="195"/>
      <c r="C179" s="14"/>
      <c r="D179" s="183" t="s">
        <v>224</v>
      </c>
      <c r="E179" s="196" t="s">
        <v>3</v>
      </c>
      <c r="F179" s="197" t="s">
        <v>233</v>
      </c>
      <c r="G179" s="14"/>
      <c r="H179" s="198">
        <v>154.73</v>
      </c>
      <c r="I179" s="199"/>
      <c r="J179" s="14"/>
      <c r="K179" s="14"/>
      <c r="L179" s="195"/>
      <c r="M179" s="200"/>
      <c r="N179" s="201"/>
      <c r="O179" s="201"/>
      <c r="P179" s="201"/>
      <c r="Q179" s="201"/>
      <c r="R179" s="201"/>
      <c r="S179" s="201"/>
      <c r="T179" s="202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196" t="s">
        <v>224</v>
      </c>
      <c r="AU179" s="196" t="s">
        <v>22</v>
      </c>
      <c r="AV179" s="14" t="s">
        <v>222</v>
      </c>
      <c r="AW179" s="14" t="s">
        <v>41</v>
      </c>
      <c r="AX179" s="14" t="s">
        <v>88</v>
      </c>
      <c r="AY179" s="196" t="s">
        <v>216</v>
      </c>
    </row>
    <row r="180" spans="1:51" s="13" customFormat="1" ht="12">
      <c r="A180" s="13"/>
      <c r="B180" s="182"/>
      <c r="C180" s="13"/>
      <c r="D180" s="183" t="s">
        <v>224</v>
      </c>
      <c r="E180" s="13"/>
      <c r="F180" s="185" t="s">
        <v>1372</v>
      </c>
      <c r="G180" s="13"/>
      <c r="H180" s="186">
        <v>89.48</v>
      </c>
      <c r="I180" s="187"/>
      <c r="J180" s="13"/>
      <c r="K180" s="13"/>
      <c r="L180" s="182"/>
      <c r="M180" s="188"/>
      <c r="N180" s="189"/>
      <c r="O180" s="189"/>
      <c r="P180" s="189"/>
      <c r="Q180" s="189"/>
      <c r="R180" s="189"/>
      <c r="S180" s="189"/>
      <c r="T180" s="190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184" t="s">
        <v>224</v>
      </c>
      <c r="AU180" s="184" t="s">
        <v>22</v>
      </c>
      <c r="AV180" s="13" t="s">
        <v>22</v>
      </c>
      <c r="AW180" s="13" t="s">
        <v>4</v>
      </c>
      <c r="AX180" s="13" t="s">
        <v>88</v>
      </c>
      <c r="AY180" s="184" t="s">
        <v>216</v>
      </c>
    </row>
    <row r="181" spans="1:65" s="2" customFormat="1" ht="24.15" customHeight="1">
      <c r="A181" s="40"/>
      <c r="B181" s="167"/>
      <c r="C181" s="203" t="s">
        <v>8</v>
      </c>
      <c r="D181" s="203" t="s">
        <v>355</v>
      </c>
      <c r="E181" s="204" t="s">
        <v>1373</v>
      </c>
      <c r="F181" s="205" t="s">
        <v>1374</v>
      </c>
      <c r="G181" s="206" t="s">
        <v>260</v>
      </c>
      <c r="H181" s="207">
        <v>90.822</v>
      </c>
      <c r="I181" s="208"/>
      <c r="J181" s="209">
        <f>ROUND(I181*H181,2)</f>
        <v>0</v>
      </c>
      <c r="K181" s="210"/>
      <c r="L181" s="211"/>
      <c r="M181" s="212" t="s">
        <v>3</v>
      </c>
      <c r="N181" s="213" t="s">
        <v>51</v>
      </c>
      <c r="O181" s="74"/>
      <c r="P181" s="178">
        <f>O181*H181</f>
        <v>0</v>
      </c>
      <c r="Q181" s="178">
        <v>0.0036</v>
      </c>
      <c r="R181" s="178">
        <f>Q181*H181</f>
        <v>0.3269592</v>
      </c>
      <c r="S181" s="178">
        <v>0</v>
      </c>
      <c r="T181" s="179">
        <f>S181*H181</f>
        <v>0</v>
      </c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R181" s="180" t="s">
        <v>257</v>
      </c>
      <c r="AT181" s="180" t="s">
        <v>355</v>
      </c>
      <c r="AU181" s="180" t="s">
        <v>22</v>
      </c>
      <c r="AY181" s="20" t="s">
        <v>216</v>
      </c>
      <c r="BE181" s="181">
        <f>IF(N181="základní",J181,0)</f>
        <v>0</v>
      </c>
      <c r="BF181" s="181">
        <f>IF(N181="snížená",J181,0)</f>
        <v>0</v>
      </c>
      <c r="BG181" s="181">
        <f>IF(N181="zákl. přenesená",J181,0)</f>
        <v>0</v>
      </c>
      <c r="BH181" s="181">
        <f>IF(N181="sníž. přenesená",J181,0)</f>
        <v>0</v>
      </c>
      <c r="BI181" s="181">
        <f>IF(N181="nulová",J181,0)</f>
        <v>0</v>
      </c>
      <c r="BJ181" s="20" t="s">
        <v>88</v>
      </c>
      <c r="BK181" s="181">
        <f>ROUND(I181*H181,2)</f>
        <v>0</v>
      </c>
      <c r="BL181" s="20" t="s">
        <v>222</v>
      </c>
      <c r="BM181" s="180" t="s">
        <v>1375</v>
      </c>
    </row>
    <row r="182" spans="1:47" s="2" customFormat="1" ht="12">
      <c r="A182" s="40"/>
      <c r="B182" s="41"/>
      <c r="C182" s="40"/>
      <c r="D182" s="183" t="s">
        <v>229</v>
      </c>
      <c r="E182" s="40"/>
      <c r="F182" s="191" t="s">
        <v>1338</v>
      </c>
      <c r="G182" s="40"/>
      <c r="H182" s="40"/>
      <c r="I182" s="192"/>
      <c r="J182" s="40"/>
      <c r="K182" s="40"/>
      <c r="L182" s="41"/>
      <c r="M182" s="193"/>
      <c r="N182" s="194"/>
      <c r="O182" s="74"/>
      <c r="P182" s="74"/>
      <c r="Q182" s="74"/>
      <c r="R182" s="74"/>
      <c r="S182" s="74"/>
      <c r="T182" s="75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T182" s="20" t="s">
        <v>229</v>
      </c>
      <c r="AU182" s="20" t="s">
        <v>22</v>
      </c>
    </row>
    <row r="183" spans="1:51" s="13" customFormat="1" ht="12">
      <c r="A183" s="13"/>
      <c r="B183" s="182"/>
      <c r="C183" s="13"/>
      <c r="D183" s="183" t="s">
        <v>224</v>
      </c>
      <c r="E183" s="13"/>
      <c r="F183" s="185" t="s">
        <v>1376</v>
      </c>
      <c r="G183" s="13"/>
      <c r="H183" s="186">
        <v>90.822</v>
      </c>
      <c r="I183" s="187"/>
      <c r="J183" s="13"/>
      <c r="K183" s="13"/>
      <c r="L183" s="182"/>
      <c r="M183" s="188"/>
      <c r="N183" s="189"/>
      <c r="O183" s="189"/>
      <c r="P183" s="189"/>
      <c r="Q183" s="189"/>
      <c r="R183" s="189"/>
      <c r="S183" s="189"/>
      <c r="T183" s="190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184" t="s">
        <v>224</v>
      </c>
      <c r="AU183" s="184" t="s">
        <v>22</v>
      </c>
      <c r="AV183" s="13" t="s">
        <v>22</v>
      </c>
      <c r="AW183" s="13" t="s">
        <v>4</v>
      </c>
      <c r="AX183" s="13" t="s">
        <v>88</v>
      </c>
      <c r="AY183" s="184" t="s">
        <v>216</v>
      </c>
    </row>
    <row r="184" spans="1:65" s="2" customFormat="1" ht="24.15" customHeight="1">
      <c r="A184" s="40"/>
      <c r="B184" s="167"/>
      <c r="C184" s="168" t="s">
        <v>335</v>
      </c>
      <c r="D184" s="168" t="s">
        <v>218</v>
      </c>
      <c r="E184" s="169" t="s">
        <v>1377</v>
      </c>
      <c r="F184" s="170" t="s">
        <v>1378</v>
      </c>
      <c r="G184" s="171" t="s">
        <v>461</v>
      </c>
      <c r="H184" s="172">
        <v>16.192</v>
      </c>
      <c r="I184" s="173"/>
      <c r="J184" s="174">
        <f>ROUND(I184*H184,2)</f>
        <v>0</v>
      </c>
      <c r="K184" s="175"/>
      <c r="L184" s="41"/>
      <c r="M184" s="176" t="s">
        <v>3</v>
      </c>
      <c r="N184" s="177" t="s">
        <v>51</v>
      </c>
      <c r="O184" s="74"/>
      <c r="P184" s="178">
        <f>O184*H184</f>
        <v>0</v>
      </c>
      <c r="Q184" s="178">
        <v>0.3409</v>
      </c>
      <c r="R184" s="178">
        <f>Q184*H184</f>
        <v>5.5198528</v>
      </c>
      <c r="S184" s="178">
        <v>0</v>
      </c>
      <c r="T184" s="179">
        <f>S184*H184</f>
        <v>0</v>
      </c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R184" s="180" t="s">
        <v>222</v>
      </c>
      <c r="AT184" s="180" t="s">
        <v>218</v>
      </c>
      <c r="AU184" s="180" t="s">
        <v>22</v>
      </c>
      <c r="AY184" s="20" t="s">
        <v>216</v>
      </c>
      <c r="BE184" s="181">
        <f>IF(N184="základní",J184,0)</f>
        <v>0</v>
      </c>
      <c r="BF184" s="181">
        <f>IF(N184="snížená",J184,0)</f>
        <v>0</v>
      </c>
      <c r="BG184" s="181">
        <f>IF(N184="zákl. přenesená",J184,0)</f>
        <v>0</v>
      </c>
      <c r="BH184" s="181">
        <f>IF(N184="sníž. přenesená",J184,0)</f>
        <v>0</v>
      </c>
      <c r="BI184" s="181">
        <f>IF(N184="nulová",J184,0)</f>
        <v>0</v>
      </c>
      <c r="BJ184" s="20" t="s">
        <v>88</v>
      </c>
      <c r="BK184" s="181">
        <f>ROUND(I184*H184,2)</f>
        <v>0</v>
      </c>
      <c r="BL184" s="20" t="s">
        <v>222</v>
      </c>
      <c r="BM184" s="180" t="s">
        <v>1379</v>
      </c>
    </row>
    <row r="185" spans="1:47" s="2" customFormat="1" ht="12">
      <c r="A185" s="40"/>
      <c r="B185" s="41"/>
      <c r="C185" s="40"/>
      <c r="D185" s="183" t="s">
        <v>229</v>
      </c>
      <c r="E185" s="40"/>
      <c r="F185" s="191" t="s">
        <v>1380</v>
      </c>
      <c r="G185" s="40"/>
      <c r="H185" s="40"/>
      <c r="I185" s="192"/>
      <c r="J185" s="40"/>
      <c r="K185" s="40"/>
      <c r="L185" s="41"/>
      <c r="M185" s="193"/>
      <c r="N185" s="194"/>
      <c r="O185" s="74"/>
      <c r="P185" s="74"/>
      <c r="Q185" s="74"/>
      <c r="R185" s="74"/>
      <c r="S185" s="74"/>
      <c r="T185" s="75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T185" s="20" t="s">
        <v>229</v>
      </c>
      <c r="AU185" s="20" t="s">
        <v>22</v>
      </c>
    </row>
    <row r="186" spans="1:51" s="13" customFormat="1" ht="12">
      <c r="A186" s="13"/>
      <c r="B186" s="182"/>
      <c r="C186" s="13"/>
      <c r="D186" s="183" t="s">
        <v>224</v>
      </c>
      <c r="E186" s="184" t="s">
        <v>3</v>
      </c>
      <c r="F186" s="185" t="s">
        <v>1381</v>
      </c>
      <c r="G186" s="13"/>
      <c r="H186" s="186">
        <v>20</v>
      </c>
      <c r="I186" s="187"/>
      <c r="J186" s="13"/>
      <c r="K186" s="13"/>
      <c r="L186" s="182"/>
      <c r="M186" s="188"/>
      <c r="N186" s="189"/>
      <c r="O186" s="189"/>
      <c r="P186" s="189"/>
      <c r="Q186" s="189"/>
      <c r="R186" s="189"/>
      <c r="S186" s="189"/>
      <c r="T186" s="190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184" t="s">
        <v>224</v>
      </c>
      <c r="AU186" s="184" t="s">
        <v>22</v>
      </c>
      <c r="AV186" s="13" t="s">
        <v>22</v>
      </c>
      <c r="AW186" s="13" t="s">
        <v>41</v>
      </c>
      <c r="AX186" s="13" t="s">
        <v>80</v>
      </c>
      <c r="AY186" s="184" t="s">
        <v>216</v>
      </c>
    </row>
    <row r="187" spans="1:51" s="13" customFormat="1" ht="12">
      <c r="A187" s="13"/>
      <c r="B187" s="182"/>
      <c r="C187" s="13"/>
      <c r="D187" s="183" t="s">
        <v>224</v>
      </c>
      <c r="E187" s="184" t="s">
        <v>3</v>
      </c>
      <c r="F187" s="185" t="s">
        <v>1382</v>
      </c>
      <c r="G187" s="13"/>
      <c r="H187" s="186">
        <v>1</v>
      </c>
      <c r="I187" s="187"/>
      <c r="J187" s="13"/>
      <c r="K187" s="13"/>
      <c r="L187" s="182"/>
      <c r="M187" s="188"/>
      <c r="N187" s="189"/>
      <c r="O187" s="189"/>
      <c r="P187" s="189"/>
      <c r="Q187" s="189"/>
      <c r="R187" s="189"/>
      <c r="S187" s="189"/>
      <c r="T187" s="190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184" t="s">
        <v>224</v>
      </c>
      <c r="AU187" s="184" t="s">
        <v>22</v>
      </c>
      <c r="AV187" s="13" t="s">
        <v>22</v>
      </c>
      <c r="AW187" s="13" t="s">
        <v>41</v>
      </c>
      <c r="AX187" s="13" t="s">
        <v>80</v>
      </c>
      <c r="AY187" s="184" t="s">
        <v>216</v>
      </c>
    </row>
    <row r="188" spans="1:51" s="13" customFormat="1" ht="12">
      <c r="A188" s="13"/>
      <c r="B188" s="182"/>
      <c r="C188" s="13"/>
      <c r="D188" s="183" t="s">
        <v>224</v>
      </c>
      <c r="E188" s="184" t="s">
        <v>3</v>
      </c>
      <c r="F188" s="185" t="s">
        <v>1383</v>
      </c>
      <c r="G188" s="13"/>
      <c r="H188" s="186">
        <v>3</v>
      </c>
      <c r="I188" s="187"/>
      <c r="J188" s="13"/>
      <c r="K188" s="13"/>
      <c r="L188" s="182"/>
      <c r="M188" s="188"/>
      <c r="N188" s="189"/>
      <c r="O188" s="189"/>
      <c r="P188" s="189"/>
      <c r="Q188" s="189"/>
      <c r="R188" s="189"/>
      <c r="S188" s="189"/>
      <c r="T188" s="190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184" t="s">
        <v>224</v>
      </c>
      <c r="AU188" s="184" t="s">
        <v>22</v>
      </c>
      <c r="AV188" s="13" t="s">
        <v>22</v>
      </c>
      <c r="AW188" s="13" t="s">
        <v>41</v>
      </c>
      <c r="AX188" s="13" t="s">
        <v>80</v>
      </c>
      <c r="AY188" s="184" t="s">
        <v>216</v>
      </c>
    </row>
    <row r="189" spans="1:51" s="13" customFormat="1" ht="12">
      <c r="A189" s="13"/>
      <c r="B189" s="182"/>
      <c r="C189" s="13"/>
      <c r="D189" s="183" t="s">
        <v>224</v>
      </c>
      <c r="E189" s="184" t="s">
        <v>3</v>
      </c>
      <c r="F189" s="185" t="s">
        <v>1384</v>
      </c>
      <c r="G189" s="13"/>
      <c r="H189" s="186">
        <v>2</v>
      </c>
      <c r="I189" s="187"/>
      <c r="J189" s="13"/>
      <c r="K189" s="13"/>
      <c r="L189" s="182"/>
      <c r="M189" s="188"/>
      <c r="N189" s="189"/>
      <c r="O189" s="189"/>
      <c r="P189" s="189"/>
      <c r="Q189" s="189"/>
      <c r="R189" s="189"/>
      <c r="S189" s="189"/>
      <c r="T189" s="190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184" t="s">
        <v>224</v>
      </c>
      <c r="AU189" s="184" t="s">
        <v>22</v>
      </c>
      <c r="AV189" s="13" t="s">
        <v>22</v>
      </c>
      <c r="AW189" s="13" t="s">
        <v>41</v>
      </c>
      <c r="AX189" s="13" t="s">
        <v>80</v>
      </c>
      <c r="AY189" s="184" t="s">
        <v>216</v>
      </c>
    </row>
    <row r="190" spans="1:51" s="13" customFormat="1" ht="12">
      <c r="A190" s="13"/>
      <c r="B190" s="182"/>
      <c r="C190" s="13"/>
      <c r="D190" s="183" t="s">
        <v>224</v>
      </c>
      <c r="E190" s="184" t="s">
        <v>3</v>
      </c>
      <c r="F190" s="185" t="s">
        <v>1385</v>
      </c>
      <c r="G190" s="13"/>
      <c r="H190" s="186">
        <v>2</v>
      </c>
      <c r="I190" s="187"/>
      <c r="J190" s="13"/>
      <c r="K190" s="13"/>
      <c r="L190" s="182"/>
      <c r="M190" s="188"/>
      <c r="N190" s="189"/>
      <c r="O190" s="189"/>
      <c r="P190" s="189"/>
      <c r="Q190" s="189"/>
      <c r="R190" s="189"/>
      <c r="S190" s="189"/>
      <c r="T190" s="190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184" t="s">
        <v>224</v>
      </c>
      <c r="AU190" s="184" t="s">
        <v>22</v>
      </c>
      <c r="AV190" s="13" t="s">
        <v>22</v>
      </c>
      <c r="AW190" s="13" t="s">
        <v>41</v>
      </c>
      <c r="AX190" s="13" t="s">
        <v>80</v>
      </c>
      <c r="AY190" s="184" t="s">
        <v>216</v>
      </c>
    </row>
    <row r="191" spans="1:51" s="14" customFormat="1" ht="12">
      <c r="A191" s="14"/>
      <c r="B191" s="195"/>
      <c r="C191" s="14"/>
      <c r="D191" s="183" t="s">
        <v>224</v>
      </c>
      <c r="E191" s="196" t="s">
        <v>3</v>
      </c>
      <c r="F191" s="197" t="s">
        <v>233</v>
      </c>
      <c r="G191" s="14"/>
      <c r="H191" s="198">
        <v>28</v>
      </c>
      <c r="I191" s="199"/>
      <c r="J191" s="14"/>
      <c r="K191" s="14"/>
      <c r="L191" s="195"/>
      <c r="M191" s="200"/>
      <c r="N191" s="201"/>
      <c r="O191" s="201"/>
      <c r="P191" s="201"/>
      <c r="Q191" s="201"/>
      <c r="R191" s="201"/>
      <c r="S191" s="201"/>
      <c r="T191" s="202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196" t="s">
        <v>224</v>
      </c>
      <c r="AU191" s="196" t="s">
        <v>22</v>
      </c>
      <c r="AV191" s="14" t="s">
        <v>222</v>
      </c>
      <c r="AW191" s="14" t="s">
        <v>41</v>
      </c>
      <c r="AX191" s="14" t="s">
        <v>88</v>
      </c>
      <c r="AY191" s="196" t="s">
        <v>216</v>
      </c>
    </row>
    <row r="192" spans="1:51" s="13" customFormat="1" ht="12">
      <c r="A192" s="13"/>
      <c r="B192" s="182"/>
      <c r="C192" s="13"/>
      <c r="D192" s="183" t="s">
        <v>224</v>
      </c>
      <c r="E192" s="13"/>
      <c r="F192" s="185" t="s">
        <v>1386</v>
      </c>
      <c r="G192" s="13"/>
      <c r="H192" s="186">
        <v>16.192</v>
      </c>
      <c r="I192" s="187"/>
      <c r="J192" s="13"/>
      <c r="K192" s="13"/>
      <c r="L192" s="182"/>
      <c r="M192" s="188"/>
      <c r="N192" s="189"/>
      <c r="O192" s="189"/>
      <c r="P192" s="189"/>
      <c r="Q192" s="189"/>
      <c r="R192" s="189"/>
      <c r="S192" s="189"/>
      <c r="T192" s="190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184" t="s">
        <v>224</v>
      </c>
      <c r="AU192" s="184" t="s">
        <v>22</v>
      </c>
      <c r="AV192" s="13" t="s">
        <v>22</v>
      </c>
      <c r="AW192" s="13" t="s">
        <v>4</v>
      </c>
      <c r="AX192" s="13" t="s">
        <v>88</v>
      </c>
      <c r="AY192" s="184" t="s">
        <v>216</v>
      </c>
    </row>
    <row r="193" spans="1:65" s="2" customFormat="1" ht="24.15" customHeight="1">
      <c r="A193" s="40"/>
      <c r="B193" s="167"/>
      <c r="C193" s="203" t="s">
        <v>340</v>
      </c>
      <c r="D193" s="203" t="s">
        <v>355</v>
      </c>
      <c r="E193" s="204" t="s">
        <v>1387</v>
      </c>
      <c r="F193" s="205" t="s">
        <v>1388</v>
      </c>
      <c r="G193" s="206" t="s">
        <v>461</v>
      </c>
      <c r="H193" s="207">
        <v>16.192</v>
      </c>
      <c r="I193" s="208"/>
      <c r="J193" s="209">
        <f>ROUND(I193*H193,2)</f>
        <v>0</v>
      </c>
      <c r="K193" s="210"/>
      <c r="L193" s="211"/>
      <c r="M193" s="212" t="s">
        <v>3</v>
      </c>
      <c r="N193" s="213" t="s">
        <v>51</v>
      </c>
      <c r="O193" s="74"/>
      <c r="P193" s="178">
        <f>O193*H193</f>
        <v>0</v>
      </c>
      <c r="Q193" s="178">
        <v>0.072</v>
      </c>
      <c r="R193" s="178">
        <f>Q193*H193</f>
        <v>1.165824</v>
      </c>
      <c r="S193" s="178">
        <v>0</v>
      </c>
      <c r="T193" s="179">
        <f>S193*H193</f>
        <v>0</v>
      </c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R193" s="180" t="s">
        <v>257</v>
      </c>
      <c r="AT193" s="180" t="s">
        <v>355</v>
      </c>
      <c r="AU193" s="180" t="s">
        <v>22</v>
      </c>
      <c r="AY193" s="20" t="s">
        <v>216</v>
      </c>
      <c r="BE193" s="181">
        <f>IF(N193="základní",J193,0)</f>
        <v>0</v>
      </c>
      <c r="BF193" s="181">
        <f>IF(N193="snížená",J193,0)</f>
        <v>0</v>
      </c>
      <c r="BG193" s="181">
        <f>IF(N193="zákl. přenesená",J193,0)</f>
        <v>0</v>
      </c>
      <c r="BH193" s="181">
        <f>IF(N193="sníž. přenesená",J193,0)</f>
        <v>0</v>
      </c>
      <c r="BI193" s="181">
        <f>IF(N193="nulová",J193,0)</f>
        <v>0</v>
      </c>
      <c r="BJ193" s="20" t="s">
        <v>88</v>
      </c>
      <c r="BK193" s="181">
        <f>ROUND(I193*H193,2)</f>
        <v>0</v>
      </c>
      <c r="BL193" s="20" t="s">
        <v>222</v>
      </c>
      <c r="BM193" s="180" t="s">
        <v>1389</v>
      </c>
    </row>
    <row r="194" spans="1:47" s="2" customFormat="1" ht="12">
      <c r="A194" s="40"/>
      <c r="B194" s="41"/>
      <c r="C194" s="40"/>
      <c r="D194" s="183" t="s">
        <v>229</v>
      </c>
      <c r="E194" s="40"/>
      <c r="F194" s="191" t="s">
        <v>1338</v>
      </c>
      <c r="G194" s="40"/>
      <c r="H194" s="40"/>
      <c r="I194" s="192"/>
      <c r="J194" s="40"/>
      <c r="K194" s="40"/>
      <c r="L194" s="41"/>
      <c r="M194" s="193"/>
      <c r="N194" s="194"/>
      <c r="O194" s="74"/>
      <c r="P194" s="74"/>
      <c r="Q194" s="74"/>
      <c r="R194" s="74"/>
      <c r="S194" s="74"/>
      <c r="T194" s="75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T194" s="20" t="s">
        <v>229</v>
      </c>
      <c r="AU194" s="20" t="s">
        <v>22</v>
      </c>
    </row>
    <row r="195" spans="1:51" s="13" customFormat="1" ht="12">
      <c r="A195" s="13"/>
      <c r="B195" s="182"/>
      <c r="C195" s="13"/>
      <c r="D195" s="183" t="s">
        <v>224</v>
      </c>
      <c r="E195" s="13"/>
      <c r="F195" s="185" t="s">
        <v>1386</v>
      </c>
      <c r="G195" s="13"/>
      <c r="H195" s="186">
        <v>16.192</v>
      </c>
      <c r="I195" s="187"/>
      <c r="J195" s="13"/>
      <c r="K195" s="13"/>
      <c r="L195" s="182"/>
      <c r="M195" s="188"/>
      <c r="N195" s="189"/>
      <c r="O195" s="189"/>
      <c r="P195" s="189"/>
      <c r="Q195" s="189"/>
      <c r="R195" s="189"/>
      <c r="S195" s="189"/>
      <c r="T195" s="190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184" t="s">
        <v>224</v>
      </c>
      <c r="AU195" s="184" t="s">
        <v>22</v>
      </c>
      <c r="AV195" s="13" t="s">
        <v>22</v>
      </c>
      <c r="AW195" s="13" t="s">
        <v>4</v>
      </c>
      <c r="AX195" s="13" t="s">
        <v>88</v>
      </c>
      <c r="AY195" s="184" t="s">
        <v>216</v>
      </c>
    </row>
    <row r="196" spans="1:65" s="2" customFormat="1" ht="24.15" customHeight="1">
      <c r="A196" s="40"/>
      <c r="B196" s="167"/>
      <c r="C196" s="203" t="s">
        <v>345</v>
      </c>
      <c r="D196" s="203" t="s">
        <v>355</v>
      </c>
      <c r="E196" s="204" t="s">
        <v>1390</v>
      </c>
      <c r="F196" s="205" t="s">
        <v>1391</v>
      </c>
      <c r="G196" s="206" t="s">
        <v>461</v>
      </c>
      <c r="H196" s="207">
        <v>16.192</v>
      </c>
      <c r="I196" s="208"/>
      <c r="J196" s="209">
        <f>ROUND(I196*H196,2)</f>
        <v>0</v>
      </c>
      <c r="K196" s="210"/>
      <c r="L196" s="211"/>
      <c r="M196" s="212" t="s">
        <v>3</v>
      </c>
      <c r="N196" s="213" t="s">
        <v>51</v>
      </c>
      <c r="O196" s="74"/>
      <c r="P196" s="178">
        <f>O196*H196</f>
        <v>0</v>
      </c>
      <c r="Q196" s="178">
        <v>0.08</v>
      </c>
      <c r="R196" s="178">
        <f>Q196*H196</f>
        <v>1.29536</v>
      </c>
      <c r="S196" s="178">
        <v>0</v>
      </c>
      <c r="T196" s="179">
        <f>S196*H196</f>
        <v>0</v>
      </c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R196" s="180" t="s">
        <v>257</v>
      </c>
      <c r="AT196" s="180" t="s">
        <v>355</v>
      </c>
      <c r="AU196" s="180" t="s">
        <v>22</v>
      </c>
      <c r="AY196" s="20" t="s">
        <v>216</v>
      </c>
      <c r="BE196" s="181">
        <f>IF(N196="základní",J196,0)</f>
        <v>0</v>
      </c>
      <c r="BF196" s="181">
        <f>IF(N196="snížená",J196,0)</f>
        <v>0</v>
      </c>
      <c r="BG196" s="181">
        <f>IF(N196="zákl. přenesená",J196,0)</f>
        <v>0</v>
      </c>
      <c r="BH196" s="181">
        <f>IF(N196="sníž. přenesená",J196,0)</f>
        <v>0</v>
      </c>
      <c r="BI196" s="181">
        <f>IF(N196="nulová",J196,0)</f>
        <v>0</v>
      </c>
      <c r="BJ196" s="20" t="s">
        <v>88</v>
      </c>
      <c r="BK196" s="181">
        <f>ROUND(I196*H196,2)</f>
        <v>0</v>
      </c>
      <c r="BL196" s="20" t="s">
        <v>222</v>
      </c>
      <c r="BM196" s="180" t="s">
        <v>1392</v>
      </c>
    </row>
    <row r="197" spans="1:47" s="2" customFormat="1" ht="12">
      <c r="A197" s="40"/>
      <c r="B197" s="41"/>
      <c r="C197" s="40"/>
      <c r="D197" s="183" t="s">
        <v>229</v>
      </c>
      <c r="E197" s="40"/>
      <c r="F197" s="191" t="s">
        <v>1338</v>
      </c>
      <c r="G197" s="40"/>
      <c r="H197" s="40"/>
      <c r="I197" s="192"/>
      <c r="J197" s="40"/>
      <c r="K197" s="40"/>
      <c r="L197" s="41"/>
      <c r="M197" s="193"/>
      <c r="N197" s="194"/>
      <c r="O197" s="74"/>
      <c r="P197" s="74"/>
      <c r="Q197" s="74"/>
      <c r="R197" s="74"/>
      <c r="S197" s="74"/>
      <c r="T197" s="75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T197" s="20" t="s">
        <v>229</v>
      </c>
      <c r="AU197" s="20" t="s">
        <v>22</v>
      </c>
    </row>
    <row r="198" spans="1:51" s="13" customFormat="1" ht="12">
      <c r="A198" s="13"/>
      <c r="B198" s="182"/>
      <c r="C198" s="13"/>
      <c r="D198" s="183" t="s">
        <v>224</v>
      </c>
      <c r="E198" s="13"/>
      <c r="F198" s="185" t="s">
        <v>1386</v>
      </c>
      <c r="G198" s="13"/>
      <c r="H198" s="186">
        <v>16.192</v>
      </c>
      <c r="I198" s="187"/>
      <c r="J198" s="13"/>
      <c r="K198" s="13"/>
      <c r="L198" s="182"/>
      <c r="M198" s="188"/>
      <c r="N198" s="189"/>
      <c r="O198" s="189"/>
      <c r="P198" s="189"/>
      <c r="Q198" s="189"/>
      <c r="R198" s="189"/>
      <c r="S198" s="189"/>
      <c r="T198" s="190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184" t="s">
        <v>224</v>
      </c>
      <c r="AU198" s="184" t="s">
        <v>22</v>
      </c>
      <c r="AV198" s="13" t="s">
        <v>22</v>
      </c>
      <c r="AW198" s="13" t="s">
        <v>4</v>
      </c>
      <c r="AX198" s="13" t="s">
        <v>88</v>
      </c>
      <c r="AY198" s="184" t="s">
        <v>216</v>
      </c>
    </row>
    <row r="199" spans="1:65" s="2" customFormat="1" ht="14.4" customHeight="1">
      <c r="A199" s="40"/>
      <c r="B199" s="167"/>
      <c r="C199" s="203" t="s">
        <v>350</v>
      </c>
      <c r="D199" s="203" t="s">
        <v>355</v>
      </c>
      <c r="E199" s="204" t="s">
        <v>1393</v>
      </c>
      <c r="F199" s="205" t="s">
        <v>1394</v>
      </c>
      <c r="G199" s="206" t="s">
        <v>461</v>
      </c>
      <c r="H199" s="207">
        <v>16.192</v>
      </c>
      <c r="I199" s="208"/>
      <c r="J199" s="209">
        <f>ROUND(I199*H199,2)</f>
        <v>0</v>
      </c>
      <c r="K199" s="210"/>
      <c r="L199" s="211"/>
      <c r="M199" s="212" t="s">
        <v>3</v>
      </c>
      <c r="N199" s="213" t="s">
        <v>51</v>
      </c>
      <c r="O199" s="74"/>
      <c r="P199" s="178">
        <f>O199*H199</f>
        <v>0</v>
      </c>
      <c r="Q199" s="178">
        <v>0.111</v>
      </c>
      <c r="R199" s="178">
        <f>Q199*H199</f>
        <v>1.797312</v>
      </c>
      <c r="S199" s="178">
        <v>0</v>
      </c>
      <c r="T199" s="179">
        <f>S199*H199</f>
        <v>0</v>
      </c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R199" s="180" t="s">
        <v>257</v>
      </c>
      <c r="AT199" s="180" t="s">
        <v>355</v>
      </c>
      <c r="AU199" s="180" t="s">
        <v>22</v>
      </c>
      <c r="AY199" s="20" t="s">
        <v>216</v>
      </c>
      <c r="BE199" s="181">
        <f>IF(N199="základní",J199,0)</f>
        <v>0</v>
      </c>
      <c r="BF199" s="181">
        <f>IF(N199="snížená",J199,0)</f>
        <v>0</v>
      </c>
      <c r="BG199" s="181">
        <f>IF(N199="zákl. přenesená",J199,0)</f>
        <v>0</v>
      </c>
      <c r="BH199" s="181">
        <f>IF(N199="sníž. přenesená",J199,0)</f>
        <v>0</v>
      </c>
      <c r="BI199" s="181">
        <f>IF(N199="nulová",J199,0)</f>
        <v>0</v>
      </c>
      <c r="BJ199" s="20" t="s">
        <v>88</v>
      </c>
      <c r="BK199" s="181">
        <f>ROUND(I199*H199,2)</f>
        <v>0</v>
      </c>
      <c r="BL199" s="20" t="s">
        <v>222</v>
      </c>
      <c r="BM199" s="180" t="s">
        <v>1395</v>
      </c>
    </row>
    <row r="200" spans="1:47" s="2" customFormat="1" ht="12">
      <c r="A200" s="40"/>
      <c r="B200" s="41"/>
      <c r="C200" s="40"/>
      <c r="D200" s="183" t="s">
        <v>229</v>
      </c>
      <c r="E200" s="40"/>
      <c r="F200" s="191" t="s">
        <v>1338</v>
      </c>
      <c r="G200" s="40"/>
      <c r="H200" s="40"/>
      <c r="I200" s="192"/>
      <c r="J200" s="40"/>
      <c r="K200" s="40"/>
      <c r="L200" s="41"/>
      <c r="M200" s="193"/>
      <c r="N200" s="194"/>
      <c r="O200" s="74"/>
      <c r="P200" s="74"/>
      <c r="Q200" s="74"/>
      <c r="R200" s="74"/>
      <c r="S200" s="74"/>
      <c r="T200" s="75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T200" s="20" t="s">
        <v>229</v>
      </c>
      <c r="AU200" s="20" t="s">
        <v>22</v>
      </c>
    </row>
    <row r="201" spans="1:51" s="13" customFormat="1" ht="12">
      <c r="A201" s="13"/>
      <c r="B201" s="182"/>
      <c r="C201" s="13"/>
      <c r="D201" s="183" t="s">
        <v>224</v>
      </c>
      <c r="E201" s="13"/>
      <c r="F201" s="185" t="s">
        <v>1386</v>
      </c>
      <c r="G201" s="13"/>
      <c r="H201" s="186">
        <v>16.192</v>
      </c>
      <c r="I201" s="187"/>
      <c r="J201" s="13"/>
      <c r="K201" s="13"/>
      <c r="L201" s="182"/>
      <c r="M201" s="188"/>
      <c r="N201" s="189"/>
      <c r="O201" s="189"/>
      <c r="P201" s="189"/>
      <c r="Q201" s="189"/>
      <c r="R201" s="189"/>
      <c r="S201" s="189"/>
      <c r="T201" s="190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184" t="s">
        <v>224</v>
      </c>
      <c r="AU201" s="184" t="s">
        <v>22</v>
      </c>
      <c r="AV201" s="13" t="s">
        <v>22</v>
      </c>
      <c r="AW201" s="13" t="s">
        <v>4</v>
      </c>
      <c r="AX201" s="13" t="s">
        <v>88</v>
      </c>
      <c r="AY201" s="184" t="s">
        <v>216</v>
      </c>
    </row>
    <row r="202" spans="1:65" s="2" customFormat="1" ht="24.15" customHeight="1">
      <c r="A202" s="40"/>
      <c r="B202" s="167"/>
      <c r="C202" s="203" t="s">
        <v>354</v>
      </c>
      <c r="D202" s="203" t="s">
        <v>355</v>
      </c>
      <c r="E202" s="204" t="s">
        <v>1396</v>
      </c>
      <c r="F202" s="205" t="s">
        <v>1397</v>
      </c>
      <c r="G202" s="206" t="s">
        <v>461</v>
      </c>
      <c r="H202" s="207">
        <v>1.735</v>
      </c>
      <c r="I202" s="208"/>
      <c r="J202" s="209">
        <f>ROUND(I202*H202,2)</f>
        <v>0</v>
      </c>
      <c r="K202" s="210"/>
      <c r="L202" s="211"/>
      <c r="M202" s="212" t="s">
        <v>3</v>
      </c>
      <c r="N202" s="213" t="s">
        <v>51</v>
      </c>
      <c r="O202" s="74"/>
      <c r="P202" s="178">
        <f>O202*H202</f>
        <v>0</v>
      </c>
      <c r="Q202" s="178">
        <v>0.057</v>
      </c>
      <c r="R202" s="178">
        <f>Q202*H202</f>
        <v>0.09889500000000001</v>
      </c>
      <c r="S202" s="178">
        <v>0</v>
      </c>
      <c r="T202" s="179">
        <f>S202*H202</f>
        <v>0</v>
      </c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R202" s="180" t="s">
        <v>257</v>
      </c>
      <c r="AT202" s="180" t="s">
        <v>355</v>
      </c>
      <c r="AU202" s="180" t="s">
        <v>22</v>
      </c>
      <c r="AY202" s="20" t="s">
        <v>216</v>
      </c>
      <c r="BE202" s="181">
        <f>IF(N202="základní",J202,0)</f>
        <v>0</v>
      </c>
      <c r="BF202" s="181">
        <f>IF(N202="snížená",J202,0)</f>
        <v>0</v>
      </c>
      <c r="BG202" s="181">
        <f>IF(N202="zákl. přenesená",J202,0)</f>
        <v>0</v>
      </c>
      <c r="BH202" s="181">
        <f>IF(N202="sníž. přenesená",J202,0)</f>
        <v>0</v>
      </c>
      <c r="BI202" s="181">
        <f>IF(N202="nulová",J202,0)</f>
        <v>0</v>
      </c>
      <c r="BJ202" s="20" t="s">
        <v>88</v>
      </c>
      <c r="BK202" s="181">
        <f>ROUND(I202*H202,2)</f>
        <v>0</v>
      </c>
      <c r="BL202" s="20" t="s">
        <v>222</v>
      </c>
      <c r="BM202" s="180" t="s">
        <v>1398</v>
      </c>
    </row>
    <row r="203" spans="1:47" s="2" customFormat="1" ht="12">
      <c r="A203" s="40"/>
      <c r="B203" s="41"/>
      <c r="C203" s="40"/>
      <c r="D203" s="183" t="s">
        <v>229</v>
      </c>
      <c r="E203" s="40"/>
      <c r="F203" s="191" t="s">
        <v>1338</v>
      </c>
      <c r="G203" s="40"/>
      <c r="H203" s="40"/>
      <c r="I203" s="192"/>
      <c r="J203" s="40"/>
      <c r="K203" s="40"/>
      <c r="L203" s="41"/>
      <c r="M203" s="193"/>
      <c r="N203" s="194"/>
      <c r="O203" s="74"/>
      <c r="P203" s="74"/>
      <c r="Q203" s="74"/>
      <c r="R203" s="74"/>
      <c r="S203" s="74"/>
      <c r="T203" s="75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T203" s="20" t="s">
        <v>229</v>
      </c>
      <c r="AU203" s="20" t="s">
        <v>22</v>
      </c>
    </row>
    <row r="204" spans="1:51" s="13" customFormat="1" ht="12">
      <c r="A204" s="13"/>
      <c r="B204" s="182"/>
      <c r="C204" s="13"/>
      <c r="D204" s="183" t="s">
        <v>224</v>
      </c>
      <c r="E204" s="13"/>
      <c r="F204" s="185" t="s">
        <v>1399</v>
      </c>
      <c r="G204" s="13"/>
      <c r="H204" s="186">
        <v>1.735</v>
      </c>
      <c r="I204" s="187"/>
      <c r="J204" s="13"/>
      <c r="K204" s="13"/>
      <c r="L204" s="182"/>
      <c r="M204" s="188"/>
      <c r="N204" s="189"/>
      <c r="O204" s="189"/>
      <c r="P204" s="189"/>
      <c r="Q204" s="189"/>
      <c r="R204" s="189"/>
      <c r="S204" s="189"/>
      <c r="T204" s="190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184" t="s">
        <v>224</v>
      </c>
      <c r="AU204" s="184" t="s">
        <v>22</v>
      </c>
      <c r="AV204" s="13" t="s">
        <v>22</v>
      </c>
      <c r="AW204" s="13" t="s">
        <v>4</v>
      </c>
      <c r="AX204" s="13" t="s">
        <v>88</v>
      </c>
      <c r="AY204" s="184" t="s">
        <v>216</v>
      </c>
    </row>
    <row r="205" spans="1:65" s="2" customFormat="1" ht="14.4" customHeight="1">
      <c r="A205" s="40"/>
      <c r="B205" s="167"/>
      <c r="C205" s="203" t="s">
        <v>362</v>
      </c>
      <c r="D205" s="203" t="s">
        <v>355</v>
      </c>
      <c r="E205" s="204" t="s">
        <v>1400</v>
      </c>
      <c r="F205" s="205" t="s">
        <v>1401</v>
      </c>
      <c r="G205" s="206" t="s">
        <v>461</v>
      </c>
      <c r="H205" s="207">
        <v>16.192</v>
      </c>
      <c r="I205" s="208"/>
      <c r="J205" s="209">
        <f>ROUND(I205*H205,2)</f>
        <v>0</v>
      </c>
      <c r="K205" s="210"/>
      <c r="L205" s="211"/>
      <c r="M205" s="212" t="s">
        <v>3</v>
      </c>
      <c r="N205" s="213" t="s">
        <v>51</v>
      </c>
      <c r="O205" s="74"/>
      <c r="P205" s="178">
        <f>O205*H205</f>
        <v>0</v>
      </c>
      <c r="Q205" s="178">
        <v>0.00044</v>
      </c>
      <c r="R205" s="178">
        <f>Q205*H205</f>
        <v>0.007124480000000001</v>
      </c>
      <c r="S205" s="178">
        <v>0</v>
      </c>
      <c r="T205" s="179">
        <f>S205*H205</f>
        <v>0</v>
      </c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R205" s="180" t="s">
        <v>257</v>
      </c>
      <c r="AT205" s="180" t="s">
        <v>355</v>
      </c>
      <c r="AU205" s="180" t="s">
        <v>22</v>
      </c>
      <c r="AY205" s="20" t="s">
        <v>216</v>
      </c>
      <c r="BE205" s="181">
        <f>IF(N205="základní",J205,0)</f>
        <v>0</v>
      </c>
      <c r="BF205" s="181">
        <f>IF(N205="snížená",J205,0)</f>
        <v>0</v>
      </c>
      <c r="BG205" s="181">
        <f>IF(N205="zákl. přenesená",J205,0)</f>
        <v>0</v>
      </c>
      <c r="BH205" s="181">
        <f>IF(N205="sníž. přenesená",J205,0)</f>
        <v>0</v>
      </c>
      <c r="BI205" s="181">
        <f>IF(N205="nulová",J205,0)</f>
        <v>0</v>
      </c>
      <c r="BJ205" s="20" t="s">
        <v>88</v>
      </c>
      <c r="BK205" s="181">
        <f>ROUND(I205*H205,2)</f>
        <v>0</v>
      </c>
      <c r="BL205" s="20" t="s">
        <v>222</v>
      </c>
      <c r="BM205" s="180" t="s">
        <v>1402</v>
      </c>
    </row>
    <row r="206" spans="1:47" s="2" customFormat="1" ht="12">
      <c r="A206" s="40"/>
      <c r="B206" s="41"/>
      <c r="C206" s="40"/>
      <c r="D206" s="183" t="s">
        <v>229</v>
      </c>
      <c r="E206" s="40"/>
      <c r="F206" s="191" t="s">
        <v>1338</v>
      </c>
      <c r="G206" s="40"/>
      <c r="H206" s="40"/>
      <c r="I206" s="192"/>
      <c r="J206" s="40"/>
      <c r="K206" s="40"/>
      <c r="L206" s="41"/>
      <c r="M206" s="193"/>
      <c r="N206" s="194"/>
      <c r="O206" s="74"/>
      <c r="P206" s="74"/>
      <c r="Q206" s="74"/>
      <c r="R206" s="74"/>
      <c r="S206" s="74"/>
      <c r="T206" s="75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T206" s="20" t="s">
        <v>229</v>
      </c>
      <c r="AU206" s="20" t="s">
        <v>22</v>
      </c>
    </row>
    <row r="207" spans="1:51" s="13" customFormat="1" ht="12">
      <c r="A207" s="13"/>
      <c r="B207" s="182"/>
      <c r="C207" s="13"/>
      <c r="D207" s="183" t="s">
        <v>224</v>
      </c>
      <c r="E207" s="13"/>
      <c r="F207" s="185" t="s">
        <v>1386</v>
      </c>
      <c r="G207" s="13"/>
      <c r="H207" s="186">
        <v>16.192</v>
      </c>
      <c r="I207" s="187"/>
      <c r="J207" s="13"/>
      <c r="K207" s="13"/>
      <c r="L207" s="182"/>
      <c r="M207" s="188"/>
      <c r="N207" s="189"/>
      <c r="O207" s="189"/>
      <c r="P207" s="189"/>
      <c r="Q207" s="189"/>
      <c r="R207" s="189"/>
      <c r="S207" s="189"/>
      <c r="T207" s="190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184" t="s">
        <v>224</v>
      </c>
      <c r="AU207" s="184" t="s">
        <v>22</v>
      </c>
      <c r="AV207" s="13" t="s">
        <v>22</v>
      </c>
      <c r="AW207" s="13" t="s">
        <v>4</v>
      </c>
      <c r="AX207" s="13" t="s">
        <v>88</v>
      </c>
      <c r="AY207" s="184" t="s">
        <v>216</v>
      </c>
    </row>
    <row r="208" spans="1:65" s="2" customFormat="1" ht="24.15" customHeight="1">
      <c r="A208" s="40"/>
      <c r="B208" s="167"/>
      <c r="C208" s="203" t="s">
        <v>368</v>
      </c>
      <c r="D208" s="203" t="s">
        <v>355</v>
      </c>
      <c r="E208" s="204" t="s">
        <v>1403</v>
      </c>
      <c r="F208" s="205" t="s">
        <v>1404</v>
      </c>
      <c r="G208" s="206" t="s">
        <v>461</v>
      </c>
      <c r="H208" s="207">
        <v>16.192</v>
      </c>
      <c r="I208" s="208"/>
      <c r="J208" s="209">
        <f>ROUND(I208*H208,2)</f>
        <v>0</v>
      </c>
      <c r="K208" s="210"/>
      <c r="L208" s="211"/>
      <c r="M208" s="212" t="s">
        <v>3</v>
      </c>
      <c r="N208" s="213" t="s">
        <v>51</v>
      </c>
      <c r="O208" s="74"/>
      <c r="P208" s="178">
        <f>O208*H208</f>
        <v>0</v>
      </c>
      <c r="Q208" s="178">
        <v>0.027</v>
      </c>
      <c r="R208" s="178">
        <f>Q208*H208</f>
        <v>0.437184</v>
      </c>
      <c r="S208" s="178">
        <v>0</v>
      </c>
      <c r="T208" s="179">
        <f>S208*H208</f>
        <v>0</v>
      </c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R208" s="180" t="s">
        <v>257</v>
      </c>
      <c r="AT208" s="180" t="s">
        <v>355</v>
      </c>
      <c r="AU208" s="180" t="s">
        <v>22</v>
      </c>
      <c r="AY208" s="20" t="s">
        <v>216</v>
      </c>
      <c r="BE208" s="181">
        <f>IF(N208="základní",J208,0)</f>
        <v>0</v>
      </c>
      <c r="BF208" s="181">
        <f>IF(N208="snížená",J208,0)</f>
        <v>0</v>
      </c>
      <c r="BG208" s="181">
        <f>IF(N208="zákl. přenesená",J208,0)</f>
        <v>0</v>
      </c>
      <c r="BH208" s="181">
        <f>IF(N208="sníž. přenesená",J208,0)</f>
        <v>0</v>
      </c>
      <c r="BI208" s="181">
        <f>IF(N208="nulová",J208,0)</f>
        <v>0</v>
      </c>
      <c r="BJ208" s="20" t="s">
        <v>88</v>
      </c>
      <c r="BK208" s="181">
        <f>ROUND(I208*H208,2)</f>
        <v>0</v>
      </c>
      <c r="BL208" s="20" t="s">
        <v>222</v>
      </c>
      <c r="BM208" s="180" t="s">
        <v>1405</v>
      </c>
    </row>
    <row r="209" spans="1:47" s="2" customFormat="1" ht="12">
      <c r="A209" s="40"/>
      <c r="B209" s="41"/>
      <c r="C209" s="40"/>
      <c r="D209" s="183" t="s">
        <v>229</v>
      </c>
      <c r="E209" s="40"/>
      <c r="F209" s="191" t="s">
        <v>1338</v>
      </c>
      <c r="G209" s="40"/>
      <c r="H209" s="40"/>
      <c r="I209" s="192"/>
      <c r="J209" s="40"/>
      <c r="K209" s="40"/>
      <c r="L209" s="41"/>
      <c r="M209" s="193"/>
      <c r="N209" s="194"/>
      <c r="O209" s="74"/>
      <c r="P209" s="74"/>
      <c r="Q209" s="74"/>
      <c r="R209" s="74"/>
      <c r="S209" s="74"/>
      <c r="T209" s="75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T209" s="20" t="s">
        <v>229</v>
      </c>
      <c r="AU209" s="20" t="s">
        <v>22</v>
      </c>
    </row>
    <row r="210" spans="1:51" s="13" customFormat="1" ht="12">
      <c r="A210" s="13"/>
      <c r="B210" s="182"/>
      <c r="C210" s="13"/>
      <c r="D210" s="183" t="s">
        <v>224</v>
      </c>
      <c r="E210" s="13"/>
      <c r="F210" s="185" t="s">
        <v>1386</v>
      </c>
      <c r="G210" s="13"/>
      <c r="H210" s="186">
        <v>16.192</v>
      </c>
      <c r="I210" s="187"/>
      <c r="J210" s="13"/>
      <c r="K210" s="13"/>
      <c r="L210" s="182"/>
      <c r="M210" s="188"/>
      <c r="N210" s="189"/>
      <c r="O210" s="189"/>
      <c r="P210" s="189"/>
      <c r="Q210" s="189"/>
      <c r="R210" s="189"/>
      <c r="S210" s="189"/>
      <c r="T210" s="190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184" t="s">
        <v>224</v>
      </c>
      <c r="AU210" s="184" t="s">
        <v>22</v>
      </c>
      <c r="AV210" s="13" t="s">
        <v>22</v>
      </c>
      <c r="AW210" s="13" t="s">
        <v>4</v>
      </c>
      <c r="AX210" s="13" t="s">
        <v>88</v>
      </c>
      <c r="AY210" s="184" t="s">
        <v>216</v>
      </c>
    </row>
    <row r="211" spans="1:65" s="2" customFormat="1" ht="24.15" customHeight="1">
      <c r="A211" s="40"/>
      <c r="B211" s="167"/>
      <c r="C211" s="168" t="s">
        <v>373</v>
      </c>
      <c r="D211" s="168" t="s">
        <v>218</v>
      </c>
      <c r="E211" s="169" t="s">
        <v>1406</v>
      </c>
      <c r="F211" s="170" t="s">
        <v>1407</v>
      </c>
      <c r="G211" s="171" t="s">
        <v>461</v>
      </c>
      <c r="H211" s="172">
        <v>4.048</v>
      </c>
      <c r="I211" s="173"/>
      <c r="J211" s="174">
        <f>ROUND(I211*H211,2)</f>
        <v>0</v>
      </c>
      <c r="K211" s="175"/>
      <c r="L211" s="41"/>
      <c r="M211" s="176" t="s">
        <v>3</v>
      </c>
      <c r="N211" s="177" t="s">
        <v>51</v>
      </c>
      <c r="O211" s="74"/>
      <c r="P211" s="178">
        <f>O211*H211</f>
        <v>0</v>
      </c>
      <c r="Q211" s="178">
        <v>0.21734</v>
      </c>
      <c r="R211" s="178">
        <f>Q211*H211</f>
        <v>0.8797923200000001</v>
      </c>
      <c r="S211" s="178">
        <v>0</v>
      </c>
      <c r="T211" s="179">
        <f>S211*H211</f>
        <v>0</v>
      </c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R211" s="180" t="s">
        <v>222</v>
      </c>
      <c r="AT211" s="180" t="s">
        <v>218</v>
      </c>
      <c r="AU211" s="180" t="s">
        <v>22</v>
      </c>
      <c r="AY211" s="20" t="s">
        <v>216</v>
      </c>
      <c r="BE211" s="181">
        <f>IF(N211="základní",J211,0)</f>
        <v>0</v>
      </c>
      <c r="BF211" s="181">
        <f>IF(N211="snížená",J211,0)</f>
        <v>0</v>
      </c>
      <c r="BG211" s="181">
        <f>IF(N211="zákl. přenesená",J211,0)</f>
        <v>0</v>
      </c>
      <c r="BH211" s="181">
        <f>IF(N211="sníž. přenesená",J211,0)</f>
        <v>0</v>
      </c>
      <c r="BI211" s="181">
        <f>IF(N211="nulová",J211,0)</f>
        <v>0</v>
      </c>
      <c r="BJ211" s="20" t="s">
        <v>88</v>
      </c>
      <c r="BK211" s="181">
        <f>ROUND(I211*H211,2)</f>
        <v>0</v>
      </c>
      <c r="BL211" s="20" t="s">
        <v>222</v>
      </c>
      <c r="BM211" s="180" t="s">
        <v>1408</v>
      </c>
    </row>
    <row r="212" spans="1:47" s="2" customFormat="1" ht="12">
      <c r="A212" s="40"/>
      <c r="B212" s="41"/>
      <c r="C212" s="40"/>
      <c r="D212" s="183" t="s">
        <v>229</v>
      </c>
      <c r="E212" s="40"/>
      <c r="F212" s="191" t="s">
        <v>1338</v>
      </c>
      <c r="G212" s="40"/>
      <c r="H212" s="40"/>
      <c r="I212" s="192"/>
      <c r="J212" s="40"/>
      <c r="K212" s="40"/>
      <c r="L212" s="41"/>
      <c r="M212" s="193"/>
      <c r="N212" s="194"/>
      <c r="O212" s="74"/>
      <c r="P212" s="74"/>
      <c r="Q212" s="74"/>
      <c r="R212" s="74"/>
      <c r="S212" s="74"/>
      <c r="T212" s="75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T212" s="20" t="s">
        <v>229</v>
      </c>
      <c r="AU212" s="20" t="s">
        <v>22</v>
      </c>
    </row>
    <row r="213" spans="1:51" s="13" customFormat="1" ht="12">
      <c r="A213" s="13"/>
      <c r="B213" s="182"/>
      <c r="C213" s="13"/>
      <c r="D213" s="183" t="s">
        <v>224</v>
      </c>
      <c r="E213" s="13"/>
      <c r="F213" s="185" t="s">
        <v>1409</v>
      </c>
      <c r="G213" s="13"/>
      <c r="H213" s="186">
        <v>4.048</v>
      </c>
      <c r="I213" s="187"/>
      <c r="J213" s="13"/>
      <c r="K213" s="13"/>
      <c r="L213" s="182"/>
      <c r="M213" s="188"/>
      <c r="N213" s="189"/>
      <c r="O213" s="189"/>
      <c r="P213" s="189"/>
      <c r="Q213" s="189"/>
      <c r="R213" s="189"/>
      <c r="S213" s="189"/>
      <c r="T213" s="190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184" t="s">
        <v>224</v>
      </c>
      <c r="AU213" s="184" t="s">
        <v>22</v>
      </c>
      <c r="AV213" s="13" t="s">
        <v>22</v>
      </c>
      <c r="AW213" s="13" t="s">
        <v>4</v>
      </c>
      <c r="AX213" s="13" t="s">
        <v>88</v>
      </c>
      <c r="AY213" s="184" t="s">
        <v>216</v>
      </c>
    </row>
    <row r="214" spans="1:65" s="2" customFormat="1" ht="24.15" customHeight="1">
      <c r="A214" s="40"/>
      <c r="B214" s="167"/>
      <c r="C214" s="203" t="s">
        <v>378</v>
      </c>
      <c r="D214" s="203" t="s">
        <v>355</v>
      </c>
      <c r="E214" s="204" t="s">
        <v>1410</v>
      </c>
      <c r="F214" s="205" t="s">
        <v>1411</v>
      </c>
      <c r="G214" s="206" t="s">
        <v>461</v>
      </c>
      <c r="H214" s="207">
        <v>4.048</v>
      </c>
      <c r="I214" s="208"/>
      <c r="J214" s="209">
        <f>ROUND(I214*H214,2)</f>
        <v>0</v>
      </c>
      <c r="K214" s="210"/>
      <c r="L214" s="211"/>
      <c r="M214" s="212" t="s">
        <v>3</v>
      </c>
      <c r="N214" s="213" t="s">
        <v>51</v>
      </c>
      <c r="O214" s="74"/>
      <c r="P214" s="178">
        <f>O214*H214</f>
        <v>0</v>
      </c>
      <c r="Q214" s="178">
        <v>0.112</v>
      </c>
      <c r="R214" s="178">
        <f>Q214*H214</f>
        <v>0.453376</v>
      </c>
      <c r="S214" s="178">
        <v>0</v>
      </c>
      <c r="T214" s="179">
        <f>S214*H214</f>
        <v>0</v>
      </c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R214" s="180" t="s">
        <v>257</v>
      </c>
      <c r="AT214" s="180" t="s">
        <v>355</v>
      </c>
      <c r="AU214" s="180" t="s">
        <v>22</v>
      </c>
      <c r="AY214" s="20" t="s">
        <v>216</v>
      </c>
      <c r="BE214" s="181">
        <f>IF(N214="základní",J214,0)</f>
        <v>0</v>
      </c>
      <c r="BF214" s="181">
        <f>IF(N214="snížená",J214,0)</f>
        <v>0</v>
      </c>
      <c r="BG214" s="181">
        <f>IF(N214="zákl. přenesená",J214,0)</f>
        <v>0</v>
      </c>
      <c r="BH214" s="181">
        <f>IF(N214="sníž. přenesená",J214,0)</f>
        <v>0</v>
      </c>
      <c r="BI214" s="181">
        <f>IF(N214="nulová",J214,0)</f>
        <v>0</v>
      </c>
      <c r="BJ214" s="20" t="s">
        <v>88</v>
      </c>
      <c r="BK214" s="181">
        <f>ROUND(I214*H214,2)</f>
        <v>0</v>
      </c>
      <c r="BL214" s="20" t="s">
        <v>222</v>
      </c>
      <c r="BM214" s="180" t="s">
        <v>1412</v>
      </c>
    </row>
    <row r="215" spans="1:47" s="2" customFormat="1" ht="12">
      <c r="A215" s="40"/>
      <c r="B215" s="41"/>
      <c r="C215" s="40"/>
      <c r="D215" s="183" t="s">
        <v>229</v>
      </c>
      <c r="E215" s="40"/>
      <c r="F215" s="191" t="s">
        <v>1338</v>
      </c>
      <c r="G215" s="40"/>
      <c r="H215" s="40"/>
      <c r="I215" s="192"/>
      <c r="J215" s="40"/>
      <c r="K215" s="40"/>
      <c r="L215" s="41"/>
      <c r="M215" s="193"/>
      <c r="N215" s="194"/>
      <c r="O215" s="74"/>
      <c r="P215" s="74"/>
      <c r="Q215" s="74"/>
      <c r="R215" s="74"/>
      <c r="S215" s="74"/>
      <c r="T215" s="75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T215" s="20" t="s">
        <v>229</v>
      </c>
      <c r="AU215" s="20" t="s">
        <v>22</v>
      </c>
    </row>
    <row r="216" spans="1:51" s="13" customFormat="1" ht="12">
      <c r="A216" s="13"/>
      <c r="B216" s="182"/>
      <c r="C216" s="13"/>
      <c r="D216" s="183" t="s">
        <v>224</v>
      </c>
      <c r="E216" s="13"/>
      <c r="F216" s="185" t="s">
        <v>1409</v>
      </c>
      <c r="G216" s="13"/>
      <c r="H216" s="186">
        <v>4.048</v>
      </c>
      <c r="I216" s="187"/>
      <c r="J216" s="13"/>
      <c r="K216" s="13"/>
      <c r="L216" s="182"/>
      <c r="M216" s="188"/>
      <c r="N216" s="189"/>
      <c r="O216" s="189"/>
      <c r="P216" s="189"/>
      <c r="Q216" s="189"/>
      <c r="R216" s="189"/>
      <c r="S216" s="189"/>
      <c r="T216" s="190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184" t="s">
        <v>224</v>
      </c>
      <c r="AU216" s="184" t="s">
        <v>22</v>
      </c>
      <c r="AV216" s="13" t="s">
        <v>22</v>
      </c>
      <c r="AW216" s="13" t="s">
        <v>4</v>
      </c>
      <c r="AX216" s="13" t="s">
        <v>88</v>
      </c>
      <c r="AY216" s="184" t="s">
        <v>216</v>
      </c>
    </row>
    <row r="217" spans="1:65" s="2" customFormat="1" ht="24.15" customHeight="1">
      <c r="A217" s="40"/>
      <c r="B217" s="167"/>
      <c r="C217" s="168" t="s">
        <v>387</v>
      </c>
      <c r="D217" s="168" t="s">
        <v>218</v>
      </c>
      <c r="E217" s="169" t="s">
        <v>1413</v>
      </c>
      <c r="F217" s="170" t="s">
        <v>1414</v>
      </c>
      <c r="G217" s="171" t="s">
        <v>461</v>
      </c>
      <c r="H217" s="172">
        <v>18.506</v>
      </c>
      <c r="I217" s="173"/>
      <c r="J217" s="174">
        <f>ROUND(I217*H217,2)</f>
        <v>0</v>
      </c>
      <c r="K217" s="175"/>
      <c r="L217" s="41"/>
      <c r="M217" s="176" t="s">
        <v>3</v>
      </c>
      <c r="N217" s="177" t="s">
        <v>51</v>
      </c>
      <c r="O217" s="74"/>
      <c r="P217" s="178">
        <f>O217*H217</f>
        <v>0</v>
      </c>
      <c r="Q217" s="178">
        <v>0.21734</v>
      </c>
      <c r="R217" s="178">
        <f>Q217*H217</f>
        <v>4.02209404</v>
      </c>
      <c r="S217" s="178">
        <v>0</v>
      </c>
      <c r="T217" s="179">
        <f>S217*H217</f>
        <v>0</v>
      </c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R217" s="180" t="s">
        <v>222</v>
      </c>
      <c r="AT217" s="180" t="s">
        <v>218</v>
      </c>
      <c r="AU217" s="180" t="s">
        <v>22</v>
      </c>
      <c r="AY217" s="20" t="s">
        <v>216</v>
      </c>
      <c r="BE217" s="181">
        <f>IF(N217="základní",J217,0)</f>
        <v>0</v>
      </c>
      <c r="BF217" s="181">
        <f>IF(N217="snížená",J217,0)</f>
        <v>0</v>
      </c>
      <c r="BG217" s="181">
        <f>IF(N217="zákl. přenesená",J217,0)</f>
        <v>0</v>
      </c>
      <c r="BH217" s="181">
        <f>IF(N217="sníž. přenesená",J217,0)</f>
        <v>0</v>
      </c>
      <c r="BI217" s="181">
        <f>IF(N217="nulová",J217,0)</f>
        <v>0</v>
      </c>
      <c r="BJ217" s="20" t="s">
        <v>88</v>
      </c>
      <c r="BK217" s="181">
        <f>ROUND(I217*H217,2)</f>
        <v>0</v>
      </c>
      <c r="BL217" s="20" t="s">
        <v>222</v>
      </c>
      <c r="BM217" s="180" t="s">
        <v>1415</v>
      </c>
    </row>
    <row r="218" spans="1:47" s="2" customFormat="1" ht="12">
      <c r="A218" s="40"/>
      <c r="B218" s="41"/>
      <c r="C218" s="40"/>
      <c r="D218" s="183" t="s">
        <v>229</v>
      </c>
      <c r="E218" s="40"/>
      <c r="F218" s="191" t="s">
        <v>1338</v>
      </c>
      <c r="G218" s="40"/>
      <c r="H218" s="40"/>
      <c r="I218" s="192"/>
      <c r="J218" s="40"/>
      <c r="K218" s="40"/>
      <c r="L218" s="41"/>
      <c r="M218" s="193"/>
      <c r="N218" s="194"/>
      <c r="O218" s="74"/>
      <c r="P218" s="74"/>
      <c r="Q218" s="74"/>
      <c r="R218" s="74"/>
      <c r="S218" s="74"/>
      <c r="T218" s="75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T218" s="20" t="s">
        <v>229</v>
      </c>
      <c r="AU218" s="20" t="s">
        <v>22</v>
      </c>
    </row>
    <row r="219" spans="1:51" s="13" customFormat="1" ht="12">
      <c r="A219" s="13"/>
      <c r="B219" s="182"/>
      <c r="C219" s="13"/>
      <c r="D219" s="183" t="s">
        <v>224</v>
      </c>
      <c r="E219" s="184" t="s">
        <v>3</v>
      </c>
      <c r="F219" s="185" t="s">
        <v>1416</v>
      </c>
      <c r="G219" s="13"/>
      <c r="H219" s="186">
        <v>28</v>
      </c>
      <c r="I219" s="187"/>
      <c r="J219" s="13"/>
      <c r="K219" s="13"/>
      <c r="L219" s="182"/>
      <c r="M219" s="188"/>
      <c r="N219" s="189"/>
      <c r="O219" s="189"/>
      <c r="P219" s="189"/>
      <c r="Q219" s="189"/>
      <c r="R219" s="189"/>
      <c r="S219" s="189"/>
      <c r="T219" s="190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184" t="s">
        <v>224</v>
      </c>
      <c r="AU219" s="184" t="s">
        <v>22</v>
      </c>
      <c r="AV219" s="13" t="s">
        <v>22</v>
      </c>
      <c r="AW219" s="13" t="s">
        <v>41</v>
      </c>
      <c r="AX219" s="13" t="s">
        <v>80</v>
      </c>
      <c r="AY219" s="184" t="s">
        <v>216</v>
      </c>
    </row>
    <row r="220" spans="1:51" s="13" customFormat="1" ht="12">
      <c r="A220" s="13"/>
      <c r="B220" s="182"/>
      <c r="C220" s="13"/>
      <c r="D220" s="183" t="s">
        <v>224</v>
      </c>
      <c r="E220" s="184" t="s">
        <v>3</v>
      </c>
      <c r="F220" s="185" t="s">
        <v>1417</v>
      </c>
      <c r="G220" s="13"/>
      <c r="H220" s="186">
        <v>4</v>
      </c>
      <c r="I220" s="187"/>
      <c r="J220" s="13"/>
      <c r="K220" s="13"/>
      <c r="L220" s="182"/>
      <c r="M220" s="188"/>
      <c r="N220" s="189"/>
      <c r="O220" s="189"/>
      <c r="P220" s="189"/>
      <c r="Q220" s="189"/>
      <c r="R220" s="189"/>
      <c r="S220" s="189"/>
      <c r="T220" s="190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184" t="s">
        <v>224</v>
      </c>
      <c r="AU220" s="184" t="s">
        <v>22</v>
      </c>
      <c r="AV220" s="13" t="s">
        <v>22</v>
      </c>
      <c r="AW220" s="13" t="s">
        <v>41</v>
      </c>
      <c r="AX220" s="13" t="s">
        <v>80</v>
      </c>
      <c r="AY220" s="184" t="s">
        <v>216</v>
      </c>
    </row>
    <row r="221" spans="1:51" s="14" customFormat="1" ht="12">
      <c r="A221" s="14"/>
      <c r="B221" s="195"/>
      <c r="C221" s="14"/>
      <c r="D221" s="183" t="s">
        <v>224</v>
      </c>
      <c r="E221" s="196" t="s">
        <v>3</v>
      </c>
      <c r="F221" s="197" t="s">
        <v>233</v>
      </c>
      <c r="G221" s="14"/>
      <c r="H221" s="198">
        <v>32</v>
      </c>
      <c r="I221" s="199"/>
      <c r="J221" s="14"/>
      <c r="K221" s="14"/>
      <c r="L221" s="195"/>
      <c r="M221" s="200"/>
      <c r="N221" s="201"/>
      <c r="O221" s="201"/>
      <c r="P221" s="201"/>
      <c r="Q221" s="201"/>
      <c r="R221" s="201"/>
      <c r="S221" s="201"/>
      <c r="T221" s="202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196" t="s">
        <v>224</v>
      </c>
      <c r="AU221" s="196" t="s">
        <v>22</v>
      </c>
      <c r="AV221" s="14" t="s">
        <v>222</v>
      </c>
      <c r="AW221" s="14" t="s">
        <v>41</v>
      </c>
      <c r="AX221" s="14" t="s">
        <v>88</v>
      </c>
      <c r="AY221" s="196" t="s">
        <v>216</v>
      </c>
    </row>
    <row r="222" spans="1:51" s="13" customFormat="1" ht="12">
      <c r="A222" s="13"/>
      <c r="B222" s="182"/>
      <c r="C222" s="13"/>
      <c r="D222" s="183" t="s">
        <v>224</v>
      </c>
      <c r="E222" s="13"/>
      <c r="F222" s="185" t="s">
        <v>1418</v>
      </c>
      <c r="G222" s="13"/>
      <c r="H222" s="186">
        <v>18.506</v>
      </c>
      <c r="I222" s="187"/>
      <c r="J222" s="13"/>
      <c r="K222" s="13"/>
      <c r="L222" s="182"/>
      <c r="M222" s="188"/>
      <c r="N222" s="189"/>
      <c r="O222" s="189"/>
      <c r="P222" s="189"/>
      <c r="Q222" s="189"/>
      <c r="R222" s="189"/>
      <c r="S222" s="189"/>
      <c r="T222" s="190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184" t="s">
        <v>224</v>
      </c>
      <c r="AU222" s="184" t="s">
        <v>22</v>
      </c>
      <c r="AV222" s="13" t="s">
        <v>22</v>
      </c>
      <c r="AW222" s="13" t="s">
        <v>4</v>
      </c>
      <c r="AX222" s="13" t="s">
        <v>88</v>
      </c>
      <c r="AY222" s="184" t="s">
        <v>216</v>
      </c>
    </row>
    <row r="223" spans="1:65" s="2" customFormat="1" ht="14.4" customHeight="1">
      <c r="A223" s="40"/>
      <c r="B223" s="167"/>
      <c r="C223" s="203" t="s">
        <v>396</v>
      </c>
      <c r="D223" s="203" t="s">
        <v>355</v>
      </c>
      <c r="E223" s="204" t="s">
        <v>1419</v>
      </c>
      <c r="F223" s="205" t="s">
        <v>1420</v>
      </c>
      <c r="G223" s="206" t="s">
        <v>461</v>
      </c>
      <c r="H223" s="207">
        <v>16.192</v>
      </c>
      <c r="I223" s="208"/>
      <c r="J223" s="209">
        <f>ROUND(I223*H223,2)</f>
        <v>0</v>
      </c>
      <c r="K223" s="210"/>
      <c r="L223" s="211"/>
      <c r="M223" s="212" t="s">
        <v>3</v>
      </c>
      <c r="N223" s="213" t="s">
        <v>51</v>
      </c>
      <c r="O223" s="74"/>
      <c r="P223" s="178">
        <f>O223*H223</f>
        <v>0</v>
      </c>
      <c r="Q223" s="178">
        <v>0.0506</v>
      </c>
      <c r="R223" s="178">
        <f>Q223*H223</f>
        <v>0.8193152</v>
      </c>
      <c r="S223" s="178">
        <v>0</v>
      </c>
      <c r="T223" s="179">
        <f>S223*H223</f>
        <v>0</v>
      </c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R223" s="180" t="s">
        <v>257</v>
      </c>
      <c r="AT223" s="180" t="s">
        <v>355</v>
      </c>
      <c r="AU223" s="180" t="s">
        <v>22</v>
      </c>
      <c r="AY223" s="20" t="s">
        <v>216</v>
      </c>
      <c r="BE223" s="181">
        <f>IF(N223="základní",J223,0)</f>
        <v>0</v>
      </c>
      <c r="BF223" s="181">
        <f>IF(N223="snížená",J223,0)</f>
        <v>0</v>
      </c>
      <c r="BG223" s="181">
        <f>IF(N223="zákl. přenesená",J223,0)</f>
        <v>0</v>
      </c>
      <c r="BH223" s="181">
        <f>IF(N223="sníž. přenesená",J223,0)</f>
        <v>0</v>
      </c>
      <c r="BI223" s="181">
        <f>IF(N223="nulová",J223,0)</f>
        <v>0</v>
      </c>
      <c r="BJ223" s="20" t="s">
        <v>88</v>
      </c>
      <c r="BK223" s="181">
        <f>ROUND(I223*H223,2)</f>
        <v>0</v>
      </c>
      <c r="BL223" s="20" t="s">
        <v>222</v>
      </c>
      <c r="BM223" s="180" t="s">
        <v>1421</v>
      </c>
    </row>
    <row r="224" spans="1:47" s="2" customFormat="1" ht="12">
      <c r="A224" s="40"/>
      <c r="B224" s="41"/>
      <c r="C224" s="40"/>
      <c r="D224" s="183" t="s">
        <v>229</v>
      </c>
      <c r="E224" s="40"/>
      <c r="F224" s="191" t="s">
        <v>1338</v>
      </c>
      <c r="G224" s="40"/>
      <c r="H224" s="40"/>
      <c r="I224" s="192"/>
      <c r="J224" s="40"/>
      <c r="K224" s="40"/>
      <c r="L224" s="41"/>
      <c r="M224" s="193"/>
      <c r="N224" s="194"/>
      <c r="O224" s="74"/>
      <c r="P224" s="74"/>
      <c r="Q224" s="74"/>
      <c r="R224" s="74"/>
      <c r="S224" s="74"/>
      <c r="T224" s="75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T224" s="20" t="s">
        <v>229</v>
      </c>
      <c r="AU224" s="20" t="s">
        <v>22</v>
      </c>
    </row>
    <row r="225" spans="1:51" s="13" customFormat="1" ht="12">
      <c r="A225" s="13"/>
      <c r="B225" s="182"/>
      <c r="C225" s="13"/>
      <c r="D225" s="183" t="s">
        <v>224</v>
      </c>
      <c r="E225" s="13"/>
      <c r="F225" s="185" t="s">
        <v>1386</v>
      </c>
      <c r="G225" s="13"/>
      <c r="H225" s="186">
        <v>16.192</v>
      </c>
      <c r="I225" s="187"/>
      <c r="J225" s="13"/>
      <c r="K225" s="13"/>
      <c r="L225" s="182"/>
      <c r="M225" s="188"/>
      <c r="N225" s="189"/>
      <c r="O225" s="189"/>
      <c r="P225" s="189"/>
      <c r="Q225" s="189"/>
      <c r="R225" s="189"/>
      <c r="S225" s="189"/>
      <c r="T225" s="190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184" t="s">
        <v>224</v>
      </c>
      <c r="AU225" s="184" t="s">
        <v>22</v>
      </c>
      <c r="AV225" s="13" t="s">
        <v>22</v>
      </c>
      <c r="AW225" s="13" t="s">
        <v>4</v>
      </c>
      <c r="AX225" s="13" t="s">
        <v>88</v>
      </c>
      <c r="AY225" s="184" t="s">
        <v>216</v>
      </c>
    </row>
    <row r="226" spans="1:65" s="2" customFormat="1" ht="24.15" customHeight="1">
      <c r="A226" s="40"/>
      <c r="B226" s="167"/>
      <c r="C226" s="203" t="s">
        <v>402</v>
      </c>
      <c r="D226" s="203" t="s">
        <v>355</v>
      </c>
      <c r="E226" s="204" t="s">
        <v>1422</v>
      </c>
      <c r="F226" s="205" t="s">
        <v>1423</v>
      </c>
      <c r="G226" s="206" t="s">
        <v>461</v>
      </c>
      <c r="H226" s="207">
        <v>2.313</v>
      </c>
      <c r="I226" s="208"/>
      <c r="J226" s="209">
        <f>ROUND(I226*H226,2)</f>
        <v>0</v>
      </c>
      <c r="K226" s="210"/>
      <c r="L226" s="211"/>
      <c r="M226" s="212" t="s">
        <v>3</v>
      </c>
      <c r="N226" s="213" t="s">
        <v>51</v>
      </c>
      <c r="O226" s="74"/>
      <c r="P226" s="178">
        <f>O226*H226</f>
        <v>0</v>
      </c>
      <c r="Q226" s="178">
        <v>0.011</v>
      </c>
      <c r="R226" s="178">
        <f>Q226*H226</f>
        <v>0.025443</v>
      </c>
      <c r="S226" s="178">
        <v>0</v>
      </c>
      <c r="T226" s="179">
        <f>S226*H226</f>
        <v>0</v>
      </c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R226" s="180" t="s">
        <v>257</v>
      </c>
      <c r="AT226" s="180" t="s">
        <v>355</v>
      </c>
      <c r="AU226" s="180" t="s">
        <v>22</v>
      </c>
      <c r="AY226" s="20" t="s">
        <v>216</v>
      </c>
      <c r="BE226" s="181">
        <f>IF(N226="základní",J226,0)</f>
        <v>0</v>
      </c>
      <c r="BF226" s="181">
        <f>IF(N226="snížená",J226,0)</f>
        <v>0</v>
      </c>
      <c r="BG226" s="181">
        <f>IF(N226="zákl. přenesená",J226,0)</f>
        <v>0</v>
      </c>
      <c r="BH226" s="181">
        <f>IF(N226="sníž. přenesená",J226,0)</f>
        <v>0</v>
      </c>
      <c r="BI226" s="181">
        <f>IF(N226="nulová",J226,0)</f>
        <v>0</v>
      </c>
      <c r="BJ226" s="20" t="s">
        <v>88</v>
      </c>
      <c r="BK226" s="181">
        <f>ROUND(I226*H226,2)</f>
        <v>0</v>
      </c>
      <c r="BL226" s="20" t="s">
        <v>222</v>
      </c>
      <c r="BM226" s="180" t="s">
        <v>1424</v>
      </c>
    </row>
    <row r="227" spans="1:47" s="2" customFormat="1" ht="12">
      <c r="A227" s="40"/>
      <c r="B227" s="41"/>
      <c r="C227" s="40"/>
      <c r="D227" s="183" t="s">
        <v>229</v>
      </c>
      <c r="E227" s="40"/>
      <c r="F227" s="191" t="s">
        <v>1338</v>
      </c>
      <c r="G227" s="40"/>
      <c r="H227" s="40"/>
      <c r="I227" s="192"/>
      <c r="J227" s="40"/>
      <c r="K227" s="40"/>
      <c r="L227" s="41"/>
      <c r="M227" s="193"/>
      <c r="N227" s="194"/>
      <c r="O227" s="74"/>
      <c r="P227" s="74"/>
      <c r="Q227" s="74"/>
      <c r="R227" s="74"/>
      <c r="S227" s="74"/>
      <c r="T227" s="75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T227" s="20" t="s">
        <v>229</v>
      </c>
      <c r="AU227" s="20" t="s">
        <v>22</v>
      </c>
    </row>
    <row r="228" spans="1:51" s="13" customFormat="1" ht="12">
      <c r="A228" s="13"/>
      <c r="B228" s="182"/>
      <c r="C228" s="13"/>
      <c r="D228" s="183" t="s">
        <v>224</v>
      </c>
      <c r="E228" s="13"/>
      <c r="F228" s="185" t="s">
        <v>1425</v>
      </c>
      <c r="G228" s="13"/>
      <c r="H228" s="186">
        <v>2.313</v>
      </c>
      <c r="I228" s="187"/>
      <c r="J228" s="13"/>
      <c r="K228" s="13"/>
      <c r="L228" s="182"/>
      <c r="M228" s="188"/>
      <c r="N228" s="189"/>
      <c r="O228" s="189"/>
      <c r="P228" s="189"/>
      <c r="Q228" s="189"/>
      <c r="R228" s="189"/>
      <c r="S228" s="189"/>
      <c r="T228" s="190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184" t="s">
        <v>224</v>
      </c>
      <c r="AU228" s="184" t="s">
        <v>22</v>
      </c>
      <c r="AV228" s="13" t="s">
        <v>22</v>
      </c>
      <c r="AW228" s="13" t="s">
        <v>4</v>
      </c>
      <c r="AX228" s="13" t="s">
        <v>88</v>
      </c>
      <c r="AY228" s="184" t="s">
        <v>216</v>
      </c>
    </row>
    <row r="229" spans="1:65" s="2" customFormat="1" ht="14.4" customHeight="1">
      <c r="A229" s="40"/>
      <c r="B229" s="167"/>
      <c r="C229" s="168" t="s">
        <v>411</v>
      </c>
      <c r="D229" s="168" t="s">
        <v>218</v>
      </c>
      <c r="E229" s="169" t="s">
        <v>1426</v>
      </c>
      <c r="F229" s="170" t="s">
        <v>1427</v>
      </c>
      <c r="G229" s="171" t="s">
        <v>260</v>
      </c>
      <c r="H229" s="172">
        <v>89.48</v>
      </c>
      <c r="I229" s="173"/>
      <c r="J229" s="174">
        <f>ROUND(I229*H229,2)</f>
        <v>0</v>
      </c>
      <c r="K229" s="175"/>
      <c r="L229" s="41"/>
      <c r="M229" s="176" t="s">
        <v>3</v>
      </c>
      <c r="N229" s="177" t="s">
        <v>51</v>
      </c>
      <c r="O229" s="74"/>
      <c r="P229" s="178">
        <f>O229*H229</f>
        <v>0</v>
      </c>
      <c r="Q229" s="178">
        <v>0.00019</v>
      </c>
      <c r="R229" s="178">
        <f>Q229*H229</f>
        <v>0.0170012</v>
      </c>
      <c r="S229" s="178">
        <v>0</v>
      </c>
      <c r="T229" s="179">
        <f>S229*H229</f>
        <v>0</v>
      </c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R229" s="180" t="s">
        <v>222</v>
      </c>
      <c r="AT229" s="180" t="s">
        <v>218</v>
      </c>
      <c r="AU229" s="180" t="s">
        <v>22</v>
      </c>
      <c r="AY229" s="20" t="s">
        <v>216</v>
      </c>
      <c r="BE229" s="181">
        <f>IF(N229="základní",J229,0)</f>
        <v>0</v>
      </c>
      <c r="BF229" s="181">
        <f>IF(N229="snížená",J229,0)</f>
        <v>0</v>
      </c>
      <c r="BG229" s="181">
        <f>IF(N229="zákl. přenesená",J229,0)</f>
        <v>0</v>
      </c>
      <c r="BH229" s="181">
        <f>IF(N229="sníž. přenesená",J229,0)</f>
        <v>0</v>
      </c>
      <c r="BI229" s="181">
        <f>IF(N229="nulová",J229,0)</f>
        <v>0</v>
      </c>
      <c r="BJ229" s="20" t="s">
        <v>88</v>
      </c>
      <c r="BK229" s="181">
        <f>ROUND(I229*H229,2)</f>
        <v>0</v>
      </c>
      <c r="BL229" s="20" t="s">
        <v>222</v>
      </c>
      <c r="BM229" s="180" t="s">
        <v>1428</v>
      </c>
    </row>
    <row r="230" spans="1:47" s="2" customFormat="1" ht="12">
      <c r="A230" s="40"/>
      <c r="B230" s="41"/>
      <c r="C230" s="40"/>
      <c r="D230" s="183" t="s">
        <v>229</v>
      </c>
      <c r="E230" s="40"/>
      <c r="F230" s="191" t="s">
        <v>1338</v>
      </c>
      <c r="G230" s="40"/>
      <c r="H230" s="40"/>
      <c r="I230" s="192"/>
      <c r="J230" s="40"/>
      <c r="K230" s="40"/>
      <c r="L230" s="41"/>
      <c r="M230" s="193"/>
      <c r="N230" s="194"/>
      <c r="O230" s="74"/>
      <c r="P230" s="74"/>
      <c r="Q230" s="74"/>
      <c r="R230" s="74"/>
      <c r="S230" s="74"/>
      <c r="T230" s="75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T230" s="20" t="s">
        <v>229</v>
      </c>
      <c r="AU230" s="20" t="s">
        <v>22</v>
      </c>
    </row>
    <row r="231" spans="1:51" s="13" customFormat="1" ht="12">
      <c r="A231" s="13"/>
      <c r="B231" s="182"/>
      <c r="C231" s="13"/>
      <c r="D231" s="183" t="s">
        <v>224</v>
      </c>
      <c r="E231" s="184" t="s">
        <v>3</v>
      </c>
      <c r="F231" s="185" t="s">
        <v>1429</v>
      </c>
      <c r="G231" s="13"/>
      <c r="H231" s="186">
        <v>154.73</v>
      </c>
      <c r="I231" s="187"/>
      <c r="J231" s="13"/>
      <c r="K231" s="13"/>
      <c r="L231" s="182"/>
      <c r="M231" s="188"/>
      <c r="N231" s="189"/>
      <c r="O231" s="189"/>
      <c r="P231" s="189"/>
      <c r="Q231" s="189"/>
      <c r="R231" s="189"/>
      <c r="S231" s="189"/>
      <c r="T231" s="190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184" t="s">
        <v>224</v>
      </c>
      <c r="AU231" s="184" t="s">
        <v>22</v>
      </c>
      <c r="AV231" s="13" t="s">
        <v>22</v>
      </c>
      <c r="AW231" s="13" t="s">
        <v>41</v>
      </c>
      <c r="AX231" s="13" t="s">
        <v>88</v>
      </c>
      <c r="AY231" s="184" t="s">
        <v>216</v>
      </c>
    </row>
    <row r="232" spans="1:51" s="13" customFormat="1" ht="12">
      <c r="A232" s="13"/>
      <c r="B232" s="182"/>
      <c r="C232" s="13"/>
      <c r="D232" s="183" t="s">
        <v>224</v>
      </c>
      <c r="E232" s="13"/>
      <c r="F232" s="185" t="s">
        <v>1372</v>
      </c>
      <c r="G232" s="13"/>
      <c r="H232" s="186">
        <v>89.48</v>
      </c>
      <c r="I232" s="187"/>
      <c r="J232" s="13"/>
      <c r="K232" s="13"/>
      <c r="L232" s="182"/>
      <c r="M232" s="188"/>
      <c r="N232" s="189"/>
      <c r="O232" s="189"/>
      <c r="P232" s="189"/>
      <c r="Q232" s="189"/>
      <c r="R232" s="189"/>
      <c r="S232" s="189"/>
      <c r="T232" s="190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184" t="s">
        <v>224</v>
      </c>
      <c r="AU232" s="184" t="s">
        <v>22</v>
      </c>
      <c r="AV232" s="13" t="s">
        <v>22</v>
      </c>
      <c r="AW232" s="13" t="s">
        <v>4</v>
      </c>
      <c r="AX232" s="13" t="s">
        <v>88</v>
      </c>
      <c r="AY232" s="184" t="s">
        <v>216</v>
      </c>
    </row>
    <row r="233" spans="1:65" s="2" customFormat="1" ht="14.4" customHeight="1">
      <c r="A233" s="40"/>
      <c r="B233" s="167"/>
      <c r="C233" s="168" t="s">
        <v>418</v>
      </c>
      <c r="D233" s="168" t="s">
        <v>218</v>
      </c>
      <c r="E233" s="169" t="s">
        <v>1430</v>
      </c>
      <c r="F233" s="170" t="s">
        <v>1431</v>
      </c>
      <c r="G233" s="171" t="s">
        <v>260</v>
      </c>
      <c r="H233" s="172">
        <v>89.48</v>
      </c>
      <c r="I233" s="173"/>
      <c r="J233" s="174">
        <f>ROUND(I233*H233,2)</f>
        <v>0</v>
      </c>
      <c r="K233" s="175"/>
      <c r="L233" s="41"/>
      <c r="M233" s="176" t="s">
        <v>3</v>
      </c>
      <c r="N233" s="177" t="s">
        <v>51</v>
      </c>
      <c r="O233" s="74"/>
      <c r="P233" s="178">
        <f>O233*H233</f>
        <v>0</v>
      </c>
      <c r="Q233" s="178">
        <v>9E-05</v>
      </c>
      <c r="R233" s="178">
        <f>Q233*H233</f>
        <v>0.008053200000000002</v>
      </c>
      <c r="S233" s="178">
        <v>0</v>
      </c>
      <c r="T233" s="179">
        <f>S233*H233</f>
        <v>0</v>
      </c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R233" s="180" t="s">
        <v>222</v>
      </c>
      <c r="AT233" s="180" t="s">
        <v>218</v>
      </c>
      <c r="AU233" s="180" t="s">
        <v>22</v>
      </c>
      <c r="AY233" s="20" t="s">
        <v>216</v>
      </c>
      <c r="BE233" s="181">
        <f>IF(N233="základní",J233,0)</f>
        <v>0</v>
      </c>
      <c r="BF233" s="181">
        <f>IF(N233="snížená",J233,0)</f>
        <v>0</v>
      </c>
      <c r="BG233" s="181">
        <f>IF(N233="zákl. přenesená",J233,0)</f>
        <v>0</v>
      </c>
      <c r="BH233" s="181">
        <f>IF(N233="sníž. přenesená",J233,0)</f>
        <v>0</v>
      </c>
      <c r="BI233" s="181">
        <f>IF(N233="nulová",J233,0)</f>
        <v>0</v>
      </c>
      <c r="BJ233" s="20" t="s">
        <v>88</v>
      </c>
      <c r="BK233" s="181">
        <f>ROUND(I233*H233,2)</f>
        <v>0</v>
      </c>
      <c r="BL233" s="20" t="s">
        <v>222</v>
      </c>
      <c r="BM233" s="180" t="s">
        <v>1432</v>
      </c>
    </row>
    <row r="234" spans="1:47" s="2" customFormat="1" ht="12">
      <c r="A234" s="40"/>
      <c r="B234" s="41"/>
      <c r="C234" s="40"/>
      <c r="D234" s="183" t="s">
        <v>229</v>
      </c>
      <c r="E234" s="40"/>
      <c r="F234" s="191" t="s">
        <v>1338</v>
      </c>
      <c r="G234" s="40"/>
      <c r="H234" s="40"/>
      <c r="I234" s="192"/>
      <c r="J234" s="40"/>
      <c r="K234" s="40"/>
      <c r="L234" s="41"/>
      <c r="M234" s="193"/>
      <c r="N234" s="194"/>
      <c r="O234" s="74"/>
      <c r="P234" s="74"/>
      <c r="Q234" s="74"/>
      <c r="R234" s="74"/>
      <c r="S234" s="74"/>
      <c r="T234" s="75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T234" s="20" t="s">
        <v>229</v>
      </c>
      <c r="AU234" s="20" t="s">
        <v>22</v>
      </c>
    </row>
    <row r="235" spans="1:51" s="13" customFormat="1" ht="12">
      <c r="A235" s="13"/>
      <c r="B235" s="182"/>
      <c r="C235" s="13"/>
      <c r="D235" s="183" t="s">
        <v>224</v>
      </c>
      <c r="E235" s="13"/>
      <c r="F235" s="185" t="s">
        <v>1372</v>
      </c>
      <c r="G235" s="13"/>
      <c r="H235" s="186">
        <v>89.48</v>
      </c>
      <c r="I235" s="187"/>
      <c r="J235" s="13"/>
      <c r="K235" s="13"/>
      <c r="L235" s="182"/>
      <c r="M235" s="188"/>
      <c r="N235" s="189"/>
      <c r="O235" s="189"/>
      <c r="P235" s="189"/>
      <c r="Q235" s="189"/>
      <c r="R235" s="189"/>
      <c r="S235" s="189"/>
      <c r="T235" s="190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184" t="s">
        <v>224</v>
      </c>
      <c r="AU235" s="184" t="s">
        <v>22</v>
      </c>
      <c r="AV235" s="13" t="s">
        <v>22</v>
      </c>
      <c r="AW235" s="13" t="s">
        <v>4</v>
      </c>
      <c r="AX235" s="13" t="s">
        <v>88</v>
      </c>
      <c r="AY235" s="184" t="s">
        <v>216</v>
      </c>
    </row>
    <row r="236" spans="1:65" s="2" customFormat="1" ht="14.4" customHeight="1">
      <c r="A236" s="40"/>
      <c r="B236" s="167"/>
      <c r="C236" s="168" t="s">
        <v>426</v>
      </c>
      <c r="D236" s="168" t="s">
        <v>218</v>
      </c>
      <c r="E236" s="169" t="s">
        <v>1433</v>
      </c>
      <c r="F236" s="170" t="s">
        <v>1434</v>
      </c>
      <c r="G236" s="171" t="s">
        <v>1435</v>
      </c>
      <c r="H236" s="172">
        <v>0.11</v>
      </c>
      <c r="I236" s="173"/>
      <c r="J236" s="174">
        <f>ROUND(I236*H236,2)</f>
        <v>0</v>
      </c>
      <c r="K236" s="175"/>
      <c r="L236" s="41"/>
      <c r="M236" s="176" t="s">
        <v>3</v>
      </c>
      <c r="N236" s="177" t="s">
        <v>51</v>
      </c>
      <c r="O236" s="74"/>
      <c r="P236" s="178">
        <f>O236*H236</f>
        <v>0</v>
      </c>
      <c r="Q236" s="178">
        <v>0</v>
      </c>
      <c r="R236" s="178">
        <f>Q236*H236</f>
        <v>0</v>
      </c>
      <c r="S236" s="178">
        <v>0</v>
      </c>
      <c r="T236" s="179">
        <f>S236*H236</f>
        <v>0</v>
      </c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R236" s="180" t="s">
        <v>222</v>
      </c>
      <c r="AT236" s="180" t="s">
        <v>218</v>
      </c>
      <c r="AU236" s="180" t="s">
        <v>22</v>
      </c>
      <c r="AY236" s="20" t="s">
        <v>216</v>
      </c>
      <c r="BE236" s="181">
        <f>IF(N236="základní",J236,0)</f>
        <v>0</v>
      </c>
      <c r="BF236" s="181">
        <f>IF(N236="snížená",J236,0)</f>
        <v>0</v>
      </c>
      <c r="BG236" s="181">
        <f>IF(N236="zákl. přenesená",J236,0)</f>
        <v>0</v>
      </c>
      <c r="BH236" s="181">
        <f>IF(N236="sníž. přenesená",J236,0)</f>
        <v>0</v>
      </c>
      <c r="BI236" s="181">
        <f>IF(N236="nulová",J236,0)</f>
        <v>0</v>
      </c>
      <c r="BJ236" s="20" t="s">
        <v>88</v>
      </c>
      <c r="BK236" s="181">
        <f>ROUND(I236*H236,2)</f>
        <v>0</v>
      </c>
      <c r="BL236" s="20" t="s">
        <v>222</v>
      </c>
      <c r="BM236" s="180" t="s">
        <v>1436</v>
      </c>
    </row>
    <row r="237" spans="1:47" s="2" customFormat="1" ht="12">
      <c r="A237" s="40"/>
      <c r="B237" s="41"/>
      <c r="C237" s="40"/>
      <c r="D237" s="183" t="s">
        <v>229</v>
      </c>
      <c r="E237" s="40"/>
      <c r="F237" s="191" t="s">
        <v>1338</v>
      </c>
      <c r="G237" s="40"/>
      <c r="H237" s="40"/>
      <c r="I237" s="192"/>
      <c r="J237" s="40"/>
      <c r="K237" s="40"/>
      <c r="L237" s="41"/>
      <c r="M237" s="193"/>
      <c r="N237" s="194"/>
      <c r="O237" s="74"/>
      <c r="P237" s="74"/>
      <c r="Q237" s="74"/>
      <c r="R237" s="74"/>
      <c r="S237" s="74"/>
      <c r="T237" s="75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T237" s="20" t="s">
        <v>229</v>
      </c>
      <c r="AU237" s="20" t="s">
        <v>22</v>
      </c>
    </row>
    <row r="238" spans="1:51" s="13" customFormat="1" ht="12">
      <c r="A238" s="13"/>
      <c r="B238" s="182"/>
      <c r="C238" s="13"/>
      <c r="D238" s="183" t="s">
        <v>224</v>
      </c>
      <c r="E238" s="13"/>
      <c r="F238" s="185" t="s">
        <v>1437</v>
      </c>
      <c r="G238" s="13"/>
      <c r="H238" s="186">
        <v>0.11</v>
      </c>
      <c r="I238" s="187"/>
      <c r="J238" s="13"/>
      <c r="K238" s="13"/>
      <c r="L238" s="182"/>
      <c r="M238" s="188"/>
      <c r="N238" s="189"/>
      <c r="O238" s="189"/>
      <c r="P238" s="189"/>
      <c r="Q238" s="189"/>
      <c r="R238" s="189"/>
      <c r="S238" s="189"/>
      <c r="T238" s="190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184" t="s">
        <v>224</v>
      </c>
      <c r="AU238" s="184" t="s">
        <v>22</v>
      </c>
      <c r="AV238" s="13" t="s">
        <v>22</v>
      </c>
      <c r="AW238" s="13" t="s">
        <v>4</v>
      </c>
      <c r="AX238" s="13" t="s">
        <v>88</v>
      </c>
      <c r="AY238" s="184" t="s">
        <v>216</v>
      </c>
    </row>
    <row r="239" spans="1:63" s="12" customFormat="1" ht="22.8" customHeight="1">
      <c r="A239" s="12"/>
      <c r="B239" s="154"/>
      <c r="C239" s="12"/>
      <c r="D239" s="155" t="s">
        <v>79</v>
      </c>
      <c r="E239" s="165" t="s">
        <v>263</v>
      </c>
      <c r="F239" s="165" t="s">
        <v>438</v>
      </c>
      <c r="G239" s="12"/>
      <c r="H239" s="12"/>
      <c r="I239" s="157"/>
      <c r="J239" s="166">
        <f>BK239</f>
        <v>0</v>
      </c>
      <c r="K239" s="12"/>
      <c r="L239" s="154"/>
      <c r="M239" s="159"/>
      <c r="N239" s="160"/>
      <c r="O239" s="160"/>
      <c r="P239" s="161">
        <f>SUM(P240:P247)</f>
        <v>0</v>
      </c>
      <c r="Q239" s="160"/>
      <c r="R239" s="161">
        <f>SUM(R240:R247)</f>
        <v>4.97555483</v>
      </c>
      <c r="S239" s="160"/>
      <c r="T239" s="162">
        <f>SUM(T240:T247)</f>
        <v>0</v>
      </c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R239" s="155" t="s">
        <v>88</v>
      </c>
      <c r="AT239" s="163" t="s">
        <v>79</v>
      </c>
      <c r="AU239" s="163" t="s">
        <v>88</v>
      </c>
      <c r="AY239" s="155" t="s">
        <v>216</v>
      </c>
      <c r="BK239" s="164">
        <f>SUM(BK240:BK247)</f>
        <v>0</v>
      </c>
    </row>
    <row r="240" spans="1:65" s="2" customFormat="1" ht="24.15" customHeight="1">
      <c r="A240" s="40"/>
      <c r="B240" s="167"/>
      <c r="C240" s="168" t="s">
        <v>433</v>
      </c>
      <c r="D240" s="168" t="s">
        <v>218</v>
      </c>
      <c r="E240" s="169" t="s">
        <v>1438</v>
      </c>
      <c r="F240" s="170" t="s">
        <v>1439</v>
      </c>
      <c r="G240" s="171" t="s">
        <v>260</v>
      </c>
      <c r="H240" s="172">
        <v>6.257</v>
      </c>
      <c r="I240" s="173"/>
      <c r="J240" s="174">
        <f>ROUND(I240*H240,2)</f>
        <v>0</v>
      </c>
      <c r="K240" s="175"/>
      <c r="L240" s="41"/>
      <c r="M240" s="176" t="s">
        <v>3</v>
      </c>
      <c r="N240" s="177" t="s">
        <v>51</v>
      </c>
      <c r="O240" s="74"/>
      <c r="P240" s="178">
        <f>O240*H240</f>
        <v>0</v>
      </c>
      <c r="Q240" s="178">
        <v>0.43819</v>
      </c>
      <c r="R240" s="178">
        <f>Q240*H240</f>
        <v>2.74175483</v>
      </c>
      <c r="S240" s="178">
        <v>0</v>
      </c>
      <c r="T240" s="179">
        <f>S240*H240</f>
        <v>0</v>
      </c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R240" s="180" t="s">
        <v>222</v>
      </c>
      <c r="AT240" s="180" t="s">
        <v>218</v>
      </c>
      <c r="AU240" s="180" t="s">
        <v>22</v>
      </c>
      <c r="AY240" s="20" t="s">
        <v>216</v>
      </c>
      <c r="BE240" s="181">
        <f>IF(N240="základní",J240,0)</f>
        <v>0</v>
      </c>
      <c r="BF240" s="181">
        <f>IF(N240="snížená",J240,0)</f>
        <v>0</v>
      </c>
      <c r="BG240" s="181">
        <f>IF(N240="zákl. přenesená",J240,0)</f>
        <v>0</v>
      </c>
      <c r="BH240" s="181">
        <f>IF(N240="sníž. přenesená",J240,0)</f>
        <v>0</v>
      </c>
      <c r="BI240" s="181">
        <f>IF(N240="nulová",J240,0)</f>
        <v>0</v>
      </c>
      <c r="BJ240" s="20" t="s">
        <v>88</v>
      </c>
      <c r="BK240" s="181">
        <f>ROUND(I240*H240,2)</f>
        <v>0</v>
      </c>
      <c r="BL240" s="20" t="s">
        <v>222</v>
      </c>
      <c r="BM240" s="180" t="s">
        <v>1440</v>
      </c>
    </row>
    <row r="241" spans="1:47" s="2" customFormat="1" ht="12">
      <c r="A241" s="40"/>
      <c r="B241" s="41"/>
      <c r="C241" s="40"/>
      <c r="D241" s="183" t="s">
        <v>229</v>
      </c>
      <c r="E241" s="40"/>
      <c r="F241" s="191" t="s">
        <v>1338</v>
      </c>
      <c r="G241" s="40"/>
      <c r="H241" s="40"/>
      <c r="I241" s="192"/>
      <c r="J241" s="40"/>
      <c r="K241" s="40"/>
      <c r="L241" s="41"/>
      <c r="M241" s="193"/>
      <c r="N241" s="194"/>
      <c r="O241" s="74"/>
      <c r="P241" s="74"/>
      <c r="Q241" s="74"/>
      <c r="R241" s="74"/>
      <c r="S241" s="74"/>
      <c r="T241" s="75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T241" s="20" t="s">
        <v>229</v>
      </c>
      <c r="AU241" s="20" t="s">
        <v>22</v>
      </c>
    </row>
    <row r="242" spans="1:51" s="13" customFormat="1" ht="12">
      <c r="A242" s="13"/>
      <c r="B242" s="182"/>
      <c r="C242" s="13"/>
      <c r="D242" s="183" t="s">
        <v>224</v>
      </c>
      <c r="E242" s="184" t="s">
        <v>3</v>
      </c>
      <c r="F242" s="185" t="s">
        <v>1441</v>
      </c>
      <c r="G242" s="13"/>
      <c r="H242" s="186">
        <v>10.82</v>
      </c>
      <c r="I242" s="187"/>
      <c r="J242" s="13"/>
      <c r="K242" s="13"/>
      <c r="L242" s="182"/>
      <c r="M242" s="188"/>
      <c r="N242" s="189"/>
      <c r="O242" s="189"/>
      <c r="P242" s="189"/>
      <c r="Q242" s="189"/>
      <c r="R242" s="189"/>
      <c r="S242" s="189"/>
      <c r="T242" s="190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184" t="s">
        <v>224</v>
      </c>
      <c r="AU242" s="184" t="s">
        <v>22</v>
      </c>
      <c r="AV242" s="13" t="s">
        <v>22</v>
      </c>
      <c r="AW242" s="13" t="s">
        <v>41</v>
      </c>
      <c r="AX242" s="13" t="s">
        <v>88</v>
      </c>
      <c r="AY242" s="184" t="s">
        <v>216</v>
      </c>
    </row>
    <row r="243" spans="1:51" s="13" customFormat="1" ht="12">
      <c r="A243" s="13"/>
      <c r="B243" s="182"/>
      <c r="C243" s="13"/>
      <c r="D243" s="183" t="s">
        <v>224</v>
      </c>
      <c r="E243" s="13"/>
      <c r="F243" s="185" t="s">
        <v>1442</v>
      </c>
      <c r="G243" s="13"/>
      <c r="H243" s="186">
        <v>6.257</v>
      </c>
      <c r="I243" s="187"/>
      <c r="J243" s="13"/>
      <c r="K243" s="13"/>
      <c r="L243" s="182"/>
      <c r="M243" s="188"/>
      <c r="N243" s="189"/>
      <c r="O243" s="189"/>
      <c r="P243" s="189"/>
      <c r="Q243" s="189"/>
      <c r="R243" s="189"/>
      <c r="S243" s="189"/>
      <c r="T243" s="190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184" t="s">
        <v>224</v>
      </c>
      <c r="AU243" s="184" t="s">
        <v>22</v>
      </c>
      <c r="AV243" s="13" t="s">
        <v>22</v>
      </c>
      <c r="AW243" s="13" t="s">
        <v>4</v>
      </c>
      <c r="AX243" s="13" t="s">
        <v>88</v>
      </c>
      <c r="AY243" s="184" t="s">
        <v>216</v>
      </c>
    </row>
    <row r="244" spans="1:65" s="2" customFormat="1" ht="14.4" customHeight="1">
      <c r="A244" s="40"/>
      <c r="B244" s="167"/>
      <c r="C244" s="203" t="s">
        <v>439</v>
      </c>
      <c r="D244" s="203" t="s">
        <v>355</v>
      </c>
      <c r="E244" s="204" t="s">
        <v>1443</v>
      </c>
      <c r="F244" s="205" t="s">
        <v>1444</v>
      </c>
      <c r="G244" s="206" t="s">
        <v>260</v>
      </c>
      <c r="H244" s="207">
        <v>6.57</v>
      </c>
      <c r="I244" s="208"/>
      <c r="J244" s="209">
        <f>ROUND(I244*H244,2)</f>
        <v>0</v>
      </c>
      <c r="K244" s="210"/>
      <c r="L244" s="211"/>
      <c r="M244" s="212" t="s">
        <v>3</v>
      </c>
      <c r="N244" s="213" t="s">
        <v>51</v>
      </c>
      <c r="O244" s="74"/>
      <c r="P244" s="178">
        <f>O244*H244</f>
        <v>0</v>
      </c>
      <c r="Q244" s="178">
        <v>0.34</v>
      </c>
      <c r="R244" s="178">
        <f>Q244*H244</f>
        <v>2.2338000000000005</v>
      </c>
      <c r="S244" s="178">
        <v>0</v>
      </c>
      <c r="T244" s="179">
        <f>S244*H244</f>
        <v>0</v>
      </c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R244" s="180" t="s">
        <v>257</v>
      </c>
      <c r="AT244" s="180" t="s">
        <v>355</v>
      </c>
      <c r="AU244" s="180" t="s">
        <v>22</v>
      </c>
      <c r="AY244" s="20" t="s">
        <v>216</v>
      </c>
      <c r="BE244" s="181">
        <f>IF(N244="základní",J244,0)</f>
        <v>0</v>
      </c>
      <c r="BF244" s="181">
        <f>IF(N244="snížená",J244,0)</f>
        <v>0</v>
      </c>
      <c r="BG244" s="181">
        <f>IF(N244="zákl. přenesená",J244,0)</f>
        <v>0</v>
      </c>
      <c r="BH244" s="181">
        <f>IF(N244="sníž. přenesená",J244,0)</f>
        <v>0</v>
      </c>
      <c r="BI244" s="181">
        <f>IF(N244="nulová",J244,0)</f>
        <v>0</v>
      </c>
      <c r="BJ244" s="20" t="s">
        <v>88</v>
      </c>
      <c r="BK244" s="181">
        <f>ROUND(I244*H244,2)</f>
        <v>0</v>
      </c>
      <c r="BL244" s="20" t="s">
        <v>222</v>
      </c>
      <c r="BM244" s="180" t="s">
        <v>1445</v>
      </c>
    </row>
    <row r="245" spans="1:47" s="2" customFormat="1" ht="12">
      <c r="A245" s="40"/>
      <c r="B245" s="41"/>
      <c r="C245" s="40"/>
      <c r="D245" s="183" t="s">
        <v>229</v>
      </c>
      <c r="E245" s="40"/>
      <c r="F245" s="191" t="s">
        <v>1338</v>
      </c>
      <c r="G245" s="40"/>
      <c r="H245" s="40"/>
      <c r="I245" s="192"/>
      <c r="J245" s="40"/>
      <c r="K245" s="40"/>
      <c r="L245" s="41"/>
      <c r="M245" s="193"/>
      <c r="N245" s="194"/>
      <c r="O245" s="74"/>
      <c r="P245" s="74"/>
      <c r="Q245" s="74"/>
      <c r="R245" s="74"/>
      <c r="S245" s="74"/>
      <c r="T245" s="75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T245" s="20" t="s">
        <v>229</v>
      </c>
      <c r="AU245" s="20" t="s">
        <v>22</v>
      </c>
    </row>
    <row r="246" spans="1:51" s="13" customFormat="1" ht="12">
      <c r="A246" s="13"/>
      <c r="B246" s="182"/>
      <c r="C246" s="13"/>
      <c r="D246" s="183" t="s">
        <v>224</v>
      </c>
      <c r="E246" s="184" t="s">
        <v>3</v>
      </c>
      <c r="F246" s="185" t="s">
        <v>1446</v>
      </c>
      <c r="G246" s="13"/>
      <c r="H246" s="186">
        <v>11.361</v>
      </c>
      <c r="I246" s="187"/>
      <c r="J246" s="13"/>
      <c r="K246" s="13"/>
      <c r="L246" s="182"/>
      <c r="M246" s="188"/>
      <c r="N246" s="189"/>
      <c r="O246" s="189"/>
      <c r="P246" s="189"/>
      <c r="Q246" s="189"/>
      <c r="R246" s="189"/>
      <c r="S246" s="189"/>
      <c r="T246" s="190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184" t="s">
        <v>224</v>
      </c>
      <c r="AU246" s="184" t="s">
        <v>22</v>
      </c>
      <c r="AV246" s="13" t="s">
        <v>22</v>
      </c>
      <c r="AW246" s="13" t="s">
        <v>41</v>
      </c>
      <c r="AX246" s="13" t="s">
        <v>88</v>
      </c>
      <c r="AY246" s="184" t="s">
        <v>216</v>
      </c>
    </row>
    <row r="247" spans="1:51" s="13" customFormat="1" ht="12">
      <c r="A247" s="13"/>
      <c r="B247" s="182"/>
      <c r="C247" s="13"/>
      <c r="D247" s="183" t="s">
        <v>224</v>
      </c>
      <c r="E247" s="13"/>
      <c r="F247" s="185" t="s">
        <v>1447</v>
      </c>
      <c r="G247" s="13"/>
      <c r="H247" s="186">
        <v>6.57</v>
      </c>
      <c r="I247" s="187"/>
      <c r="J247" s="13"/>
      <c r="K247" s="13"/>
      <c r="L247" s="182"/>
      <c r="M247" s="188"/>
      <c r="N247" s="189"/>
      <c r="O247" s="189"/>
      <c r="P247" s="189"/>
      <c r="Q247" s="189"/>
      <c r="R247" s="189"/>
      <c r="S247" s="189"/>
      <c r="T247" s="190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184" t="s">
        <v>224</v>
      </c>
      <c r="AU247" s="184" t="s">
        <v>22</v>
      </c>
      <c r="AV247" s="13" t="s">
        <v>22</v>
      </c>
      <c r="AW247" s="13" t="s">
        <v>4</v>
      </c>
      <c r="AX247" s="13" t="s">
        <v>88</v>
      </c>
      <c r="AY247" s="184" t="s">
        <v>216</v>
      </c>
    </row>
    <row r="248" spans="1:63" s="12" customFormat="1" ht="22.8" customHeight="1">
      <c r="A248" s="12"/>
      <c r="B248" s="154"/>
      <c r="C248" s="12"/>
      <c r="D248" s="155" t="s">
        <v>79</v>
      </c>
      <c r="E248" s="165" t="s">
        <v>555</v>
      </c>
      <c r="F248" s="165" t="s">
        <v>556</v>
      </c>
      <c r="G248" s="12"/>
      <c r="H248" s="12"/>
      <c r="I248" s="157"/>
      <c r="J248" s="166">
        <f>BK248</f>
        <v>0</v>
      </c>
      <c r="K248" s="12"/>
      <c r="L248" s="154"/>
      <c r="M248" s="159"/>
      <c r="N248" s="160"/>
      <c r="O248" s="160"/>
      <c r="P248" s="161">
        <f>SUM(P249:P253)</f>
        <v>0</v>
      </c>
      <c r="Q248" s="160"/>
      <c r="R248" s="161">
        <f>SUM(R249:R253)</f>
        <v>0</v>
      </c>
      <c r="S248" s="160"/>
      <c r="T248" s="162">
        <f>SUM(T249:T253)</f>
        <v>0</v>
      </c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R248" s="155" t="s">
        <v>88</v>
      </c>
      <c r="AT248" s="163" t="s">
        <v>79</v>
      </c>
      <c r="AU248" s="163" t="s">
        <v>88</v>
      </c>
      <c r="AY248" s="155" t="s">
        <v>216</v>
      </c>
      <c r="BK248" s="164">
        <f>SUM(BK249:BK253)</f>
        <v>0</v>
      </c>
    </row>
    <row r="249" spans="1:65" s="2" customFormat="1" ht="37.8" customHeight="1">
      <c r="A249" s="40"/>
      <c r="B249" s="167"/>
      <c r="C249" s="168" t="s">
        <v>444</v>
      </c>
      <c r="D249" s="168" t="s">
        <v>218</v>
      </c>
      <c r="E249" s="169" t="s">
        <v>558</v>
      </c>
      <c r="F249" s="170" t="s">
        <v>559</v>
      </c>
      <c r="G249" s="171" t="s">
        <v>299</v>
      </c>
      <c r="H249" s="172">
        <v>2.748</v>
      </c>
      <c r="I249" s="173"/>
      <c r="J249" s="174">
        <f>ROUND(I249*H249,2)</f>
        <v>0</v>
      </c>
      <c r="K249" s="175"/>
      <c r="L249" s="41"/>
      <c r="M249" s="176" t="s">
        <v>3</v>
      </c>
      <c r="N249" s="177" t="s">
        <v>51</v>
      </c>
      <c r="O249" s="74"/>
      <c r="P249" s="178">
        <f>O249*H249</f>
        <v>0</v>
      </c>
      <c r="Q249" s="178">
        <v>0</v>
      </c>
      <c r="R249" s="178">
        <f>Q249*H249</f>
        <v>0</v>
      </c>
      <c r="S249" s="178">
        <v>0</v>
      </c>
      <c r="T249" s="179">
        <f>S249*H249</f>
        <v>0</v>
      </c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R249" s="180" t="s">
        <v>222</v>
      </c>
      <c r="AT249" s="180" t="s">
        <v>218</v>
      </c>
      <c r="AU249" s="180" t="s">
        <v>22</v>
      </c>
      <c r="AY249" s="20" t="s">
        <v>216</v>
      </c>
      <c r="BE249" s="181">
        <f>IF(N249="základní",J249,0)</f>
        <v>0</v>
      </c>
      <c r="BF249" s="181">
        <f>IF(N249="snížená",J249,0)</f>
        <v>0</v>
      </c>
      <c r="BG249" s="181">
        <f>IF(N249="zákl. přenesená",J249,0)</f>
        <v>0</v>
      </c>
      <c r="BH249" s="181">
        <f>IF(N249="sníž. přenesená",J249,0)</f>
        <v>0</v>
      </c>
      <c r="BI249" s="181">
        <f>IF(N249="nulová",J249,0)</f>
        <v>0</v>
      </c>
      <c r="BJ249" s="20" t="s">
        <v>88</v>
      </c>
      <c r="BK249" s="181">
        <f>ROUND(I249*H249,2)</f>
        <v>0</v>
      </c>
      <c r="BL249" s="20" t="s">
        <v>222</v>
      </c>
      <c r="BM249" s="180" t="s">
        <v>1448</v>
      </c>
    </row>
    <row r="250" spans="1:65" s="2" customFormat="1" ht="49.05" customHeight="1">
      <c r="A250" s="40"/>
      <c r="B250" s="167"/>
      <c r="C250" s="168" t="s">
        <v>449</v>
      </c>
      <c r="D250" s="168" t="s">
        <v>218</v>
      </c>
      <c r="E250" s="169" t="s">
        <v>562</v>
      </c>
      <c r="F250" s="170" t="s">
        <v>563</v>
      </c>
      <c r="G250" s="171" t="s">
        <v>299</v>
      </c>
      <c r="H250" s="172">
        <v>13.74</v>
      </c>
      <c r="I250" s="173"/>
      <c r="J250" s="174">
        <f>ROUND(I250*H250,2)</f>
        <v>0</v>
      </c>
      <c r="K250" s="175"/>
      <c r="L250" s="41"/>
      <c r="M250" s="176" t="s">
        <v>3</v>
      </c>
      <c r="N250" s="177" t="s">
        <v>51</v>
      </c>
      <c r="O250" s="74"/>
      <c r="P250" s="178">
        <f>O250*H250</f>
        <v>0</v>
      </c>
      <c r="Q250" s="178">
        <v>0</v>
      </c>
      <c r="R250" s="178">
        <f>Q250*H250</f>
        <v>0</v>
      </c>
      <c r="S250" s="178">
        <v>0</v>
      </c>
      <c r="T250" s="179">
        <f>S250*H250</f>
        <v>0</v>
      </c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R250" s="180" t="s">
        <v>222</v>
      </c>
      <c r="AT250" s="180" t="s">
        <v>218</v>
      </c>
      <c r="AU250" s="180" t="s">
        <v>22</v>
      </c>
      <c r="AY250" s="20" t="s">
        <v>216</v>
      </c>
      <c r="BE250" s="181">
        <f>IF(N250="základní",J250,0)</f>
        <v>0</v>
      </c>
      <c r="BF250" s="181">
        <f>IF(N250="snížená",J250,0)</f>
        <v>0</v>
      </c>
      <c r="BG250" s="181">
        <f>IF(N250="zákl. přenesená",J250,0)</f>
        <v>0</v>
      </c>
      <c r="BH250" s="181">
        <f>IF(N250="sníž. přenesená",J250,0)</f>
        <v>0</v>
      </c>
      <c r="BI250" s="181">
        <f>IF(N250="nulová",J250,0)</f>
        <v>0</v>
      </c>
      <c r="BJ250" s="20" t="s">
        <v>88</v>
      </c>
      <c r="BK250" s="181">
        <f>ROUND(I250*H250,2)</f>
        <v>0</v>
      </c>
      <c r="BL250" s="20" t="s">
        <v>222</v>
      </c>
      <c r="BM250" s="180" t="s">
        <v>1449</v>
      </c>
    </row>
    <row r="251" spans="1:47" s="2" customFormat="1" ht="12">
      <c r="A251" s="40"/>
      <c r="B251" s="41"/>
      <c r="C251" s="40"/>
      <c r="D251" s="183" t="s">
        <v>229</v>
      </c>
      <c r="E251" s="40"/>
      <c r="F251" s="191" t="s">
        <v>295</v>
      </c>
      <c r="G251" s="40"/>
      <c r="H251" s="40"/>
      <c r="I251" s="192"/>
      <c r="J251" s="40"/>
      <c r="K251" s="40"/>
      <c r="L251" s="41"/>
      <c r="M251" s="193"/>
      <c r="N251" s="194"/>
      <c r="O251" s="74"/>
      <c r="P251" s="74"/>
      <c r="Q251" s="74"/>
      <c r="R251" s="74"/>
      <c r="S251" s="74"/>
      <c r="T251" s="75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T251" s="20" t="s">
        <v>229</v>
      </c>
      <c r="AU251" s="20" t="s">
        <v>22</v>
      </c>
    </row>
    <row r="252" spans="1:51" s="13" customFormat="1" ht="12">
      <c r="A252" s="13"/>
      <c r="B252" s="182"/>
      <c r="C252" s="13"/>
      <c r="D252" s="183" t="s">
        <v>224</v>
      </c>
      <c r="E252" s="184" t="s">
        <v>3</v>
      </c>
      <c r="F252" s="185" t="s">
        <v>1450</v>
      </c>
      <c r="G252" s="13"/>
      <c r="H252" s="186">
        <v>13.74</v>
      </c>
      <c r="I252" s="187"/>
      <c r="J252" s="13"/>
      <c r="K252" s="13"/>
      <c r="L252" s="182"/>
      <c r="M252" s="188"/>
      <c r="N252" s="189"/>
      <c r="O252" s="189"/>
      <c r="P252" s="189"/>
      <c r="Q252" s="189"/>
      <c r="R252" s="189"/>
      <c r="S252" s="189"/>
      <c r="T252" s="190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184" t="s">
        <v>224</v>
      </c>
      <c r="AU252" s="184" t="s">
        <v>22</v>
      </c>
      <c r="AV252" s="13" t="s">
        <v>22</v>
      </c>
      <c r="AW252" s="13" t="s">
        <v>41</v>
      </c>
      <c r="AX252" s="13" t="s">
        <v>88</v>
      </c>
      <c r="AY252" s="184" t="s">
        <v>216</v>
      </c>
    </row>
    <row r="253" spans="1:65" s="2" customFormat="1" ht="37.8" customHeight="1">
      <c r="A253" s="40"/>
      <c r="B253" s="167"/>
      <c r="C253" s="168" t="s">
        <v>454</v>
      </c>
      <c r="D253" s="168" t="s">
        <v>218</v>
      </c>
      <c r="E253" s="169" t="s">
        <v>582</v>
      </c>
      <c r="F253" s="170" t="s">
        <v>583</v>
      </c>
      <c r="G253" s="171" t="s">
        <v>299</v>
      </c>
      <c r="H253" s="172">
        <v>2.748</v>
      </c>
      <c r="I253" s="173"/>
      <c r="J253" s="174">
        <f>ROUND(I253*H253,2)</f>
        <v>0</v>
      </c>
      <c r="K253" s="175"/>
      <c r="L253" s="41"/>
      <c r="M253" s="176" t="s">
        <v>3</v>
      </c>
      <c r="N253" s="177" t="s">
        <v>51</v>
      </c>
      <c r="O253" s="74"/>
      <c r="P253" s="178">
        <f>O253*H253</f>
        <v>0</v>
      </c>
      <c r="Q253" s="178">
        <v>0</v>
      </c>
      <c r="R253" s="178">
        <f>Q253*H253</f>
        <v>0</v>
      </c>
      <c r="S253" s="178">
        <v>0</v>
      </c>
      <c r="T253" s="179">
        <f>S253*H253</f>
        <v>0</v>
      </c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R253" s="180" t="s">
        <v>222</v>
      </c>
      <c r="AT253" s="180" t="s">
        <v>218</v>
      </c>
      <c r="AU253" s="180" t="s">
        <v>22</v>
      </c>
      <c r="AY253" s="20" t="s">
        <v>216</v>
      </c>
      <c r="BE253" s="181">
        <f>IF(N253="základní",J253,0)</f>
        <v>0</v>
      </c>
      <c r="BF253" s="181">
        <f>IF(N253="snížená",J253,0)</f>
        <v>0</v>
      </c>
      <c r="BG253" s="181">
        <f>IF(N253="zákl. přenesená",J253,0)</f>
        <v>0</v>
      </c>
      <c r="BH253" s="181">
        <f>IF(N253="sníž. přenesená",J253,0)</f>
        <v>0</v>
      </c>
      <c r="BI253" s="181">
        <f>IF(N253="nulová",J253,0)</f>
        <v>0</v>
      </c>
      <c r="BJ253" s="20" t="s">
        <v>88</v>
      </c>
      <c r="BK253" s="181">
        <f>ROUND(I253*H253,2)</f>
        <v>0</v>
      </c>
      <c r="BL253" s="20" t="s">
        <v>222</v>
      </c>
      <c r="BM253" s="180" t="s">
        <v>1451</v>
      </c>
    </row>
    <row r="254" spans="1:63" s="12" customFormat="1" ht="22.8" customHeight="1">
      <c r="A254" s="12"/>
      <c r="B254" s="154"/>
      <c r="C254" s="12"/>
      <c r="D254" s="155" t="s">
        <v>79</v>
      </c>
      <c r="E254" s="165" t="s">
        <v>592</v>
      </c>
      <c r="F254" s="165" t="s">
        <v>593</v>
      </c>
      <c r="G254" s="12"/>
      <c r="H254" s="12"/>
      <c r="I254" s="157"/>
      <c r="J254" s="166">
        <f>BK254</f>
        <v>0</v>
      </c>
      <c r="K254" s="12"/>
      <c r="L254" s="154"/>
      <c r="M254" s="159"/>
      <c r="N254" s="160"/>
      <c r="O254" s="160"/>
      <c r="P254" s="161">
        <f>SUM(P255:P258)</f>
        <v>0</v>
      </c>
      <c r="Q254" s="160"/>
      <c r="R254" s="161">
        <f>SUM(R255:R258)</f>
        <v>0</v>
      </c>
      <c r="S254" s="160"/>
      <c r="T254" s="162">
        <f>SUM(T255:T258)</f>
        <v>0</v>
      </c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R254" s="155" t="s">
        <v>88</v>
      </c>
      <c r="AT254" s="163" t="s">
        <v>79</v>
      </c>
      <c r="AU254" s="163" t="s">
        <v>88</v>
      </c>
      <c r="AY254" s="155" t="s">
        <v>216</v>
      </c>
      <c r="BK254" s="164">
        <f>SUM(BK255:BK258)</f>
        <v>0</v>
      </c>
    </row>
    <row r="255" spans="1:65" s="2" customFormat="1" ht="49.05" customHeight="1">
      <c r="A255" s="40"/>
      <c r="B255" s="167"/>
      <c r="C255" s="168" t="s">
        <v>30</v>
      </c>
      <c r="D255" s="168" t="s">
        <v>218</v>
      </c>
      <c r="E255" s="169" t="s">
        <v>1452</v>
      </c>
      <c r="F255" s="170" t="s">
        <v>1453</v>
      </c>
      <c r="G255" s="171" t="s">
        <v>299</v>
      </c>
      <c r="H255" s="172">
        <v>153.609</v>
      </c>
      <c r="I255" s="173"/>
      <c r="J255" s="174">
        <f>ROUND(I255*H255,2)</f>
        <v>0</v>
      </c>
      <c r="K255" s="175"/>
      <c r="L255" s="41"/>
      <c r="M255" s="176" t="s">
        <v>3</v>
      </c>
      <c r="N255" s="177" t="s">
        <v>51</v>
      </c>
      <c r="O255" s="74"/>
      <c r="P255" s="178">
        <f>O255*H255</f>
        <v>0</v>
      </c>
      <c r="Q255" s="178">
        <v>0</v>
      </c>
      <c r="R255" s="178">
        <f>Q255*H255</f>
        <v>0</v>
      </c>
      <c r="S255" s="178">
        <v>0</v>
      </c>
      <c r="T255" s="179">
        <f>S255*H255</f>
        <v>0</v>
      </c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R255" s="180" t="s">
        <v>222</v>
      </c>
      <c r="AT255" s="180" t="s">
        <v>218</v>
      </c>
      <c r="AU255" s="180" t="s">
        <v>22</v>
      </c>
      <c r="AY255" s="20" t="s">
        <v>216</v>
      </c>
      <c r="BE255" s="181">
        <f>IF(N255="základní",J255,0)</f>
        <v>0</v>
      </c>
      <c r="BF255" s="181">
        <f>IF(N255="snížená",J255,0)</f>
        <v>0</v>
      </c>
      <c r="BG255" s="181">
        <f>IF(N255="zákl. přenesená",J255,0)</f>
        <v>0</v>
      </c>
      <c r="BH255" s="181">
        <f>IF(N255="sníž. přenesená",J255,0)</f>
        <v>0</v>
      </c>
      <c r="BI255" s="181">
        <f>IF(N255="nulová",J255,0)</f>
        <v>0</v>
      </c>
      <c r="BJ255" s="20" t="s">
        <v>88</v>
      </c>
      <c r="BK255" s="181">
        <f>ROUND(I255*H255,2)</f>
        <v>0</v>
      </c>
      <c r="BL255" s="20" t="s">
        <v>222</v>
      </c>
      <c r="BM255" s="180" t="s">
        <v>1454</v>
      </c>
    </row>
    <row r="256" spans="1:51" s="13" customFormat="1" ht="12">
      <c r="A256" s="13"/>
      <c r="B256" s="182"/>
      <c r="C256" s="13"/>
      <c r="D256" s="183" t="s">
        <v>224</v>
      </c>
      <c r="E256" s="13"/>
      <c r="F256" s="185" t="s">
        <v>1455</v>
      </c>
      <c r="G256" s="13"/>
      <c r="H256" s="186">
        <v>153.609</v>
      </c>
      <c r="I256" s="187"/>
      <c r="J256" s="13"/>
      <c r="K256" s="13"/>
      <c r="L256" s="182"/>
      <c r="M256" s="188"/>
      <c r="N256" s="189"/>
      <c r="O256" s="189"/>
      <c r="P256" s="189"/>
      <c r="Q256" s="189"/>
      <c r="R256" s="189"/>
      <c r="S256" s="189"/>
      <c r="T256" s="190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184" t="s">
        <v>224</v>
      </c>
      <c r="AU256" s="184" t="s">
        <v>22</v>
      </c>
      <c r="AV256" s="13" t="s">
        <v>22</v>
      </c>
      <c r="AW256" s="13" t="s">
        <v>4</v>
      </c>
      <c r="AX256" s="13" t="s">
        <v>88</v>
      </c>
      <c r="AY256" s="184" t="s">
        <v>216</v>
      </c>
    </row>
    <row r="257" spans="1:65" s="2" customFormat="1" ht="49.05" customHeight="1">
      <c r="A257" s="40"/>
      <c r="B257" s="167"/>
      <c r="C257" s="168" t="s">
        <v>463</v>
      </c>
      <c r="D257" s="168" t="s">
        <v>218</v>
      </c>
      <c r="E257" s="169" t="s">
        <v>1456</v>
      </c>
      <c r="F257" s="170" t="s">
        <v>1457</v>
      </c>
      <c r="G257" s="171" t="s">
        <v>299</v>
      </c>
      <c r="H257" s="172">
        <v>153.609</v>
      </c>
      <c r="I257" s="173"/>
      <c r="J257" s="174">
        <f>ROUND(I257*H257,2)</f>
        <v>0</v>
      </c>
      <c r="K257" s="175"/>
      <c r="L257" s="41"/>
      <c r="M257" s="176" t="s">
        <v>3</v>
      </c>
      <c r="N257" s="177" t="s">
        <v>51</v>
      </c>
      <c r="O257" s="74"/>
      <c r="P257" s="178">
        <f>O257*H257</f>
        <v>0</v>
      </c>
      <c r="Q257" s="178">
        <v>0</v>
      </c>
      <c r="R257" s="178">
        <f>Q257*H257</f>
        <v>0</v>
      </c>
      <c r="S257" s="178">
        <v>0</v>
      </c>
      <c r="T257" s="179">
        <f>S257*H257</f>
        <v>0</v>
      </c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R257" s="180" t="s">
        <v>222</v>
      </c>
      <c r="AT257" s="180" t="s">
        <v>218</v>
      </c>
      <c r="AU257" s="180" t="s">
        <v>22</v>
      </c>
      <c r="AY257" s="20" t="s">
        <v>216</v>
      </c>
      <c r="BE257" s="181">
        <f>IF(N257="základní",J257,0)</f>
        <v>0</v>
      </c>
      <c r="BF257" s="181">
        <f>IF(N257="snížená",J257,0)</f>
        <v>0</v>
      </c>
      <c r="BG257" s="181">
        <f>IF(N257="zákl. přenesená",J257,0)</f>
        <v>0</v>
      </c>
      <c r="BH257" s="181">
        <f>IF(N257="sníž. přenesená",J257,0)</f>
        <v>0</v>
      </c>
      <c r="BI257" s="181">
        <f>IF(N257="nulová",J257,0)</f>
        <v>0</v>
      </c>
      <c r="BJ257" s="20" t="s">
        <v>88</v>
      </c>
      <c r="BK257" s="181">
        <f>ROUND(I257*H257,2)</f>
        <v>0</v>
      </c>
      <c r="BL257" s="20" t="s">
        <v>222</v>
      </c>
      <c r="BM257" s="180" t="s">
        <v>1458</v>
      </c>
    </row>
    <row r="258" spans="1:51" s="13" customFormat="1" ht="12">
      <c r="A258" s="13"/>
      <c r="B258" s="182"/>
      <c r="C258" s="13"/>
      <c r="D258" s="183" t="s">
        <v>224</v>
      </c>
      <c r="E258" s="13"/>
      <c r="F258" s="185" t="s">
        <v>1455</v>
      </c>
      <c r="G258" s="13"/>
      <c r="H258" s="186">
        <v>153.609</v>
      </c>
      <c r="I258" s="187"/>
      <c r="J258" s="13"/>
      <c r="K258" s="13"/>
      <c r="L258" s="182"/>
      <c r="M258" s="237"/>
      <c r="N258" s="238"/>
      <c r="O258" s="238"/>
      <c r="P258" s="238"/>
      <c r="Q258" s="238"/>
      <c r="R258" s="238"/>
      <c r="S258" s="238"/>
      <c r="T258" s="239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184" t="s">
        <v>224</v>
      </c>
      <c r="AU258" s="184" t="s">
        <v>22</v>
      </c>
      <c r="AV258" s="13" t="s">
        <v>22</v>
      </c>
      <c r="AW258" s="13" t="s">
        <v>4</v>
      </c>
      <c r="AX258" s="13" t="s">
        <v>88</v>
      </c>
      <c r="AY258" s="184" t="s">
        <v>216</v>
      </c>
    </row>
    <row r="259" spans="1:31" s="2" customFormat="1" ht="6.95" customHeight="1">
      <c r="A259" s="40"/>
      <c r="B259" s="57"/>
      <c r="C259" s="58"/>
      <c r="D259" s="58"/>
      <c r="E259" s="58"/>
      <c r="F259" s="58"/>
      <c r="G259" s="58"/>
      <c r="H259" s="58"/>
      <c r="I259" s="58"/>
      <c r="J259" s="58"/>
      <c r="K259" s="58"/>
      <c r="L259" s="41"/>
      <c r="M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</row>
  </sheetData>
  <autoFilter ref="C87:K258"/>
  <mergeCells count="9">
    <mergeCell ref="E7:H7"/>
    <mergeCell ref="E9:H9"/>
    <mergeCell ref="E18:H18"/>
    <mergeCell ref="E27:H27"/>
    <mergeCell ref="E48:H48"/>
    <mergeCell ref="E50:H50"/>
    <mergeCell ref="E78:H78"/>
    <mergeCell ref="E80:H8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6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9" t="s">
        <v>6</v>
      </c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128</v>
      </c>
    </row>
    <row r="3" spans="2:46" s="1" customFormat="1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3"/>
      <c r="AT3" s="20" t="s">
        <v>22</v>
      </c>
    </row>
    <row r="4" spans="2:46" s="1" customFormat="1" ht="24.95" customHeight="1">
      <c r="B4" s="23"/>
      <c r="D4" s="24" t="s">
        <v>186</v>
      </c>
      <c r="L4" s="23"/>
      <c r="M4" s="116" t="s">
        <v>11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33" t="s">
        <v>17</v>
      </c>
      <c r="L6" s="23"/>
    </row>
    <row r="7" spans="2:12" s="1" customFormat="1" ht="16.5" customHeight="1">
      <c r="B7" s="23"/>
      <c r="E7" s="117" t="str">
        <f>'Rekapitulace stavby'!K6</f>
        <v>II/187 Kolínec průtah</v>
      </c>
      <c r="F7" s="33"/>
      <c r="G7" s="33"/>
      <c r="H7" s="33"/>
      <c r="L7" s="23"/>
    </row>
    <row r="8" spans="1:31" s="2" customFormat="1" ht="12" customHeight="1">
      <c r="A8" s="40"/>
      <c r="B8" s="41"/>
      <c r="C8" s="40"/>
      <c r="D8" s="33" t="s">
        <v>187</v>
      </c>
      <c r="E8" s="40"/>
      <c r="F8" s="40"/>
      <c r="G8" s="40"/>
      <c r="H8" s="40"/>
      <c r="I8" s="40"/>
      <c r="J8" s="40"/>
      <c r="K8" s="40"/>
      <c r="L8" s="118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1"/>
      <c r="C9" s="40"/>
      <c r="D9" s="40"/>
      <c r="E9" s="64" t="s">
        <v>1459</v>
      </c>
      <c r="F9" s="40"/>
      <c r="G9" s="40"/>
      <c r="H9" s="40"/>
      <c r="I9" s="40"/>
      <c r="J9" s="40"/>
      <c r="K9" s="40"/>
      <c r="L9" s="118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1"/>
      <c r="C10" s="40"/>
      <c r="D10" s="40"/>
      <c r="E10" s="40"/>
      <c r="F10" s="40"/>
      <c r="G10" s="40"/>
      <c r="H10" s="40"/>
      <c r="I10" s="40"/>
      <c r="J10" s="40"/>
      <c r="K10" s="40"/>
      <c r="L10" s="118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1"/>
      <c r="C11" s="40"/>
      <c r="D11" s="33" t="s">
        <v>19</v>
      </c>
      <c r="E11" s="40"/>
      <c r="F11" s="28" t="s">
        <v>20</v>
      </c>
      <c r="G11" s="40"/>
      <c r="H11" s="40"/>
      <c r="I11" s="33" t="s">
        <v>21</v>
      </c>
      <c r="J11" s="28" t="s">
        <v>3</v>
      </c>
      <c r="K11" s="40"/>
      <c r="L11" s="118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1"/>
      <c r="C12" s="40"/>
      <c r="D12" s="33" t="s">
        <v>23</v>
      </c>
      <c r="E12" s="40"/>
      <c r="F12" s="28" t="s">
        <v>24</v>
      </c>
      <c r="G12" s="40"/>
      <c r="H12" s="40"/>
      <c r="I12" s="33" t="s">
        <v>25</v>
      </c>
      <c r="J12" s="66" t="str">
        <f>'Rekapitulace stavby'!AN8</f>
        <v>21. 1. 2021</v>
      </c>
      <c r="K12" s="40"/>
      <c r="L12" s="118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1"/>
      <c r="C13" s="40"/>
      <c r="D13" s="40"/>
      <c r="E13" s="40"/>
      <c r="F13" s="40"/>
      <c r="G13" s="40"/>
      <c r="H13" s="40"/>
      <c r="I13" s="40"/>
      <c r="J13" s="40"/>
      <c r="K13" s="40"/>
      <c r="L13" s="118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1"/>
      <c r="C14" s="40"/>
      <c r="D14" s="33" t="s">
        <v>31</v>
      </c>
      <c r="E14" s="40"/>
      <c r="F14" s="40"/>
      <c r="G14" s="40"/>
      <c r="H14" s="40"/>
      <c r="I14" s="33" t="s">
        <v>32</v>
      </c>
      <c r="J14" s="28" t="s">
        <v>33</v>
      </c>
      <c r="K14" s="40"/>
      <c r="L14" s="118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1"/>
      <c r="C15" s="40"/>
      <c r="D15" s="40"/>
      <c r="E15" s="28" t="s">
        <v>34</v>
      </c>
      <c r="F15" s="40"/>
      <c r="G15" s="40"/>
      <c r="H15" s="40"/>
      <c r="I15" s="33" t="s">
        <v>35</v>
      </c>
      <c r="J15" s="28" t="s">
        <v>3</v>
      </c>
      <c r="K15" s="40"/>
      <c r="L15" s="118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1"/>
      <c r="C16" s="40"/>
      <c r="D16" s="40"/>
      <c r="E16" s="40"/>
      <c r="F16" s="40"/>
      <c r="G16" s="40"/>
      <c r="H16" s="40"/>
      <c r="I16" s="40"/>
      <c r="J16" s="40"/>
      <c r="K16" s="40"/>
      <c r="L16" s="118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1"/>
      <c r="C17" s="40"/>
      <c r="D17" s="33" t="s">
        <v>36</v>
      </c>
      <c r="E17" s="40"/>
      <c r="F17" s="40"/>
      <c r="G17" s="40"/>
      <c r="H17" s="40"/>
      <c r="I17" s="33" t="s">
        <v>32</v>
      </c>
      <c r="J17" s="34" t="str">
        <f>'Rekapitulace stavby'!AN13</f>
        <v>Vyplň údaj</v>
      </c>
      <c r="K17" s="40"/>
      <c r="L17" s="118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1"/>
      <c r="C18" s="40"/>
      <c r="D18" s="40"/>
      <c r="E18" s="34" t="str">
        <f>'Rekapitulace stavby'!E14</f>
        <v>Vyplň údaj</v>
      </c>
      <c r="F18" s="28"/>
      <c r="G18" s="28"/>
      <c r="H18" s="28"/>
      <c r="I18" s="33" t="s">
        <v>35</v>
      </c>
      <c r="J18" s="34" t="str">
        <f>'Rekapitulace stavby'!AN14</f>
        <v>Vyplň údaj</v>
      </c>
      <c r="K18" s="40"/>
      <c r="L18" s="118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1"/>
      <c r="C19" s="40"/>
      <c r="D19" s="40"/>
      <c r="E19" s="40"/>
      <c r="F19" s="40"/>
      <c r="G19" s="40"/>
      <c r="H19" s="40"/>
      <c r="I19" s="40"/>
      <c r="J19" s="40"/>
      <c r="K19" s="40"/>
      <c r="L19" s="118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1"/>
      <c r="C20" s="40"/>
      <c r="D20" s="33" t="s">
        <v>38</v>
      </c>
      <c r="E20" s="40"/>
      <c r="F20" s="40"/>
      <c r="G20" s="40"/>
      <c r="H20" s="40"/>
      <c r="I20" s="33" t="s">
        <v>32</v>
      </c>
      <c r="J20" s="28" t="s">
        <v>39</v>
      </c>
      <c r="K20" s="40"/>
      <c r="L20" s="118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1"/>
      <c r="C21" s="40"/>
      <c r="D21" s="40"/>
      <c r="E21" s="28" t="s">
        <v>40</v>
      </c>
      <c r="F21" s="40"/>
      <c r="G21" s="40"/>
      <c r="H21" s="40"/>
      <c r="I21" s="33" t="s">
        <v>35</v>
      </c>
      <c r="J21" s="28" t="s">
        <v>3</v>
      </c>
      <c r="K21" s="40"/>
      <c r="L21" s="118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1"/>
      <c r="C22" s="40"/>
      <c r="D22" s="40"/>
      <c r="E22" s="40"/>
      <c r="F22" s="40"/>
      <c r="G22" s="40"/>
      <c r="H22" s="40"/>
      <c r="I22" s="40"/>
      <c r="J22" s="40"/>
      <c r="K22" s="40"/>
      <c r="L22" s="118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1"/>
      <c r="C23" s="40"/>
      <c r="D23" s="33" t="s">
        <v>42</v>
      </c>
      <c r="E23" s="40"/>
      <c r="F23" s="40"/>
      <c r="G23" s="40"/>
      <c r="H23" s="40"/>
      <c r="I23" s="33" t="s">
        <v>32</v>
      </c>
      <c r="J23" s="28" t="s">
        <v>39</v>
      </c>
      <c r="K23" s="40"/>
      <c r="L23" s="118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1"/>
      <c r="C24" s="40"/>
      <c r="D24" s="40"/>
      <c r="E24" s="28" t="s">
        <v>43</v>
      </c>
      <c r="F24" s="40"/>
      <c r="G24" s="40"/>
      <c r="H24" s="40"/>
      <c r="I24" s="33" t="s">
        <v>35</v>
      </c>
      <c r="J24" s="28" t="s">
        <v>3</v>
      </c>
      <c r="K24" s="40"/>
      <c r="L24" s="118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1"/>
      <c r="C25" s="40"/>
      <c r="D25" s="40"/>
      <c r="E25" s="40"/>
      <c r="F25" s="40"/>
      <c r="G25" s="40"/>
      <c r="H25" s="40"/>
      <c r="I25" s="40"/>
      <c r="J25" s="40"/>
      <c r="K25" s="40"/>
      <c r="L25" s="118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1"/>
      <c r="C26" s="40"/>
      <c r="D26" s="33" t="s">
        <v>44</v>
      </c>
      <c r="E26" s="40"/>
      <c r="F26" s="40"/>
      <c r="G26" s="40"/>
      <c r="H26" s="40"/>
      <c r="I26" s="40"/>
      <c r="J26" s="40"/>
      <c r="K26" s="40"/>
      <c r="L26" s="118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23.25" customHeight="1">
      <c r="A27" s="119"/>
      <c r="B27" s="120"/>
      <c r="C27" s="119"/>
      <c r="D27" s="119"/>
      <c r="E27" s="38" t="s">
        <v>1276</v>
      </c>
      <c r="F27" s="38"/>
      <c r="G27" s="38"/>
      <c r="H27" s="38"/>
      <c r="I27" s="119"/>
      <c r="J27" s="119"/>
      <c r="K27" s="119"/>
      <c r="L27" s="121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</row>
    <row r="28" spans="1:31" s="2" customFormat="1" ht="6.95" customHeight="1">
      <c r="A28" s="40"/>
      <c r="B28" s="41"/>
      <c r="C28" s="40"/>
      <c r="D28" s="40"/>
      <c r="E28" s="40"/>
      <c r="F28" s="40"/>
      <c r="G28" s="40"/>
      <c r="H28" s="40"/>
      <c r="I28" s="40"/>
      <c r="J28" s="40"/>
      <c r="K28" s="40"/>
      <c r="L28" s="118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1"/>
      <c r="C29" s="40"/>
      <c r="D29" s="86"/>
      <c r="E29" s="86"/>
      <c r="F29" s="86"/>
      <c r="G29" s="86"/>
      <c r="H29" s="86"/>
      <c r="I29" s="86"/>
      <c r="J29" s="86"/>
      <c r="K29" s="86"/>
      <c r="L29" s="118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1"/>
      <c r="C30" s="40"/>
      <c r="D30" s="122" t="s">
        <v>46</v>
      </c>
      <c r="E30" s="40"/>
      <c r="F30" s="40"/>
      <c r="G30" s="40"/>
      <c r="H30" s="40"/>
      <c r="I30" s="40"/>
      <c r="J30" s="92">
        <f>ROUND(J87,2)</f>
        <v>0</v>
      </c>
      <c r="K30" s="40"/>
      <c r="L30" s="118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1"/>
      <c r="C31" s="40"/>
      <c r="D31" s="86"/>
      <c r="E31" s="86"/>
      <c r="F31" s="86"/>
      <c r="G31" s="86"/>
      <c r="H31" s="86"/>
      <c r="I31" s="86"/>
      <c r="J31" s="86"/>
      <c r="K31" s="86"/>
      <c r="L31" s="118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1"/>
      <c r="C32" s="40"/>
      <c r="D32" s="40"/>
      <c r="E32" s="40"/>
      <c r="F32" s="45" t="s">
        <v>48</v>
      </c>
      <c r="G32" s="40"/>
      <c r="H32" s="40"/>
      <c r="I32" s="45" t="s">
        <v>47</v>
      </c>
      <c r="J32" s="45" t="s">
        <v>49</v>
      </c>
      <c r="K32" s="40"/>
      <c r="L32" s="118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1"/>
      <c r="C33" s="40"/>
      <c r="D33" s="123" t="s">
        <v>50</v>
      </c>
      <c r="E33" s="33" t="s">
        <v>51</v>
      </c>
      <c r="F33" s="124">
        <f>ROUND((SUM(BE87:BE259)),2)</f>
        <v>0</v>
      </c>
      <c r="G33" s="40"/>
      <c r="H33" s="40"/>
      <c r="I33" s="125">
        <v>0.21</v>
      </c>
      <c r="J33" s="124">
        <f>ROUND(((SUM(BE87:BE259))*I33),2)</f>
        <v>0</v>
      </c>
      <c r="K33" s="40"/>
      <c r="L33" s="118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1"/>
      <c r="C34" s="40"/>
      <c r="D34" s="40"/>
      <c r="E34" s="33" t="s">
        <v>52</v>
      </c>
      <c r="F34" s="124">
        <f>ROUND((SUM(BF87:BF259)),2)</f>
        <v>0</v>
      </c>
      <c r="G34" s="40"/>
      <c r="H34" s="40"/>
      <c r="I34" s="125">
        <v>0.15</v>
      </c>
      <c r="J34" s="124">
        <f>ROUND(((SUM(BF87:BF259))*I34),2)</f>
        <v>0</v>
      </c>
      <c r="K34" s="40"/>
      <c r="L34" s="118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1"/>
      <c r="C35" s="40"/>
      <c r="D35" s="40"/>
      <c r="E35" s="33" t="s">
        <v>53</v>
      </c>
      <c r="F35" s="124">
        <f>ROUND((SUM(BG87:BG259)),2)</f>
        <v>0</v>
      </c>
      <c r="G35" s="40"/>
      <c r="H35" s="40"/>
      <c r="I35" s="125">
        <v>0.21</v>
      </c>
      <c r="J35" s="124">
        <f>0</f>
        <v>0</v>
      </c>
      <c r="K35" s="40"/>
      <c r="L35" s="118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1"/>
      <c r="C36" s="40"/>
      <c r="D36" s="40"/>
      <c r="E36" s="33" t="s">
        <v>54</v>
      </c>
      <c r="F36" s="124">
        <f>ROUND((SUM(BH87:BH259)),2)</f>
        <v>0</v>
      </c>
      <c r="G36" s="40"/>
      <c r="H36" s="40"/>
      <c r="I36" s="125">
        <v>0.15</v>
      </c>
      <c r="J36" s="124">
        <f>0</f>
        <v>0</v>
      </c>
      <c r="K36" s="40"/>
      <c r="L36" s="118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1"/>
      <c r="C37" s="40"/>
      <c r="D37" s="40"/>
      <c r="E37" s="33" t="s">
        <v>55</v>
      </c>
      <c r="F37" s="124">
        <f>ROUND((SUM(BI87:BI259)),2)</f>
        <v>0</v>
      </c>
      <c r="G37" s="40"/>
      <c r="H37" s="40"/>
      <c r="I37" s="125">
        <v>0</v>
      </c>
      <c r="J37" s="124">
        <f>0</f>
        <v>0</v>
      </c>
      <c r="K37" s="40"/>
      <c r="L37" s="118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1"/>
      <c r="C38" s="40"/>
      <c r="D38" s="40"/>
      <c r="E38" s="40"/>
      <c r="F38" s="40"/>
      <c r="G38" s="40"/>
      <c r="H38" s="40"/>
      <c r="I38" s="40"/>
      <c r="J38" s="40"/>
      <c r="K38" s="40"/>
      <c r="L38" s="118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1"/>
      <c r="C39" s="126"/>
      <c r="D39" s="127" t="s">
        <v>56</v>
      </c>
      <c r="E39" s="78"/>
      <c r="F39" s="78"/>
      <c r="G39" s="128" t="s">
        <v>57</v>
      </c>
      <c r="H39" s="129" t="s">
        <v>58</v>
      </c>
      <c r="I39" s="78"/>
      <c r="J39" s="130">
        <f>SUM(J30:J37)</f>
        <v>0</v>
      </c>
      <c r="K39" s="131"/>
      <c r="L39" s="118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57"/>
      <c r="C40" s="58"/>
      <c r="D40" s="58"/>
      <c r="E40" s="58"/>
      <c r="F40" s="58"/>
      <c r="G40" s="58"/>
      <c r="H40" s="58"/>
      <c r="I40" s="58"/>
      <c r="J40" s="58"/>
      <c r="K40" s="58"/>
      <c r="L40" s="118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59"/>
      <c r="C44" s="60"/>
      <c r="D44" s="60"/>
      <c r="E44" s="60"/>
      <c r="F44" s="60"/>
      <c r="G44" s="60"/>
      <c r="H44" s="60"/>
      <c r="I44" s="60"/>
      <c r="J44" s="60"/>
      <c r="K44" s="60"/>
      <c r="L44" s="118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4" t="s">
        <v>189</v>
      </c>
      <c r="D45" s="40"/>
      <c r="E45" s="40"/>
      <c r="F45" s="40"/>
      <c r="G45" s="40"/>
      <c r="H45" s="40"/>
      <c r="I45" s="40"/>
      <c r="J45" s="40"/>
      <c r="K45" s="40"/>
      <c r="L45" s="118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0"/>
      <c r="D46" s="40"/>
      <c r="E46" s="40"/>
      <c r="F46" s="40"/>
      <c r="G46" s="40"/>
      <c r="H46" s="40"/>
      <c r="I46" s="40"/>
      <c r="J46" s="40"/>
      <c r="K46" s="40"/>
      <c r="L46" s="118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3" t="s">
        <v>17</v>
      </c>
      <c r="D47" s="40"/>
      <c r="E47" s="40"/>
      <c r="F47" s="40"/>
      <c r="G47" s="40"/>
      <c r="H47" s="40"/>
      <c r="I47" s="40"/>
      <c r="J47" s="40"/>
      <c r="K47" s="40"/>
      <c r="L47" s="118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0"/>
      <c r="D48" s="40"/>
      <c r="E48" s="117" t="str">
        <f>E7</f>
        <v>II/187 Kolínec průtah</v>
      </c>
      <c r="F48" s="33"/>
      <c r="G48" s="33"/>
      <c r="H48" s="33"/>
      <c r="I48" s="40"/>
      <c r="J48" s="40"/>
      <c r="K48" s="40"/>
      <c r="L48" s="118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3" t="s">
        <v>187</v>
      </c>
      <c r="D49" s="40"/>
      <c r="E49" s="40"/>
      <c r="F49" s="40"/>
      <c r="G49" s="40"/>
      <c r="H49" s="40"/>
      <c r="I49" s="40"/>
      <c r="J49" s="40"/>
      <c r="K49" s="40"/>
      <c r="L49" s="118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0"/>
      <c r="D50" s="40"/>
      <c r="E50" s="64" t="str">
        <f>E9</f>
        <v>SO 301.1.1 - Odvodnění komunikací - I.úsek - neuznatelné náklady</v>
      </c>
      <c r="F50" s="40"/>
      <c r="G50" s="40"/>
      <c r="H50" s="40"/>
      <c r="I50" s="40"/>
      <c r="J50" s="40"/>
      <c r="K50" s="40"/>
      <c r="L50" s="118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0"/>
      <c r="D51" s="40"/>
      <c r="E51" s="40"/>
      <c r="F51" s="40"/>
      <c r="G51" s="40"/>
      <c r="H51" s="40"/>
      <c r="I51" s="40"/>
      <c r="J51" s="40"/>
      <c r="K51" s="40"/>
      <c r="L51" s="118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3" t="s">
        <v>23</v>
      </c>
      <c r="D52" s="40"/>
      <c r="E52" s="40"/>
      <c r="F52" s="28" t="str">
        <f>F12</f>
        <v>Kolínec</v>
      </c>
      <c r="G52" s="40"/>
      <c r="H52" s="40"/>
      <c r="I52" s="33" t="s">
        <v>25</v>
      </c>
      <c r="J52" s="66" t="str">
        <f>IF(J12="","",J12)</f>
        <v>21. 1. 2021</v>
      </c>
      <c r="K52" s="40"/>
      <c r="L52" s="118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0"/>
      <c r="D53" s="40"/>
      <c r="E53" s="40"/>
      <c r="F53" s="40"/>
      <c r="G53" s="40"/>
      <c r="H53" s="40"/>
      <c r="I53" s="40"/>
      <c r="J53" s="40"/>
      <c r="K53" s="40"/>
      <c r="L53" s="118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40.05" customHeight="1">
      <c r="A54" s="40"/>
      <c r="B54" s="41"/>
      <c r="C54" s="33" t="s">
        <v>31</v>
      </c>
      <c r="D54" s="40"/>
      <c r="E54" s="40"/>
      <c r="F54" s="28" t="str">
        <f>E15</f>
        <v>Městys Kolínec, Kolínec 28, 341 12 Kolínec</v>
      </c>
      <c r="G54" s="40"/>
      <c r="H54" s="40"/>
      <c r="I54" s="33" t="s">
        <v>38</v>
      </c>
      <c r="J54" s="38" t="str">
        <f>E21</f>
        <v>Ing. arch. Martin Jirovský Ph.D., MBA</v>
      </c>
      <c r="K54" s="40"/>
      <c r="L54" s="118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40.05" customHeight="1">
      <c r="A55" s="40"/>
      <c r="B55" s="41"/>
      <c r="C55" s="33" t="s">
        <v>36</v>
      </c>
      <c r="D55" s="40"/>
      <c r="E55" s="40"/>
      <c r="F55" s="28" t="str">
        <f>IF(E18="","",E18)</f>
        <v>Vyplň údaj</v>
      </c>
      <c r="G55" s="40"/>
      <c r="H55" s="40"/>
      <c r="I55" s="33" t="s">
        <v>42</v>
      </c>
      <c r="J55" s="38" t="str">
        <f>E24</f>
        <v>Centrum služen Staré město; Petra Stejskalová</v>
      </c>
      <c r="K55" s="40"/>
      <c r="L55" s="118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0"/>
      <c r="D56" s="40"/>
      <c r="E56" s="40"/>
      <c r="F56" s="40"/>
      <c r="G56" s="40"/>
      <c r="H56" s="40"/>
      <c r="I56" s="40"/>
      <c r="J56" s="40"/>
      <c r="K56" s="40"/>
      <c r="L56" s="118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32" t="s">
        <v>190</v>
      </c>
      <c r="D57" s="126"/>
      <c r="E57" s="126"/>
      <c r="F57" s="126"/>
      <c r="G57" s="126"/>
      <c r="H57" s="126"/>
      <c r="I57" s="126"/>
      <c r="J57" s="133" t="s">
        <v>191</v>
      </c>
      <c r="K57" s="126"/>
      <c r="L57" s="118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0"/>
      <c r="D58" s="40"/>
      <c r="E58" s="40"/>
      <c r="F58" s="40"/>
      <c r="G58" s="40"/>
      <c r="H58" s="40"/>
      <c r="I58" s="40"/>
      <c r="J58" s="40"/>
      <c r="K58" s="40"/>
      <c r="L58" s="118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34" t="s">
        <v>78</v>
      </c>
      <c r="D59" s="40"/>
      <c r="E59" s="40"/>
      <c r="F59" s="40"/>
      <c r="G59" s="40"/>
      <c r="H59" s="40"/>
      <c r="I59" s="40"/>
      <c r="J59" s="92">
        <f>J87</f>
        <v>0</v>
      </c>
      <c r="K59" s="40"/>
      <c r="L59" s="118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20" t="s">
        <v>192</v>
      </c>
    </row>
    <row r="60" spans="1:31" s="9" customFormat="1" ht="24.95" customHeight="1">
      <c r="A60" s="9"/>
      <c r="B60" s="135"/>
      <c r="C60" s="9"/>
      <c r="D60" s="136" t="s">
        <v>193</v>
      </c>
      <c r="E60" s="137"/>
      <c r="F60" s="137"/>
      <c r="G60" s="137"/>
      <c r="H60" s="137"/>
      <c r="I60" s="137"/>
      <c r="J60" s="138">
        <f>J88</f>
        <v>0</v>
      </c>
      <c r="K60" s="9"/>
      <c r="L60" s="135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39"/>
      <c r="C61" s="10"/>
      <c r="D61" s="140" t="s">
        <v>194</v>
      </c>
      <c r="E61" s="141"/>
      <c r="F61" s="141"/>
      <c r="G61" s="141"/>
      <c r="H61" s="141"/>
      <c r="I61" s="141"/>
      <c r="J61" s="142">
        <f>J89</f>
        <v>0</v>
      </c>
      <c r="K61" s="10"/>
      <c r="L61" s="13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39"/>
      <c r="C62" s="10"/>
      <c r="D62" s="140" t="s">
        <v>973</v>
      </c>
      <c r="E62" s="141"/>
      <c r="F62" s="141"/>
      <c r="G62" s="141"/>
      <c r="H62" s="141"/>
      <c r="I62" s="141"/>
      <c r="J62" s="142">
        <f>J160</f>
        <v>0</v>
      </c>
      <c r="K62" s="10"/>
      <c r="L62" s="13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39"/>
      <c r="C63" s="10"/>
      <c r="D63" s="140" t="s">
        <v>1277</v>
      </c>
      <c r="E63" s="141"/>
      <c r="F63" s="141"/>
      <c r="G63" s="141"/>
      <c r="H63" s="141"/>
      <c r="I63" s="141"/>
      <c r="J63" s="142">
        <f>J184</f>
        <v>0</v>
      </c>
      <c r="K63" s="10"/>
      <c r="L63" s="13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39"/>
      <c r="C64" s="10"/>
      <c r="D64" s="140" t="s">
        <v>199</v>
      </c>
      <c r="E64" s="141"/>
      <c r="F64" s="141"/>
      <c r="G64" s="141"/>
      <c r="H64" s="141"/>
      <c r="I64" s="141"/>
      <c r="J64" s="142">
        <f>J230</f>
        <v>0</v>
      </c>
      <c r="K64" s="10"/>
      <c r="L64" s="13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39"/>
      <c r="C65" s="10"/>
      <c r="D65" s="140" t="s">
        <v>200</v>
      </c>
      <c r="E65" s="141"/>
      <c r="F65" s="141"/>
      <c r="G65" s="141"/>
      <c r="H65" s="141"/>
      <c r="I65" s="141"/>
      <c r="J65" s="142">
        <f>J245</f>
        <v>0</v>
      </c>
      <c r="K65" s="10"/>
      <c r="L65" s="13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9" customFormat="1" ht="24.95" customHeight="1">
      <c r="A66" s="9"/>
      <c r="B66" s="135"/>
      <c r="C66" s="9"/>
      <c r="D66" s="136" t="s">
        <v>1460</v>
      </c>
      <c r="E66" s="137"/>
      <c r="F66" s="137"/>
      <c r="G66" s="137"/>
      <c r="H66" s="137"/>
      <c r="I66" s="137"/>
      <c r="J66" s="138">
        <f>J250</f>
        <v>0</v>
      </c>
      <c r="K66" s="9"/>
      <c r="L66" s="135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10" customFormat="1" ht="19.9" customHeight="1">
      <c r="A67" s="10"/>
      <c r="B67" s="139"/>
      <c r="C67" s="10"/>
      <c r="D67" s="140" t="s">
        <v>1461</v>
      </c>
      <c r="E67" s="141"/>
      <c r="F67" s="141"/>
      <c r="G67" s="141"/>
      <c r="H67" s="141"/>
      <c r="I67" s="141"/>
      <c r="J67" s="142">
        <f>J251</f>
        <v>0</v>
      </c>
      <c r="K67" s="10"/>
      <c r="L67" s="139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2" customFormat="1" ht="21.8" customHeight="1">
      <c r="A68" s="40"/>
      <c r="B68" s="41"/>
      <c r="C68" s="40"/>
      <c r="D68" s="40"/>
      <c r="E68" s="40"/>
      <c r="F68" s="40"/>
      <c r="G68" s="40"/>
      <c r="H68" s="40"/>
      <c r="I68" s="40"/>
      <c r="J68" s="40"/>
      <c r="K68" s="40"/>
      <c r="L68" s="118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pans="1:31" s="2" customFormat="1" ht="6.95" customHeight="1">
      <c r="A69" s="40"/>
      <c r="B69" s="57"/>
      <c r="C69" s="58"/>
      <c r="D69" s="58"/>
      <c r="E69" s="58"/>
      <c r="F69" s="58"/>
      <c r="G69" s="58"/>
      <c r="H69" s="58"/>
      <c r="I69" s="58"/>
      <c r="J69" s="58"/>
      <c r="K69" s="58"/>
      <c r="L69" s="118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3" spans="1:31" s="2" customFormat="1" ht="6.95" customHeight="1">
      <c r="A73" s="40"/>
      <c r="B73" s="59"/>
      <c r="C73" s="60"/>
      <c r="D73" s="60"/>
      <c r="E73" s="60"/>
      <c r="F73" s="60"/>
      <c r="G73" s="60"/>
      <c r="H73" s="60"/>
      <c r="I73" s="60"/>
      <c r="J73" s="60"/>
      <c r="K73" s="60"/>
      <c r="L73" s="118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24.95" customHeight="1">
      <c r="A74" s="40"/>
      <c r="B74" s="41"/>
      <c r="C74" s="24" t="s">
        <v>201</v>
      </c>
      <c r="D74" s="40"/>
      <c r="E74" s="40"/>
      <c r="F74" s="40"/>
      <c r="G74" s="40"/>
      <c r="H74" s="40"/>
      <c r="I74" s="40"/>
      <c r="J74" s="40"/>
      <c r="K74" s="40"/>
      <c r="L74" s="118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6.95" customHeight="1">
      <c r="A75" s="40"/>
      <c r="B75" s="41"/>
      <c r="C75" s="40"/>
      <c r="D75" s="40"/>
      <c r="E75" s="40"/>
      <c r="F75" s="40"/>
      <c r="G75" s="40"/>
      <c r="H75" s="40"/>
      <c r="I75" s="40"/>
      <c r="J75" s="40"/>
      <c r="K75" s="40"/>
      <c r="L75" s="118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2" customHeight="1">
      <c r="A76" s="40"/>
      <c r="B76" s="41"/>
      <c r="C76" s="33" t="s">
        <v>17</v>
      </c>
      <c r="D76" s="40"/>
      <c r="E76" s="40"/>
      <c r="F76" s="40"/>
      <c r="G76" s="40"/>
      <c r="H76" s="40"/>
      <c r="I76" s="40"/>
      <c r="J76" s="40"/>
      <c r="K76" s="40"/>
      <c r="L76" s="118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6.5" customHeight="1">
      <c r="A77" s="40"/>
      <c r="B77" s="41"/>
      <c r="C77" s="40"/>
      <c r="D77" s="40"/>
      <c r="E77" s="117" t="str">
        <f>E7</f>
        <v>II/187 Kolínec průtah</v>
      </c>
      <c r="F77" s="33"/>
      <c r="G77" s="33"/>
      <c r="H77" s="33"/>
      <c r="I77" s="40"/>
      <c r="J77" s="40"/>
      <c r="K77" s="40"/>
      <c r="L77" s="118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3" t="s">
        <v>187</v>
      </c>
      <c r="D78" s="40"/>
      <c r="E78" s="40"/>
      <c r="F78" s="40"/>
      <c r="G78" s="40"/>
      <c r="H78" s="40"/>
      <c r="I78" s="40"/>
      <c r="J78" s="40"/>
      <c r="K78" s="40"/>
      <c r="L78" s="118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6.5" customHeight="1">
      <c r="A79" s="40"/>
      <c r="B79" s="41"/>
      <c r="C79" s="40"/>
      <c r="D79" s="40"/>
      <c r="E79" s="64" t="str">
        <f>E9</f>
        <v>SO 301.1.1 - Odvodnění komunikací - I.úsek - neuznatelné náklady</v>
      </c>
      <c r="F79" s="40"/>
      <c r="G79" s="40"/>
      <c r="H79" s="40"/>
      <c r="I79" s="40"/>
      <c r="J79" s="40"/>
      <c r="K79" s="40"/>
      <c r="L79" s="118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0"/>
      <c r="D80" s="40"/>
      <c r="E80" s="40"/>
      <c r="F80" s="40"/>
      <c r="G80" s="40"/>
      <c r="H80" s="40"/>
      <c r="I80" s="40"/>
      <c r="J80" s="40"/>
      <c r="K80" s="40"/>
      <c r="L80" s="118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2" customHeight="1">
      <c r="A81" s="40"/>
      <c r="B81" s="41"/>
      <c r="C81" s="33" t="s">
        <v>23</v>
      </c>
      <c r="D81" s="40"/>
      <c r="E81" s="40"/>
      <c r="F81" s="28" t="str">
        <f>F12</f>
        <v>Kolínec</v>
      </c>
      <c r="G81" s="40"/>
      <c r="H81" s="40"/>
      <c r="I81" s="33" t="s">
        <v>25</v>
      </c>
      <c r="J81" s="66" t="str">
        <f>IF(J12="","",J12)</f>
        <v>21. 1. 2021</v>
      </c>
      <c r="K81" s="40"/>
      <c r="L81" s="118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6.95" customHeight="1">
      <c r="A82" s="40"/>
      <c r="B82" s="41"/>
      <c r="C82" s="40"/>
      <c r="D82" s="40"/>
      <c r="E82" s="40"/>
      <c r="F82" s="40"/>
      <c r="G82" s="40"/>
      <c r="H82" s="40"/>
      <c r="I82" s="40"/>
      <c r="J82" s="40"/>
      <c r="K82" s="40"/>
      <c r="L82" s="118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40.05" customHeight="1">
      <c r="A83" s="40"/>
      <c r="B83" s="41"/>
      <c r="C83" s="33" t="s">
        <v>31</v>
      </c>
      <c r="D83" s="40"/>
      <c r="E83" s="40"/>
      <c r="F83" s="28" t="str">
        <f>E15</f>
        <v>Městys Kolínec, Kolínec 28, 341 12 Kolínec</v>
      </c>
      <c r="G83" s="40"/>
      <c r="H83" s="40"/>
      <c r="I83" s="33" t="s">
        <v>38</v>
      </c>
      <c r="J83" s="38" t="str">
        <f>E21</f>
        <v>Ing. arch. Martin Jirovský Ph.D., MBA</v>
      </c>
      <c r="K83" s="40"/>
      <c r="L83" s="118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40.05" customHeight="1">
      <c r="A84" s="40"/>
      <c r="B84" s="41"/>
      <c r="C84" s="33" t="s">
        <v>36</v>
      </c>
      <c r="D84" s="40"/>
      <c r="E84" s="40"/>
      <c r="F84" s="28" t="str">
        <f>IF(E18="","",E18)</f>
        <v>Vyplň údaj</v>
      </c>
      <c r="G84" s="40"/>
      <c r="H84" s="40"/>
      <c r="I84" s="33" t="s">
        <v>42</v>
      </c>
      <c r="J84" s="38" t="str">
        <f>E24</f>
        <v>Centrum služen Staré město; Petra Stejskalová</v>
      </c>
      <c r="K84" s="40"/>
      <c r="L84" s="118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0.3" customHeight="1">
      <c r="A85" s="40"/>
      <c r="B85" s="41"/>
      <c r="C85" s="40"/>
      <c r="D85" s="40"/>
      <c r="E85" s="40"/>
      <c r="F85" s="40"/>
      <c r="G85" s="40"/>
      <c r="H85" s="40"/>
      <c r="I85" s="40"/>
      <c r="J85" s="40"/>
      <c r="K85" s="40"/>
      <c r="L85" s="118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11" customFormat="1" ht="29.25" customHeight="1">
      <c r="A86" s="143"/>
      <c r="B86" s="144"/>
      <c r="C86" s="145" t="s">
        <v>202</v>
      </c>
      <c r="D86" s="146" t="s">
        <v>65</v>
      </c>
      <c r="E86" s="146" t="s">
        <v>61</v>
      </c>
      <c r="F86" s="146" t="s">
        <v>62</v>
      </c>
      <c r="G86" s="146" t="s">
        <v>203</v>
      </c>
      <c r="H86" s="146" t="s">
        <v>204</v>
      </c>
      <c r="I86" s="146" t="s">
        <v>205</v>
      </c>
      <c r="J86" s="147" t="s">
        <v>191</v>
      </c>
      <c r="K86" s="148" t="s">
        <v>206</v>
      </c>
      <c r="L86" s="149"/>
      <c r="M86" s="82" t="s">
        <v>3</v>
      </c>
      <c r="N86" s="83" t="s">
        <v>50</v>
      </c>
      <c r="O86" s="83" t="s">
        <v>207</v>
      </c>
      <c r="P86" s="83" t="s">
        <v>208</v>
      </c>
      <c r="Q86" s="83" t="s">
        <v>209</v>
      </c>
      <c r="R86" s="83" t="s">
        <v>210</v>
      </c>
      <c r="S86" s="83" t="s">
        <v>211</v>
      </c>
      <c r="T86" s="84" t="s">
        <v>212</v>
      </c>
      <c r="U86" s="143"/>
      <c r="V86" s="143"/>
      <c r="W86" s="143"/>
      <c r="X86" s="143"/>
      <c r="Y86" s="143"/>
      <c r="Z86" s="143"/>
      <c r="AA86" s="143"/>
      <c r="AB86" s="143"/>
      <c r="AC86" s="143"/>
      <c r="AD86" s="143"/>
      <c r="AE86" s="143"/>
    </row>
    <row r="87" spans="1:63" s="2" customFormat="1" ht="22.8" customHeight="1">
      <c r="A87" s="40"/>
      <c r="B87" s="41"/>
      <c r="C87" s="89" t="s">
        <v>213</v>
      </c>
      <c r="D87" s="40"/>
      <c r="E87" s="40"/>
      <c r="F87" s="40"/>
      <c r="G87" s="40"/>
      <c r="H87" s="40"/>
      <c r="I87" s="40"/>
      <c r="J87" s="150">
        <f>BK87</f>
        <v>0</v>
      </c>
      <c r="K87" s="40"/>
      <c r="L87" s="41"/>
      <c r="M87" s="85"/>
      <c r="N87" s="70"/>
      <c r="O87" s="86"/>
      <c r="P87" s="151">
        <f>P88+P250</f>
        <v>0</v>
      </c>
      <c r="Q87" s="86"/>
      <c r="R87" s="151">
        <f>R88+R250</f>
        <v>406.41957243</v>
      </c>
      <c r="S87" s="86"/>
      <c r="T87" s="152">
        <f>T88+T250</f>
        <v>37.412831999999995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T87" s="20" t="s">
        <v>79</v>
      </c>
      <c r="AU87" s="20" t="s">
        <v>192</v>
      </c>
      <c r="BK87" s="153">
        <f>BK88+BK250</f>
        <v>0</v>
      </c>
    </row>
    <row r="88" spans="1:63" s="12" customFormat="1" ht="25.9" customHeight="1">
      <c r="A88" s="12"/>
      <c r="B88" s="154"/>
      <c r="C88" s="12"/>
      <c r="D88" s="155" t="s">
        <v>79</v>
      </c>
      <c r="E88" s="156" t="s">
        <v>214</v>
      </c>
      <c r="F88" s="156" t="s">
        <v>215</v>
      </c>
      <c r="G88" s="12"/>
      <c r="H88" s="12"/>
      <c r="I88" s="157"/>
      <c r="J88" s="158">
        <f>BK88</f>
        <v>0</v>
      </c>
      <c r="K88" s="12"/>
      <c r="L88" s="154"/>
      <c r="M88" s="159"/>
      <c r="N88" s="160"/>
      <c r="O88" s="160"/>
      <c r="P88" s="161">
        <f>P89+P160+P184+P230+P245</f>
        <v>0</v>
      </c>
      <c r="Q88" s="160"/>
      <c r="R88" s="161">
        <f>R89+R160+R184+R230+R245</f>
        <v>406.41957243</v>
      </c>
      <c r="S88" s="160"/>
      <c r="T88" s="162">
        <f>T89+T160+T184+T230+T245</f>
        <v>37.412831999999995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155" t="s">
        <v>88</v>
      </c>
      <c r="AT88" s="163" t="s">
        <v>79</v>
      </c>
      <c r="AU88" s="163" t="s">
        <v>80</v>
      </c>
      <c r="AY88" s="155" t="s">
        <v>216</v>
      </c>
      <c r="BK88" s="164">
        <f>BK89+BK160+BK184+BK230+BK245</f>
        <v>0</v>
      </c>
    </row>
    <row r="89" spans="1:63" s="12" customFormat="1" ht="22.8" customHeight="1">
      <c r="A89" s="12"/>
      <c r="B89" s="154"/>
      <c r="C89" s="12"/>
      <c r="D89" s="155" t="s">
        <v>79</v>
      </c>
      <c r="E89" s="165" t="s">
        <v>88</v>
      </c>
      <c r="F89" s="165" t="s">
        <v>217</v>
      </c>
      <c r="G89" s="12"/>
      <c r="H89" s="12"/>
      <c r="I89" s="157"/>
      <c r="J89" s="166">
        <f>BK89</f>
        <v>0</v>
      </c>
      <c r="K89" s="12"/>
      <c r="L89" s="154"/>
      <c r="M89" s="159"/>
      <c r="N89" s="160"/>
      <c r="O89" s="160"/>
      <c r="P89" s="161">
        <f>SUM(P90:P159)</f>
        <v>0</v>
      </c>
      <c r="Q89" s="160"/>
      <c r="R89" s="161">
        <f>SUM(R90:R159)</f>
        <v>300.47938143</v>
      </c>
      <c r="S89" s="160"/>
      <c r="T89" s="162">
        <f>SUM(T90:T159)</f>
        <v>19.320031999999998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155" t="s">
        <v>88</v>
      </c>
      <c r="AT89" s="163" t="s">
        <v>79</v>
      </c>
      <c r="AU89" s="163" t="s">
        <v>88</v>
      </c>
      <c r="AY89" s="155" t="s">
        <v>216</v>
      </c>
      <c r="BK89" s="164">
        <f>SUM(BK90:BK159)</f>
        <v>0</v>
      </c>
    </row>
    <row r="90" spans="1:65" s="2" customFormat="1" ht="62.7" customHeight="1">
      <c r="A90" s="40"/>
      <c r="B90" s="167"/>
      <c r="C90" s="168" t="s">
        <v>88</v>
      </c>
      <c r="D90" s="168" t="s">
        <v>218</v>
      </c>
      <c r="E90" s="169" t="s">
        <v>887</v>
      </c>
      <c r="F90" s="170" t="s">
        <v>888</v>
      </c>
      <c r="G90" s="171" t="s">
        <v>221</v>
      </c>
      <c r="H90" s="172">
        <v>20.819</v>
      </c>
      <c r="I90" s="173"/>
      <c r="J90" s="174">
        <f>ROUND(I90*H90,2)</f>
        <v>0</v>
      </c>
      <c r="K90" s="175"/>
      <c r="L90" s="41"/>
      <c r="M90" s="176" t="s">
        <v>3</v>
      </c>
      <c r="N90" s="177" t="s">
        <v>51</v>
      </c>
      <c r="O90" s="74"/>
      <c r="P90" s="178">
        <f>O90*H90</f>
        <v>0</v>
      </c>
      <c r="Q90" s="178">
        <v>0</v>
      </c>
      <c r="R90" s="178">
        <f>Q90*H90</f>
        <v>0</v>
      </c>
      <c r="S90" s="178">
        <v>0.22</v>
      </c>
      <c r="T90" s="179">
        <f>S90*H90</f>
        <v>4.5801799999999995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180" t="s">
        <v>222</v>
      </c>
      <c r="AT90" s="180" t="s">
        <v>218</v>
      </c>
      <c r="AU90" s="180" t="s">
        <v>22</v>
      </c>
      <c r="AY90" s="20" t="s">
        <v>216</v>
      </c>
      <c r="BE90" s="181">
        <f>IF(N90="základní",J90,0)</f>
        <v>0</v>
      </c>
      <c r="BF90" s="181">
        <f>IF(N90="snížená",J90,0)</f>
        <v>0</v>
      </c>
      <c r="BG90" s="181">
        <f>IF(N90="zákl. přenesená",J90,0)</f>
        <v>0</v>
      </c>
      <c r="BH90" s="181">
        <f>IF(N90="sníž. přenesená",J90,0)</f>
        <v>0</v>
      </c>
      <c r="BI90" s="181">
        <f>IF(N90="nulová",J90,0)</f>
        <v>0</v>
      </c>
      <c r="BJ90" s="20" t="s">
        <v>88</v>
      </c>
      <c r="BK90" s="181">
        <f>ROUND(I90*H90,2)</f>
        <v>0</v>
      </c>
      <c r="BL90" s="20" t="s">
        <v>222</v>
      </c>
      <c r="BM90" s="180" t="s">
        <v>1462</v>
      </c>
    </row>
    <row r="91" spans="1:51" s="13" customFormat="1" ht="12">
      <c r="A91" s="13"/>
      <c r="B91" s="182"/>
      <c r="C91" s="13"/>
      <c r="D91" s="183" t="s">
        <v>224</v>
      </c>
      <c r="E91" s="184" t="s">
        <v>3</v>
      </c>
      <c r="F91" s="185" t="s">
        <v>1463</v>
      </c>
      <c r="G91" s="13"/>
      <c r="H91" s="186">
        <v>36</v>
      </c>
      <c r="I91" s="187"/>
      <c r="J91" s="13"/>
      <c r="K91" s="13"/>
      <c r="L91" s="182"/>
      <c r="M91" s="188"/>
      <c r="N91" s="189"/>
      <c r="O91" s="189"/>
      <c r="P91" s="189"/>
      <c r="Q91" s="189"/>
      <c r="R91" s="189"/>
      <c r="S91" s="189"/>
      <c r="T91" s="190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184" t="s">
        <v>224</v>
      </c>
      <c r="AU91" s="184" t="s">
        <v>22</v>
      </c>
      <c r="AV91" s="13" t="s">
        <v>22</v>
      </c>
      <c r="AW91" s="13" t="s">
        <v>41</v>
      </c>
      <c r="AX91" s="13" t="s">
        <v>88</v>
      </c>
      <c r="AY91" s="184" t="s">
        <v>216</v>
      </c>
    </row>
    <row r="92" spans="1:51" s="13" customFormat="1" ht="12">
      <c r="A92" s="13"/>
      <c r="B92" s="182"/>
      <c r="C92" s="13"/>
      <c r="D92" s="183" t="s">
        <v>224</v>
      </c>
      <c r="E92" s="13"/>
      <c r="F92" s="185" t="s">
        <v>1464</v>
      </c>
      <c r="G92" s="13"/>
      <c r="H92" s="186">
        <v>20.819</v>
      </c>
      <c r="I92" s="187"/>
      <c r="J92" s="13"/>
      <c r="K92" s="13"/>
      <c r="L92" s="182"/>
      <c r="M92" s="188"/>
      <c r="N92" s="189"/>
      <c r="O92" s="189"/>
      <c r="P92" s="189"/>
      <c r="Q92" s="189"/>
      <c r="R92" s="189"/>
      <c r="S92" s="189"/>
      <c r="T92" s="190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184" t="s">
        <v>224</v>
      </c>
      <c r="AU92" s="184" t="s">
        <v>22</v>
      </c>
      <c r="AV92" s="13" t="s">
        <v>22</v>
      </c>
      <c r="AW92" s="13" t="s">
        <v>4</v>
      </c>
      <c r="AX92" s="13" t="s">
        <v>88</v>
      </c>
      <c r="AY92" s="184" t="s">
        <v>216</v>
      </c>
    </row>
    <row r="93" spans="1:65" s="2" customFormat="1" ht="62.7" customHeight="1">
      <c r="A93" s="40"/>
      <c r="B93" s="167"/>
      <c r="C93" s="168" t="s">
        <v>22</v>
      </c>
      <c r="D93" s="168" t="s">
        <v>218</v>
      </c>
      <c r="E93" s="169" t="s">
        <v>891</v>
      </c>
      <c r="F93" s="170" t="s">
        <v>892</v>
      </c>
      <c r="G93" s="171" t="s">
        <v>221</v>
      </c>
      <c r="H93" s="172">
        <v>20.819</v>
      </c>
      <c r="I93" s="173"/>
      <c r="J93" s="174">
        <f>ROUND(I93*H93,2)</f>
        <v>0</v>
      </c>
      <c r="K93" s="175"/>
      <c r="L93" s="41"/>
      <c r="M93" s="176" t="s">
        <v>3</v>
      </c>
      <c r="N93" s="177" t="s">
        <v>51</v>
      </c>
      <c r="O93" s="74"/>
      <c r="P93" s="178">
        <f>O93*H93</f>
        <v>0</v>
      </c>
      <c r="Q93" s="178">
        <v>0</v>
      </c>
      <c r="R93" s="178">
        <f>Q93*H93</f>
        <v>0</v>
      </c>
      <c r="S93" s="178">
        <v>0.58</v>
      </c>
      <c r="T93" s="179">
        <f>S93*H93</f>
        <v>12.075019999999999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180" t="s">
        <v>222</v>
      </c>
      <c r="AT93" s="180" t="s">
        <v>218</v>
      </c>
      <c r="AU93" s="180" t="s">
        <v>22</v>
      </c>
      <c r="AY93" s="20" t="s">
        <v>216</v>
      </c>
      <c r="BE93" s="181">
        <f>IF(N93="základní",J93,0)</f>
        <v>0</v>
      </c>
      <c r="BF93" s="181">
        <f>IF(N93="snížená",J93,0)</f>
        <v>0</v>
      </c>
      <c r="BG93" s="181">
        <f>IF(N93="zákl. přenesená",J93,0)</f>
        <v>0</v>
      </c>
      <c r="BH93" s="181">
        <f>IF(N93="sníž. přenesená",J93,0)</f>
        <v>0</v>
      </c>
      <c r="BI93" s="181">
        <f>IF(N93="nulová",J93,0)</f>
        <v>0</v>
      </c>
      <c r="BJ93" s="20" t="s">
        <v>88</v>
      </c>
      <c r="BK93" s="181">
        <f>ROUND(I93*H93,2)</f>
        <v>0</v>
      </c>
      <c r="BL93" s="20" t="s">
        <v>222</v>
      </c>
      <c r="BM93" s="180" t="s">
        <v>1465</v>
      </c>
    </row>
    <row r="94" spans="1:47" s="2" customFormat="1" ht="12">
      <c r="A94" s="40"/>
      <c r="B94" s="41"/>
      <c r="C94" s="40"/>
      <c r="D94" s="183" t="s">
        <v>229</v>
      </c>
      <c r="E94" s="40"/>
      <c r="F94" s="191" t="s">
        <v>1466</v>
      </c>
      <c r="G94" s="40"/>
      <c r="H94" s="40"/>
      <c r="I94" s="192"/>
      <c r="J94" s="40"/>
      <c r="K94" s="40"/>
      <c r="L94" s="41"/>
      <c r="M94" s="193"/>
      <c r="N94" s="194"/>
      <c r="O94" s="74"/>
      <c r="P94" s="74"/>
      <c r="Q94" s="74"/>
      <c r="R94" s="74"/>
      <c r="S94" s="74"/>
      <c r="T94" s="75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T94" s="20" t="s">
        <v>229</v>
      </c>
      <c r="AU94" s="20" t="s">
        <v>22</v>
      </c>
    </row>
    <row r="95" spans="1:51" s="13" customFormat="1" ht="12">
      <c r="A95" s="13"/>
      <c r="B95" s="182"/>
      <c r="C95" s="13"/>
      <c r="D95" s="183" t="s">
        <v>224</v>
      </c>
      <c r="E95" s="184" t="s">
        <v>3</v>
      </c>
      <c r="F95" s="185" t="s">
        <v>1463</v>
      </c>
      <c r="G95" s="13"/>
      <c r="H95" s="186">
        <v>36</v>
      </c>
      <c r="I95" s="187"/>
      <c r="J95" s="13"/>
      <c r="K95" s="13"/>
      <c r="L95" s="182"/>
      <c r="M95" s="188"/>
      <c r="N95" s="189"/>
      <c r="O95" s="189"/>
      <c r="P95" s="189"/>
      <c r="Q95" s="189"/>
      <c r="R95" s="189"/>
      <c r="S95" s="189"/>
      <c r="T95" s="190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184" t="s">
        <v>224</v>
      </c>
      <c r="AU95" s="184" t="s">
        <v>22</v>
      </c>
      <c r="AV95" s="13" t="s">
        <v>22</v>
      </c>
      <c r="AW95" s="13" t="s">
        <v>41</v>
      </c>
      <c r="AX95" s="13" t="s">
        <v>88</v>
      </c>
      <c r="AY95" s="184" t="s">
        <v>216</v>
      </c>
    </row>
    <row r="96" spans="1:51" s="13" customFormat="1" ht="12">
      <c r="A96" s="13"/>
      <c r="B96" s="182"/>
      <c r="C96" s="13"/>
      <c r="D96" s="183" t="s">
        <v>224</v>
      </c>
      <c r="E96" s="13"/>
      <c r="F96" s="185" t="s">
        <v>1464</v>
      </c>
      <c r="G96" s="13"/>
      <c r="H96" s="186">
        <v>20.819</v>
      </c>
      <c r="I96" s="187"/>
      <c r="J96" s="13"/>
      <c r="K96" s="13"/>
      <c r="L96" s="182"/>
      <c r="M96" s="188"/>
      <c r="N96" s="189"/>
      <c r="O96" s="189"/>
      <c r="P96" s="189"/>
      <c r="Q96" s="189"/>
      <c r="R96" s="189"/>
      <c r="S96" s="189"/>
      <c r="T96" s="190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184" t="s">
        <v>224</v>
      </c>
      <c r="AU96" s="184" t="s">
        <v>22</v>
      </c>
      <c r="AV96" s="13" t="s">
        <v>22</v>
      </c>
      <c r="AW96" s="13" t="s">
        <v>4</v>
      </c>
      <c r="AX96" s="13" t="s">
        <v>88</v>
      </c>
      <c r="AY96" s="184" t="s">
        <v>216</v>
      </c>
    </row>
    <row r="97" spans="1:65" s="2" customFormat="1" ht="37.8" customHeight="1">
      <c r="A97" s="40"/>
      <c r="B97" s="167"/>
      <c r="C97" s="168" t="s">
        <v>234</v>
      </c>
      <c r="D97" s="168" t="s">
        <v>218</v>
      </c>
      <c r="E97" s="169" t="s">
        <v>1467</v>
      </c>
      <c r="F97" s="170" t="s">
        <v>1468</v>
      </c>
      <c r="G97" s="171" t="s">
        <v>221</v>
      </c>
      <c r="H97" s="172">
        <v>20.819</v>
      </c>
      <c r="I97" s="173"/>
      <c r="J97" s="174">
        <f>ROUND(I97*H97,2)</f>
        <v>0</v>
      </c>
      <c r="K97" s="175"/>
      <c r="L97" s="41"/>
      <c r="M97" s="176" t="s">
        <v>3</v>
      </c>
      <c r="N97" s="177" t="s">
        <v>51</v>
      </c>
      <c r="O97" s="74"/>
      <c r="P97" s="178">
        <f>O97*H97</f>
        <v>0</v>
      </c>
      <c r="Q97" s="178">
        <v>4E-05</v>
      </c>
      <c r="R97" s="178">
        <f>Q97*H97</f>
        <v>0.00083276</v>
      </c>
      <c r="S97" s="178">
        <v>0.128</v>
      </c>
      <c r="T97" s="179">
        <f>S97*H97</f>
        <v>2.664832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180" t="s">
        <v>222</v>
      </c>
      <c r="AT97" s="180" t="s">
        <v>218</v>
      </c>
      <c r="AU97" s="180" t="s">
        <v>22</v>
      </c>
      <c r="AY97" s="20" t="s">
        <v>216</v>
      </c>
      <c r="BE97" s="181">
        <f>IF(N97="základní",J97,0)</f>
        <v>0</v>
      </c>
      <c r="BF97" s="181">
        <f>IF(N97="snížená",J97,0)</f>
        <v>0</v>
      </c>
      <c r="BG97" s="181">
        <f>IF(N97="zákl. přenesená",J97,0)</f>
        <v>0</v>
      </c>
      <c r="BH97" s="181">
        <f>IF(N97="sníž. přenesená",J97,0)</f>
        <v>0</v>
      </c>
      <c r="BI97" s="181">
        <f>IF(N97="nulová",J97,0)</f>
        <v>0</v>
      </c>
      <c r="BJ97" s="20" t="s">
        <v>88</v>
      </c>
      <c r="BK97" s="181">
        <f>ROUND(I97*H97,2)</f>
        <v>0</v>
      </c>
      <c r="BL97" s="20" t="s">
        <v>222</v>
      </c>
      <c r="BM97" s="180" t="s">
        <v>1469</v>
      </c>
    </row>
    <row r="98" spans="1:51" s="13" customFormat="1" ht="12">
      <c r="A98" s="13"/>
      <c r="B98" s="182"/>
      <c r="C98" s="13"/>
      <c r="D98" s="183" t="s">
        <v>224</v>
      </c>
      <c r="E98" s="184" t="s">
        <v>3</v>
      </c>
      <c r="F98" s="185" t="s">
        <v>1463</v>
      </c>
      <c r="G98" s="13"/>
      <c r="H98" s="186">
        <v>36</v>
      </c>
      <c r="I98" s="187"/>
      <c r="J98" s="13"/>
      <c r="K98" s="13"/>
      <c r="L98" s="182"/>
      <c r="M98" s="188"/>
      <c r="N98" s="189"/>
      <c r="O98" s="189"/>
      <c r="P98" s="189"/>
      <c r="Q98" s="189"/>
      <c r="R98" s="189"/>
      <c r="S98" s="189"/>
      <c r="T98" s="190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184" t="s">
        <v>224</v>
      </c>
      <c r="AU98" s="184" t="s">
        <v>22</v>
      </c>
      <c r="AV98" s="13" t="s">
        <v>22</v>
      </c>
      <c r="AW98" s="13" t="s">
        <v>41</v>
      </c>
      <c r="AX98" s="13" t="s">
        <v>88</v>
      </c>
      <c r="AY98" s="184" t="s">
        <v>216</v>
      </c>
    </row>
    <row r="99" spans="1:51" s="13" customFormat="1" ht="12">
      <c r="A99" s="13"/>
      <c r="B99" s="182"/>
      <c r="C99" s="13"/>
      <c r="D99" s="183" t="s">
        <v>224</v>
      </c>
      <c r="E99" s="13"/>
      <c r="F99" s="185" t="s">
        <v>1464</v>
      </c>
      <c r="G99" s="13"/>
      <c r="H99" s="186">
        <v>20.819</v>
      </c>
      <c r="I99" s="187"/>
      <c r="J99" s="13"/>
      <c r="K99" s="13"/>
      <c r="L99" s="182"/>
      <c r="M99" s="188"/>
      <c r="N99" s="189"/>
      <c r="O99" s="189"/>
      <c r="P99" s="189"/>
      <c r="Q99" s="189"/>
      <c r="R99" s="189"/>
      <c r="S99" s="189"/>
      <c r="T99" s="190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184" t="s">
        <v>224</v>
      </c>
      <c r="AU99" s="184" t="s">
        <v>22</v>
      </c>
      <c r="AV99" s="13" t="s">
        <v>22</v>
      </c>
      <c r="AW99" s="13" t="s">
        <v>4</v>
      </c>
      <c r="AX99" s="13" t="s">
        <v>88</v>
      </c>
      <c r="AY99" s="184" t="s">
        <v>216</v>
      </c>
    </row>
    <row r="100" spans="1:65" s="2" customFormat="1" ht="24.15" customHeight="1">
      <c r="A100" s="40"/>
      <c r="B100" s="167"/>
      <c r="C100" s="168" t="s">
        <v>222</v>
      </c>
      <c r="D100" s="168" t="s">
        <v>218</v>
      </c>
      <c r="E100" s="169" t="s">
        <v>1278</v>
      </c>
      <c r="F100" s="170" t="s">
        <v>1279</v>
      </c>
      <c r="G100" s="171" t="s">
        <v>1089</v>
      </c>
      <c r="H100" s="172">
        <v>9.253</v>
      </c>
      <c r="I100" s="173"/>
      <c r="J100" s="174">
        <f>ROUND(I100*H100,2)</f>
        <v>0</v>
      </c>
      <c r="K100" s="175"/>
      <c r="L100" s="41"/>
      <c r="M100" s="176" t="s">
        <v>3</v>
      </c>
      <c r="N100" s="177" t="s">
        <v>51</v>
      </c>
      <c r="O100" s="74"/>
      <c r="P100" s="178">
        <f>O100*H100</f>
        <v>0</v>
      </c>
      <c r="Q100" s="178">
        <v>4E-05</v>
      </c>
      <c r="R100" s="178">
        <f>Q100*H100</f>
        <v>0.00037012000000000004</v>
      </c>
      <c r="S100" s="178">
        <v>0</v>
      </c>
      <c r="T100" s="179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180" t="s">
        <v>222</v>
      </c>
      <c r="AT100" s="180" t="s">
        <v>218</v>
      </c>
      <c r="AU100" s="180" t="s">
        <v>22</v>
      </c>
      <c r="AY100" s="20" t="s">
        <v>216</v>
      </c>
      <c r="BE100" s="181">
        <f>IF(N100="základní",J100,0)</f>
        <v>0</v>
      </c>
      <c r="BF100" s="181">
        <f>IF(N100="snížená",J100,0)</f>
        <v>0</v>
      </c>
      <c r="BG100" s="181">
        <f>IF(N100="zákl. přenesená",J100,0)</f>
        <v>0</v>
      </c>
      <c r="BH100" s="181">
        <f>IF(N100="sníž. přenesená",J100,0)</f>
        <v>0</v>
      </c>
      <c r="BI100" s="181">
        <f>IF(N100="nulová",J100,0)</f>
        <v>0</v>
      </c>
      <c r="BJ100" s="20" t="s">
        <v>88</v>
      </c>
      <c r="BK100" s="181">
        <f>ROUND(I100*H100,2)</f>
        <v>0</v>
      </c>
      <c r="BL100" s="20" t="s">
        <v>222</v>
      </c>
      <c r="BM100" s="180" t="s">
        <v>1470</v>
      </c>
    </row>
    <row r="101" spans="1:51" s="13" customFormat="1" ht="12">
      <c r="A101" s="13"/>
      <c r="B101" s="182"/>
      <c r="C101" s="13"/>
      <c r="D101" s="183" t="s">
        <v>224</v>
      </c>
      <c r="E101" s="13"/>
      <c r="F101" s="185" t="s">
        <v>1471</v>
      </c>
      <c r="G101" s="13"/>
      <c r="H101" s="186">
        <v>9.253</v>
      </c>
      <c r="I101" s="187"/>
      <c r="J101" s="13"/>
      <c r="K101" s="13"/>
      <c r="L101" s="182"/>
      <c r="M101" s="188"/>
      <c r="N101" s="189"/>
      <c r="O101" s="189"/>
      <c r="P101" s="189"/>
      <c r="Q101" s="189"/>
      <c r="R101" s="189"/>
      <c r="S101" s="189"/>
      <c r="T101" s="190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184" t="s">
        <v>224</v>
      </c>
      <c r="AU101" s="184" t="s">
        <v>22</v>
      </c>
      <c r="AV101" s="13" t="s">
        <v>22</v>
      </c>
      <c r="AW101" s="13" t="s">
        <v>4</v>
      </c>
      <c r="AX101" s="13" t="s">
        <v>88</v>
      </c>
      <c r="AY101" s="184" t="s">
        <v>216</v>
      </c>
    </row>
    <row r="102" spans="1:65" s="2" customFormat="1" ht="37.8" customHeight="1">
      <c r="A102" s="40"/>
      <c r="B102" s="167"/>
      <c r="C102" s="168" t="s">
        <v>244</v>
      </c>
      <c r="D102" s="168" t="s">
        <v>218</v>
      </c>
      <c r="E102" s="169" t="s">
        <v>1282</v>
      </c>
      <c r="F102" s="170" t="s">
        <v>1283</v>
      </c>
      <c r="G102" s="171" t="s">
        <v>1284</v>
      </c>
      <c r="H102" s="172">
        <v>14.458</v>
      </c>
      <c r="I102" s="173"/>
      <c r="J102" s="174">
        <f>ROUND(I102*H102,2)</f>
        <v>0</v>
      </c>
      <c r="K102" s="175"/>
      <c r="L102" s="41"/>
      <c r="M102" s="176" t="s">
        <v>3</v>
      </c>
      <c r="N102" s="177" t="s">
        <v>51</v>
      </c>
      <c r="O102" s="74"/>
      <c r="P102" s="178">
        <f>O102*H102</f>
        <v>0</v>
      </c>
      <c r="Q102" s="178">
        <v>0</v>
      </c>
      <c r="R102" s="178">
        <f>Q102*H102</f>
        <v>0</v>
      </c>
      <c r="S102" s="178">
        <v>0</v>
      </c>
      <c r="T102" s="179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180" t="s">
        <v>222</v>
      </c>
      <c r="AT102" s="180" t="s">
        <v>218</v>
      </c>
      <c r="AU102" s="180" t="s">
        <v>22</v>
      </c>
      <c r="AY102" s="20" t="s">
        <v>216</v>
      </c>
      <c r="BE102" s="181">
        <f>IF(N102="základní",J102,0)</f>
        <v>0</v>
      </c>
      <c r="BF102" s="181">
        <f>IF(N102="snížená",J102,0)</f>
        <v>0</v>
      </c>
      <c r="BG102" s="181">
        <f>IF(N102="zákl. přenesená",J102,0)</f>
        <v>0</v>
      </c>
      <c r="BH102" s="181">
        <f>IF(N102="sníž. přenesená",J102,0)</f>
        <v>0</v>
      </c>
      <c r="BI102" s="181">
        <f>IF(N102="nulová",J102,0)</f>
        <v>0</v>
      </c>
      <c r="BJ102" s="20" t="s">
        <v>88</v>
      </c>
      <c r="BK102" s="181">
        <f>ROUND(I102*H102,2)</f>
        <v>0</v>
      </c>
      <c r="BL102" s="20" t="s">
        <v>222</v>
      </c>
      <c r="BM102" s="180" t="s">
        <v>1472</v>
      </c>
    </row>
    <row r="103" spans="1:51" s="13" customFormat="1" ht="12">
      <c r="A103" s="13"/>
      <c r="B103" s="182"/>
      <c r="C103" s="13"/>
      <c r="D103" s="183" t="s">
        <v>224</v>
      </c>
      <c r="E103" s="13"/>
      <c r="F103" s="185" t="s">
        <v>1473</v>
      </c>
      <c r="G103" s="13"/>
      <c r="H103" s="186">
        <v>14.458</v>
      </c>
      <c r="I103" s="187"/>
      <c r="J103" s="13"/>
      <c r="K103" s="13"/>
      <c r="L103" s="182"/>
      <c r="M103" s="188"/>
      <c r="N103" s="189"/>
      <c r="O103" s="189"/>
      <c r="P103" s="189"/>
      <c r="Q103" s="189"/>
      <c r="R103" s="189"/>
      <c r="S103" s="189"/>
      <c r="T103" s="190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184" t="s">
        <v>224</v>
      </c>
      <c r="AU103" s="184" t="s">
        <v>22</v>
      </c>
      <c r="AV103" s="13" t="s">
        <v>22</v>
      </c>
      <c r="AW103" s="13" t="s">
        <v>4</v>
      </c>
      <c r="AX103" s="13" t="s">
        <v>88</v>
      </c>
      <c r="AY103" s="184" t="s">
        <v>216</v>
      </c>
    </row>
    <row r="104" spans="1:65" s="2" customFormat="1" ht="24.15" customHeight="1">
      <c r="A104" s="40"/>
      <c r="B104" s="167"/>
      <c r="C104" s="168" t="s">
        <v>248</v>
      </c>
      <c r="D104" s="168" t="s">
        <v>218</v>
      </c>
      <c r="E104" s="169" t="s">
        <v>264</v>
      </c>
      <c r="F104" s="170" t="s">
        <v>265</v>
      </c>
      <c r="G104" s="171" t="s">
        <v>221</v>
      </c>
      <c r="H104" s="172">
        <v>12.491</v>
      </c>
      <c r="I104" s="173"/>
      <c r="J104" s="174">
        <f>ROUND(I104*H104,2)</f>
        <v>0</v>
      </c>
      <c r="K104" s="175"/>
      <c r="L104" s="41"/>
      <c r="M104" s="176" t="s">
        <v>3</v>
      </c>
      <c r="N104" s="177" t="s">
        <v>51</v>
      </c>
      <c r="O104" s="74"/>
      <c r="P104" s="178">
        <f>O104*H104</f>
        <v>0</v>
      </c>
      <c r="Q104" s="178">
        <v>0</v>
      </c>
      <c r="R104" s="178">
        <f>Q104*H104</f>
        <v>0</v>
      </c>
      <c r="S104" s="178">
        <v>0</v>
      </c>
      <c r="T104" s="179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180" t="s">
        <v>222</v>
      </c>
      <c r="AT104" s="180" t="s">
        <v>218</v>
      </c>
      <c r="AU104" s="180" t="s">
        <v>22</v>
      </c>
      <c r="AY104" s="20" t="s">
        <v>216</v>
      </c>
      <c r="BE104" s="181">
        <f>IF(N104="základní",J104,0)</f>
        <v>0</v>
      </c>
      <c r="BF104" s="181">
        <f>IF(N104="snížená",J104,0)</f>
        <v>0</v>
      </c>
      <c r="BG104" s="181">
        <f>IF(N104="zákl. přenesená",J104,0)</f>
        <v>0</v>
      </c>
      <c r="BH104" s="181">
        <f>IF(N104="sníž. přenesená",J104,0)</f>
        <v>0</v>
      </c>
      <c r="BI104" s="181">
        <f>IF(N104="nulová",J104,0)</f>
        <v>0</v>
      </c>
      <c r="BJ104" s="20" t="s">
        <v>88</v>
      </c>
      <c r="BK104" s="181">
        <f>ROUND(I104*H104,2)</f>
        <v>0</v>
      </c>
      <c r="BL104" s="20" t="s">
        <v>222</v>
      </c>
      <c r="BM104" s="180" t="s">
        <v>1474</v>
      </c>
    </row>
    <row r="105" spans="1:47" s="2" customFormat="1" ht="12">
      <c r="A105" s="40"/>
      <c r="B105" s="41"/>
      <c r="C105" s="40"/>
      <c r="D105" s="183" t="s">
        <v>229</v>
      </c>
      <c r="E105" s="40"/>
      <c r="F105" s="191" t="s">
        <v>1475</v>
      </c>
      <c r="G105" s="40"/>
      <c r="H105" s="40"/>
      <c r="I105" s="192"/>
      <c r="J105" s="40"/>
      <c r="K105" s="40"/>
      <c r="L105" s="41"/>
      <c r="M105" s="193"/>
      <c r="N105" s="194"/>
      <c r="O105" s="74"/>
      <c r="P105" s="74"/>
      <c r="Q105" s="74"/>
      <c r="R105" s="74"/>
      <c r="S105" s="74"/>
      <c r="T105" s="75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T105" s="20" t="s">
        <v>229</v>
      </c>
      <c r="AU105" s="20" t="s">
        <v>22</v>
      </c>
    </row>
    <row r="106" spans="1:51" s="13" customFormat="1" ht="12">
      <c r="A106" s="13"/>
      <c r="B106" s="182"/>
      <c r="C106" s="13"/>
      <c r="D106" s="183" t="s">
        <v>224</v>
      </c>
      <c r="E106" s="184" t="s">
        <v>3</v>
      </c>
      <c r="F106" s="185" t="s">
        <v>1476</v>
      </c>
      <c r="G106" s="13"/>
      <c r="H106" s="186">
        <v>21.6</v>
      </c>
      <c r="I106" s="187"/>
      <c r="J106" s="13"/>
      <c r="K106" s="13"/>
      <c r="L106" s="182"/>
      <c r="M106" s="188"/>
      <c r="N106" s="189"/>
      <c r="O106" s="189"/>
      <c r="P106" s="189"/>
      <c r="Q106" s="189"/>
      <c r="R106" s="189"/>
      <c r="S106" s="189"/>
      <c r="T106" s="190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184" t="s">
        <v>224</v>
      </c>
      <c r="AU106" s="184" t="s">
        <v>22</v>
      </c>
      <c r="AV106" s="13" t="s">
        <v>22</v>
      </c>
      <c r="AW106" s="13" t="s">
        <v>41</v>
      </c>
      <c r="AX106" s="13" t="s">
        <v>88</v>
      </c>
      <c r="AY106" s="184" t="s">
        <v>216</v>
      </c>
    </row>
    <row r="107" spans="1:51" s="13" customFormat="1" ht="12">
      <c r="A107" s="13"/>
      <c r="B107" s="182"/>
      <c r="C107" s="13"/>
      <c r="D107" s="183" t="s">
        <v>224</v>
      </c>
      <c r="E107" s="13"/>
      <c r="F107" s="185" t="s">
        <v>1477</v>
      </c>
      <c r="G107" s="13"/>
      <c r="H107" s="186">
        <v>12.491</v>
      </c>
      <c r="I107" s="187"/>
      <c r="J107" s="13"/>
      <c r="K107" s="13"/>
      <c r="L107" s="182"/>
      <c r="M107" s="188"/>
      <c r="N107" s="189"/>
      <c r="O107" s="189"/>
      <c r="P107" s="189"/>
      <c r="Q107" s="189"/>
      <c r="R107" s="189"/>
      <c r="S107" s="189"/>
      <c r="T107" s="190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184" t="s">
        <v>224</v>
      </c>
      <c r="AU107" s="184" t="s">
        <v>22</v>
      </c>
      <c r="AV107" s="13" t="s">
        <v>22</v>
      </c>
      <c r="AW107" s="13" t="s">
        <v>4</v>
      </c>
      <c r="AX107" s="13" t="s">
        <v>88</v>
      </c>
      <c r="AY107" s="184" t="s">
        <v>216</v>
      </c>
    </row>
    <row r="108" spans="1:65" s="2" customFormat="1" ht="37.8" customHeight="1">
      <c r="A108" s="40"/>
      <c r="B108" s="167"/>
      <c r="C108" s="168" t="s">
        <v>253</v>
      </c>
      <c r="D108" s="168" t="s">
        <v>218</v>
      </c>
      <c r="E108" s="169" t="s">
        <v>1291</v>
      </c>
      <c r="F108" s="170" t="s">
        <v>1292</v>
      </c>
      <c r="G108" s="171" t="s">
        <v>270</v>
      </c>
      <c r="H108" s="172">
        <v>4.408</v>
      </c>
      <c r="I108" s="173"/>
      <c r="J108" s="174">
        <f>ROUND(I108*H108,2)</f>
        <v>0</v>
      </c>
      <c r="K108" s="175"/>
      <c r="L108" s="41"/>
      <c r="M108" s="176" t="s">
        <v>3</v>
      </c>
      <c r="N108" s="177" t="s">
        <v>51</v>
      </c>
      <c r="O108" s="74"/>
      <c r="P108" s="178">
        <f>O108*H108</f>
        <v>0</v>
      </c>
      <c r="Q108" s="178">
        <v>0</v>
      </c>
      <c r="R108" s="178">
        <f>Q108*H108</f>
        <v>0</v>
      </c>
      <c r="S108" s="178">
        <v>0</v>
      </c>
      <c r="T108" s="179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180" t="s">
        <v>222</v>
      </c>
      <c r="AT108" s="180" t="s">
        <v>218</v>
      </c>
      <c r="AU108" s="180" t="s">
        <v>22</v>
      </c>
      <c r="AY108" s="20" t="s">
        <v>216</v>
      </c>
      <c r="BE108" s="181">
        <f>IF(N108="základní",J108,0)</f>
        <v>0</v>
      </c>
      <c r="BF108" s="181">
        <f>IF(N108="snížená",J108,0)</f>
        <v>0</v>
      </c>
      <c r="BG108" s="181">
        <f>IF(N108="zákl. přenesená",J108,0)</f>
        <v>0</v>
      </c>
      <c r="BH108" s="181">
        <f>IF(N108="sníž. přenesená",J108,0)</f>
        <v>0</v>
      </c>
      <c r="BI108" s="181">
        <f>IF(N108="nulová",J108,0)</f>
        <v>0</v>
      </c>
      <c r="BJ108" s="20" t="s">
        <v>88</v>
      </c>
      <c r="BK108" s="181">
        <f>ROUND(I108*H108,2)</f>
        <v>0</v>
      </c>
      <c r="BL108" s="20" t="s">
        <v>222</v>
      </c>
      <c r="BM108" s="180" t="s">
        <v>1478</v>
      </c>
    </row>
    <row r="109" spans="1:51" s="13" customFormat="1" ht="12">
      <c r="A109" s="13"/>
      <c r="B109" s="182"/>
      <c r="C109" s="13"/>
      <c r="D109" s="183" t="s">
        <v>224</v>
      </c>
      <c r="E109" s="184" t="s">
        <v>3</v>
      </c>
      <c r="F109" s="185" t="s">
        <v>1479</v>
      </c>
      <c r="G109" s="13"/>
      <c r="H109" s="186">
        <v>7.623</v>
      </c>
      <c r="I109" s="187"/>
      <c r="J109" s="13"/>
      <c r="K109" s="13"/>
      <c r="L109" s="182"/>
      <c r="M109" s="188"/>
      <c r="N109" s="189"/>
      <c r="O109" s="189"/>
      <c r="P109" s="189"/>
      <c r="Q109" s="189"/>
      <c r="R109" s="189"/>
      <c r="S109" s="189"/>
      <c r="T109" s="190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184" t="s">
        <v>224</v>
      </c>
      <c r="AU109" s="184" t="s">
        <v>22</v>
      </c>
      <c r="AV109" s="13" t="s">
        <v>22</v>
      </c>
      <c r="AW109" s="13" t="s">
        <v>41</v>
      </c>
      <c r="AX109" s="13" t="s">
        <v>88</v>
      </c>
      <c r="AY109" s="184" t="s">
        <v>216</v>
      </c>
    </row>
    <row r="110" spans="1:51" s="13" customFormat="1" ht="12">
      <c r="A110" s="13"/>
      <c r="B110" s="182"/>
      <c r="C110" s="13"/>
      <c r="D110" s="183" t="s">
        <v>224</v>
      </c>
      <c r="E110" s="13"/>
      <c r="F110" s="185" t="s">
        <v>1480</v>
      </c>
      <c r="G110" s="13"/>
      <c r="H110" s="186">
        <v>4.408</v>
      </c>
      <c r="I110" s="187"/>
      <c r="J110" s="13"/>
      <c r="K110" s="13"/>
      <c r="L110" s="182"/>
      <c r="M110" s="188"/>
      <c r="N110" s="189"/>
      <c r="O110" s="189"/>
      <c r="P110" s="189"/>
      <c r="Q110" s="189"/>
      <c r="R110" s="189"/>
      <c r="S110" s="189"/>
      <c r="T110" s="190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184" t="s">
        <v>224</v>
      </c>
      <c r="AU110" s="184" t="s">
        <v>22</v>
      </c>
      <c r="AV110" s="13" t="s">
        <v>22</v>
      </c>
      <c r="AW110" s="13" t="s">
        <v>4</v>
      </c>
      <c r="AX110" s="13" t="s">
        <v>88</v>
      </c>
      <c r="AY110" s="184" t="s">
        <v>216</v>
      </c>
    </row>
    <row r="111" spans="1:65" s="2" customFormat="1" ht="49.05" customHeight="1">
      <c r="A111" s="40"/>
      <c r="B111" s="167"/>
      <c r="C111" s="168" t="s">
        <v>257</v>
      </c>
      <c r="D111" s="168" t="s">
        <v>218</v>
      </c>
      <c r="E111" s="169" t="s">
        <v>1481</v>
      </c>
      <c r="F111" s="170" t="s">
        <v>1482</v>
      </c>
      <c r="G111" s="171" t="s">
        <v>270</v>
      </c>
      <c r="H111" s="172">
        <v>200.444</v>
      </c>
      <c r="I111" s="173"/>
      <c r="J111" s="174">
        <f>ROUND(I111*H111,2)</f>
        <v>0</v>
      </c>
      <c r="K111" s="175"/>
      <c r="L111" s="41"/>
      <c r="M111" s="176" t="s">
        <v>3</v>
      </c>
      <c r="N111" s="177" t="s">
        <v>51</v>
      </c>
      <c r="O111" s="74"/>
      <c r="P111" s="178">
        <f>O111*H111</f>
        <v>0</v>
      </c>
      <c r="Q111" s="178">
        <v>0</v>
      </c>
      <c r="R111" s="178">
        <f>Q111*H111</f>
        <v>0</v>
      </c>
      <c r="S111" s="178">
        <v>0</v>
      </c>
      <c r="T111" s="179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180" t="s">
        <v>222</v>
      </c>
      <c r="AT111" s="180" t="s">
        <v>218</v>
      </c>
      <c r="AU111" s="180" t="s">
        <v>22</v>
      </c>
      <c r="AY111" s="20" t="s">
        <v>216</v>
      </c>
      <c r="BE111" s="181">
        <f>IF(N111="základní",J111,0)</f>
        <v>0</v>
      </c>
      <c r="BF111" s="181">
        <f>IF(N111="snížená",J111,0)</f>
        <v>0</v>
      </c>
      <c r="BG111" s="181">
        <f>IF(N111="zákl. přenesená",J111,0)</f>
        <v>0</v>
      </c>
      <c r="BH111" s="181">
        <f>IF(N111="sníž. přenesená",J111,0)</f>
        <v>0</v>
      </c>
      <c r="BI111" s="181">
        <f>IF(N111="nulová",J111,0)</f>
        <v>0</v>
      </c>
      <c r="BJ111" s="20" t="s">
        <v>88</v>
      </c>
      <c r="BK111" s="181">
        <f>ROUND(I111*H111,2)</f>
        <v>0</v>
      </c>
      <c r="BL111" s="20" t="s">
        <v>222</v>
      </c>
      <c r="BM111" s="180" t="s">
        <v>1483</v>
      </c>
    </row>
    <row r="112" spans="1:47" s="2" customFormat="1" ht="12">
      <c r="A112" s="40"/>
      <c r="B112" s="41"/>
      <c r="C112" s="40"/>
      <c r="D112" s="183" t="s">
        <v>229</v>
      </c>
      <c r="E112" s="40"/>
      <c r="F112" s="191" t="s">
        <v>1484</v>
      </c>
      <c r="G112" s="40"/>
      <c r="H112" s="40"/>
      <c r="I112" s="192"/>
      <c r="J112" s="40"/>
      <c r="K112" s="40"/>
      <c r="L112" s="41"/>
      <c r="M112" s="193"/>
      <c r="N112" s="194"/>
      <c r="O112" s="74"/>
      <c r="P112" s="74"/>
      <c r="Q112" s="74"/>
      <c r="R112" s="74"/>
      <c r="S112" s="74"/>
      <c r="T112" s="75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T112" s="20" t="s">
        <v>229</v>
      </c>
      <c r="AU112" s="20" t="s">
        <v>22</v>
      </c>
    </row>
    <row r="113" spans="1:51" s="13" customFormat="1" ht="12">
      <c r="A113" s="13"/>
      <c r="B113" s="182"/>
      <c r="C113" s="13"/>
      <c r="D113" s="183" t="s">
        <v>224</v>
      </c>
      <c r="E113" s="184" t="s">
        <v>3</v>
      </c>
      <c r="F113" s="185" t="s">
        <v>1485</v>
      </c>
      <c r="G113" s="13"/>
      <c r="H113" s="186">
        <v>97.77</v>
      </c>
      <c r="I113" s="187"/>
      <c r="J113" s="13"/>
      <c r="K113" s="13"/>
      <c r="L113" s="182"/>
      <c r="M113" s="188"/>
      <c r="N113" s="189"/>
      <c r="O113" s="189"/>
      <c r="P113" s="189"/>
      <c r="Q113" s="189"/>
      <c r="R113" s="189"/>
      <c r="S113" s="189"/>
      <c r="T113" s="190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184" t="s">
        <v>224</v>
      </c>
      <c r="AU113" s="184" t="s">
        <v>22</v>
      </c>
      <c r="AV113" s="13" t="s">
        <v>22</v>
      </c>
      <c r="AW113" s="13" t="s">
        <v>41</v>
      </c>
      <c r="AX113" s="13" t="s">
        <v>80</v>
      </c>
      <c r="AY113" s="184" t="s">
        <v>216</v>
      </c>
    </row>
    <row r="114" spans="1:51" s="13" customFormat="1" ht="12">
      <c r="A114" s="13"/>
      <c r="B114" s="182"/>
      <c r="C114" s="13"/>
      <c r="D114" s="183" t="s">
        <v>224</v>
      </c>
      <c r="E114" s="184" t="s">
        <v>3</v>
      </c>
      <c r="F114" s="185" t="s">
        <v>1486</v>
      </c>
      <c r="G114" s="13"/>
      <c r="H114" s="186">
        <v>103.707</v>
      </c>
      <c r="I114" s="187"/>
      <c r="J114" s="13"/>
      <c r="K114" s="13"/>
      <c r="L114" s="182"/>
      <c r="M114" s="188"/>
      <c r="N114" s="189"/>
      <c r="O114" s="189"/>
      <c r="P114" s="189"/>
      <c r="Q114" s="189"/>
      <c r="R114" s="189"/>
      <c r="S114" s="189"/>
      <c r="T114" s="190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184" t="s">
        <v>224</v>
      </c>
      <c r="AU114" s="184" t="s">
        <v>22</v>
      </c>
      <c r="AV114" s="13" t="s">
        <v>22</v>
      </c>
      <c r="AW114" s="13" t="s">
        <v>41</v>
      </c>
      <c r="AX114" s="13" t="s">
        <v>80</v>
      </c>
      <c r="AY114" s="184" t="s">
        <v>216</v>
      </c>
    </row>
    <row r="115" spans="1:51" s="13" customFormat="1" ht="12">
      <c r="A115" s="13"/>
      <c r="B115" s="182"/>
      <c r="C115" s="13"/>
      <c r="D115" s="183" t="s">
        <v>224</v>
      </c>
      <c r="E115" s="184" t="s">
        <v>3</v>
      </c>
      <c r="F115" s="185" t="s">
        <v>1487</v>
      </c>
      <c r="G115" s="13"/>
      <c r="H115" s="186">
        <v>54.692</v>
      </c>
      <c r="I115" s="187"/>
      <c r="J115" s="13"/>
      <c r="K115" s="13"/>
      <c r="L115" s="182"/>
      <c r="M115" s="188"/>
      <c r="N115" s="189"/>
      <c r="O115" s="189"/>
      <c r="P115" s="189"/>
      <c r="Q115" s="189"/>
      <c r="R115" s="189"/>
      <c r="S115" s="189"/>
      <c r="T115" s="190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184" t="s">
        <v>224</v>
      </c>
      <c r="AU115" s="184" t="s">
        <v>22</v>
      </c>
      <c r="AV115" s="13" t="s">
        <v>22</v>
      </c>
      <c r="AW115" s="13" t="s">
        <v>41</v>
      </c>
      <c r="AX115" s="13" t="s">
        <v>80</v>
      </c>
      <c r="AY115" s="184" t="s">
        <v>216</v>
      </c>
    </row>
    <row r="116" spans="1:51" s="13" customFormat="1" ht="12">
      <c r="A116" s="13"/>
      <c r="B116" s="182"/>
      <c r="C116" s="13"/>
      <c r="D116" s="183" t="s">
        <v>224</v>
      </c>
      <c r="E116" s="184" t="s">
        <v>3</v>
      </c>
      <c r="F116" s="185" t="s">
        <v>1488</v>
      </c>
      <c r="G116" s="13"/>
      <c r="H116" s="186">
        <v>90.44</v>
      </c>
      <c r="I116" s="187"/>
      <c r="J116" s="13"/>
      <c r="K116" s="13"/>
      <c r="L116" s="182"/>
      <c r="M116" s="188"/>
      <c r="N116" s="189"/>
      <c r="O116" s="189"/>
      <c r="P116" s="189"/>
      <c r="Q116" s="189"/>
      <c r="R116" s="189"/>
      <c r="S116" s="189"/>
      <c r="T116" s="190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184" t="s">
        <v>224</v>
      </c>
      <c r="AU116" s="184" t="s">
        <v>22</v>
      </c>
      <c r="AV116" s="13" t="s">
        <v>22</v>
      </c>
      <c r="AW116" s="13" t="s">
        <v>41</v>
      </c>
      <c r="AX116" s="13" t="s">
        <v>80</v>
      </c>
      <c r="AY116" s="184" t="s">
        <v>216</v>
      </c>
    </row>
    <row r="117" spans="1:51" s="14" customFormat="1" ht="12">
      <c r="A117" s="14"/>
      <c r="B117" s="195"/>
      <c r="C117" s="14"/>
      <c r="D117" s="183" t="s">
        <v>224</v>
      </c>
      <c r="E117" s="196" t="s">
        <v>3</v>
      </c>
      <c r="F117" s="197" t="s">
        <v>233</v>
      </c>
      <c r="G117" s="14"/>
      <c r="H117" s="198">
        <v>346.609</v>
      </c>
      <c r="I117" s="199"/>
      <c r="J117" s="14"/>
      <c r="K117" s="14"/>
      <c r="L117" s="195"/>
      <c r="M117" s="200"/>
      <c r="N117" s="201"/>
      <c r="O117" s="201"/>
      <c r="P117" s="201"/>
      <c r="Q117" s="201"/>
      <c r="R117" s="201"/>
      <c r="S117" s="201"/>
      <c r="T117" s="202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196" t="s">
        <v>224</v>
      </c>
      <c r="AU117" s="196" t="s">
        <v>22</v>
      </c>
      <c r="AV117" s="14" t="s">
        <v>222</v>
      </c>
      <c r="AW117" s="14" t="s">
        <v>41</v>
      </c>
      <c r="AX117" s="14" t="s">
        <v>88</v>
      </c>
      <c r="AY117" s="196" t="s">
        <v>216</v>
      </c>
    </row>
    <row r="118" spans="1:51" s="13" customFormat="1" ht="12">
      <c r="A118" s="13"/>
      <c r="B118" s="182"/>
      <c r="C118" s="13"/>
      <c r="D118" s="183" t="s">
        <v>224</v>
      </c>
      <c r="E118" s="13"/>
      <c r="F118" s="185" t="s">
        <v>1489</v>
      </c>
      <c r="G118" s="13"/>
      <c r="H118" s="186">
        <v>200.444</v>
      </c>
      <c r="I118" s="187"/>
      <c r="J118" s="13"/>
      <c r="K118" s="13"/>
      <c r="L118" s="182"/>
      <c r="M118" s="188"/>
      <c r="N118" s="189"/>
      <c r="O118" s="189"/>
      <c r="P118" s="189"/>
      <c r="Q118" s="189"/>
      <c r="R118" s="189"/>
      <c r="S118" s="189"/>
      <c r="T118" s="190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184" t="s">
        <v>224</v>
      </c>
      <c r="AU118" s="184" t="s">
        <v>22</v>
      </c>
      <c r="AV118" s="13" t="s">
        <v>22</v>
      </c>
      <c r="AW118" s="13" t="s">
        <v>4</v>
      </c>
      <c r="AX118" s="13" t="s">
        <v>88</v>
      </c>
      <c r="AY118" s="184" t="s">
        <v>216</v>
      </c>
    </row>
    <row r="119" spans="1:65" s="2" customFormat="1" ht="37.8" customHeight="1">
      <c r="A119" s="40"/>
      <c r="B119" s="167"/>
      <c r="C119" s="168" t="s">
        <v>263</v>
      </c>
      <c r="D119" s="168" t="s">
        <v>218</v>
      </c>
      <c r="E119" s="169" t="s">
        <v>1310</v>
      </c>
      <c r="F119" s="170" t="s">
        <v>1311</v>
      </c>
      <c r="G119" s="171" t="s">
        <v>221</v>
      </c>
      <c r="H119" s="172">
        <v>42.563</v>
      </c>
      <c r="I119" s="173"/>
      <c r="J119" s="174">
        <f>ROUND(I119*H119,2)</f>
        <v>0</v>
      </c>
      <c r="K119" s="175"/>
      <c r="L119" s="41"/>
      <c r="M119" s="176" t="s">
        <v>3</v>
      </c>
      <c r="N119" s="177" t="s">
        <v>51</v>
      </c>
      <c r="O119" s="74"/>
      <c r="P119" s="178">
        <f>O119*H119</f>
        <v>0</v>
      </c>
      <c r="Q119" s="178">
        <v>0.00085</v>
      </c>
      <c r="R119" s="178">
        <f>Q119*H119</f>
        <v>0.03617855</v>
      </c>
      <c r="S119" s="178">
        <v>0</v>
      </c>
      <c r="T119" s="179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180" t="s">
        <v>222</v>
      </c>
      <c r="AT119" s="180" t="s">
        <v>218</v>
      </c>
      <c r="AU119" s="180" t="s">
        <v>22</v>
      </c>
      <c r="AY119" s="20" t="s">
        <v>216</v>
      </c>
      <c r="BE119" s="181">
        <f>IF(N119="základní",J119,0)</f>
        <v>0</v>
      </c>
      <c r="BF119" s="181">
        <f>IF(N119="snížená",J119,0)</f>
        <v>0</v>
      </c>
      <c r="BG119" s="181">
        <f>IF(N119="zákl. přenesená",J119,0)</f>
        <v>0</v>
      </c>
      <c r="BH119" s="181">
        <f>IF(N119="sníž. přenesená",J119,0)</f>
        <v>0</v>
      </c>
      <c r="BI119" s="181">
        <f>IF(N119="nulová",J119,0)</f>
        <v>0</v>
      </c>
      <c r="BJ119" s="20" t="s">
        <v>88</v>
      </c>
      <c r="BK119" s="181">
        <f>ROUND(I119*H119,2)</f>
        <v>0</v>
      </c>
      <c r="BL119" s="20" t="s">
        <v>222</v>
      </c>
      <c r="BM119" s="180" t="s">
        <v>1490</v>
      </c>
    </row>
    <row r="120" spans="1:51" s="13" customFormat="1" ht="12">
      <c r="A120" s="13"/>
      <c r="B120" s="182"/>
      <c r="C120" s="13"/>
      <c r="D120" s="183" t="s">
        <v>224</v>
      </c>
      <c r="E120" s="184" t="s">
        <v>3</v>
      </c>
      <c r="F120" s="185" t="s">
        <v>1491</v>
      </c>
      <c r="G120" s="13"/>
      <c r="H120" s="186">
        <v>73.6</v>
      </c>
      <c r="I120" s="187"/>
      <c r="J120" s="13"/>
      <c r="K120" s="13"/>
      <c r="L120" s="182"/>
      <c r="M120" s="188"/>
      <c r="N120" s="189"/>
      <c r="O120" s="189"/>
      <c r="P120" s="189"/>
      <c r="Q120" s="189"/>
      <c r="R120" s="189"/>
      <c r="S120" s="189"/>
      <c r="T120" s="190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184" t="s">
        <v>224</v>
      </c>
      <c r="AU120" s="184" t="s">
        <v>22</v>
      </c>
      <c r="AV120" s="13" t="s">
        <v>22</v>
      </c>
      <c r="AW120" s="13" t="s">
        <v>41</v>
      </c>
      <c r="AX120" s="13" t="s">
        <v>88</v>
      </c>
      <c r="AY120" s="184" t="s">
        <v>216</v>
      </c>
    </row>
    <row r="121" spans="1:51" s="13" customFormat="1" ht="12">
      <c r="A121" s="13"/>
      <c r="B121" s="182"/>
      <c r="C121" s="13"/>
      <c r="D121" s="183" t="s">
        <v>224</v>
      </c>
      <c r="E121" s="13"/>
      <c r="F121" s="185" t="s">
        <v>1492</v>
      </c>
      <c r="G121" s="13"/>
      <c r="H121" s="186">
        <v>42.563</v>
      </c>
      <c r="I121" s="187"/>
      <c r="J121" s="13"/>
      <c r="K121" s="13"/>
      <c r="L121" s="182"/>
      <c r="M121" s="188"/>
      <c r="N121" s="189"/>
      <c r="O121" s="189"/>
      <c r="P121" s="189"/>
      <c r="Q121" s="189"/>
      <c r="R121" s="189"/>
      <c r="S121" s="189"/>
      <c r="T121" s="190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184" t="s">
        <v>224</v>
      </c>
      <c r="AU121" s="184" t="s">
        <v>22</v>
      </c>
      <c r="AV121" s="13" t="s">
        <v>22</v>
      </c>
      <c r="AW121" s="13" t="s">
        <v>4</v>
      </c>
      <c r="AX121" s="13" t="s">
        <v>88</v>
      </c>
      <c r="AY121" s="184" t="s">
        <v>216</v>
      </c>
    </row>
    <row r="122" spans="1:65" s="2" customFormat="1" ht="37.8" customHeight="1">
      <c r="A122" s="40"/>
      <c r="B122" s="167"/>
      <c r="C122" s="168" t="s">
        <v>267</v>
      </c>
      <c r="D122" s="168" t="s">
        <v>218</v>
      </c>
      <c r="E122" s="169" t="s">
        <v>1318</v>
      </c>
      <c r="F122" s="170" t="s">
        <v>1319</v>
      </c>
      <c r="G122" s="171" t="s">
        <v>221</v>
      </c>
      <c r="H122" s="172">
        <v>42.563</v>
      </c>
      <c r="I122" s="173"/>
      <c r="J122" s="174">
        <f>ROUND(I122*H122,2)</f>
        <v>0</v>
      </c>
      <c r="K122" s="175"/>
      <c r="L122" s="41"/>
      <c r="M122" s="176" t="s">
        <v>3</v>
      </c>
      <c r="N122" s="177" t="s">
        <v>51</v>
      </c>
      <c r="O122" s="74"/>
      <c r="P122" s="178">
        <f>O122*H122</f>
        <v>0</v>
      </c>
      <c r="Q122" s="178">
        <v>0</v>
      </c>
      <c r="R122" s="178">
        <f>Q122*H122</f>
        <v>0</v>
      </c>
      <c r="S122" s="178">
        <v>0</v>
      </c>
      <c r="T122" s="179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180" t="s">
        <v>222</v>
      </c>
      <c r="AT122" s="180" t="s">
        <v>218</v>
      </c>
      <c r="AU122" s="180" t="s">
        <v>22</v>
      </c>
      <c r="AY122" s="20" t="s">
        <v>216</v>
      </c>
      <c r="BE122" s="181">
        <f>IF(N122="základní",J122,0)</f>
        <v>0</v>
      </c>
      <c r="BF122" s="181">
        <f>IF(N122="snížená",J122,0)</f>
        <v>0</v>
      </c>
      <c r="BG122" s="181">
        <f>IF(N122="zákl. přenesená",J122,0)</f>
        <v>0</v>
      </c>
      <c r="BH122" s="181">
        <f>IF(N122="sníž. přenesená",J122,0)</f>
        <v>0</v>
      </c>
      <c r="BI122" s="181">
        <f>IF(N122="nulová",J122,0)</f>
        <v>0</v>
      </c>
      <c r="BJ122" s="20" t="s">
        <v>88</v>
      </c>
      <c r="BK122" s="181">
        <f>ROUND(I122*H122,2)</f>
        <v>0</v>
      </c>
      <c r="BL122" s="20" t="s">
        <v>222</v>
      </c>
      <c r="BM122" s="180" t="s">
        <v>1493</v>
      </c>
    </row>
    <row r="123" spans="1:51" s="13" customFormat="1" ht="12">
      <c r="A123" s="13"/>
      <c r="B123" s="182"/>
      <c r="C123" s="13"/>
      <c r="D123" s="183" t="s">
        <v>224</v>
      </c>
      <c r="E123" s="13"/>
      <c r="F123" s="185" t="s">
        <v>1492</v>
      </c>
      <c r="G123" s="13"/>
      <c r="H123" s="186">
        <v>42.563</v>
      </c>
      <c r="I123" s="187"/>
      <c r="J123" s="13"/>
      <c r="K123" s="13"/>
      <c r="L123" s="182"/>
      <c r="M123" s="188"/>
      <c r="N123" s="189"/>
      <c r="O123" s="189"/>
      <c r="P123" s="189"/>
      <c r="Q123" s="189"/>
      <c r="R123" s="189"/>
      <c r="S123" s="189"/>
      <c r="T123" s="190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184" t="s">
        <v>224</v>
      </c>
      <c r="AU123" s="184" t="s">
        <v>22</v>
      </c>
      <c r="AV123" s="13" t="s">
        <v>22</v>
      </c>
      <c r="AW123" s="13" t="s">
        <v>4</v>
      </c>
      <c r="AX123" s="13" t="s">
        <v>88</v>
      </c>
      <c r="AY123" s="184" t="s">
        <v>216</v>
      </c>
    </row>
    <row r="124" spans="1:65" s="2" customFormat="1" ht="62.7" customHeight="1">
      <c r="A124" s="40"/>
      <c r="B124" s="167"/>
      <c r="C124" s="168" t="s">
        <v>272</v>
      </c>
      <c r="D124" s="168" t="s">
        <v>218</v>
      </c>
      <c r="E124" s="169" t="s">
        <v>287</v>
      </c>
      <c r="F124" s="170" t="s">
        <v>288</v>
      </c>
      <c r="G124" s="171" t="s">
        <v>270</v>
      </c>
      <c r="H124" s="172">
        <v>4.004</v>
      </c>
      <c r="I124" s="173"/>
      <c r="J124" s="174">
        <f>ROUND(I124*H124,2)</f>
        <v>0</v>
      </c>
      <c r="K124" s="175"/>
      <c r="L124" s="41"/>
      <c r="M124" s="176" t="s">
        <v>3</v>
      </c>
      <c r="N124" s="177" t="s">
        <v>51</v>
      </c>
      <c r="O124" s="74"/>
      <c r="P124" s="178">
        <f>O124*H124</f>
        <v>0</v>
      </c>
      <c r="Q124" s="178">
        <v>0</v>
      </c>
      <c r="R124" s="178">
        <f>Q124*H124</f>
        <v>0</v>
      </c>
      <c r="S124" s="178">
        <v>0</v>
      </c>
      <c r="T124" s="179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180" t="s">
        <v>222</v>
      </c>
      <c r="AT124" s="180" t="s">
        <v>218</v>
      </c>
      <c r="AU124" s="180" t="s">
        <v>22</v>
      </c>
      <c r="AY124" s="20" t="s">
        <v>216</v>
      </c>
      <c r="BE124" s="181">
        <f>IF(N124="základní",J124,0)</f>
        <v>0</v>
      </c>
      <c r="BF124" s="181">
        <f>IF(N124="snížená",J124,0)</f>
        <v>0</v>
      </c>
      <c r="BG124" s="181">
        <f>IF(N124="zákl. přenesená",J124,0)</f>
        <v>0</v>
      </c>
      <c r="BH124" s="181">
        <f>IF(N124="sníž. přenesená",J124,0)</f>
        <v>0</v>
      </c>
      <c r="BI124" s="181">
        <f>IF(N124="nulová",J124,0)</f>
        <v>0</v>
      </c>
      <c r="BJ124" s="20" t="s">
        <v>88</v>
      </c>
      <c r="BK124" s="181">
        <f>ROUND(I124*H124,2)</f>
        <v>0</v>
      </c>
      <c r="BL124" s="20" t="s">
        <v>222</v>
      </c>
      <c r="BM124" s="180" t="s">
        <v>1494</v>
      </c>
    </row>
    <row r="125" spans="1:51" s="13" customFormat="1" ht="12">
      <c r="A125" s="13"/>
      <c r="B125" s="182"/>
      <c r="C125" s="13"/>
      <c r="D125" s="183" t="s">
        <v>224</v>
      </c>
      <c r="E125" s="184" t="s">
        <v>3</v>
      </c>
      <c r="F125" s="185" t="s">
        <v>1495</v>
      </c>
      <c r="G125" s="13"/>
      <c r="H125" s="186">
        <v>6.924</v>
      </c>
      <c r="I125" s="187"/>
      <c r="J125" s="13"/>
      <c r="K125" s="13"/>
      <c r="L125" s="182"/>
      <c r="M125" s="188"/>
      <c r="N125" s="189"/>
      <c r="O125" s="189"/>
      <c r="P125" s="189"/>
      <c r="Q125" s="189"/>
      <c r="R125" s="189"/>
      <c r="S125" s="189"/>
      <c r="T125" s="190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184" t="s">
        <v>224</v>
      </c>
      <c r="AU125" s="184" t="s">
        <v>22</v>
      </c>
      <c r="AV125" s="13" t="s">
        <v>22</v>
      </c>
      <c r="AW125" s="13" t="s">
        <v>41</v>
      </c>
      <c r="AX125" s="13" t="s">
        <v>88</v>
      </c>
      <c r="AY125" s="184" t="s">
        <v>216</v>
      </c>
    </row>
    <row r="126" spans="1:51" s="13" customFormat="1" ht="12">
      <c r="A126" s="13"/>
      <c r="B126" s="182"/>
      <c r="C126" s="13"/>
      <c r="D126" s="183" t="s">
        <v>224</v>
      </c>
      <c r="E126" s="13"/>
      <c r="F126" s="185" t="s">
        <v>1496</v>
      </c>
      <c r="G126" s="13"/>
      <c r="H126" s="186">
        <v>4.004</v>
      </c>
      <c r="I126" s="187"/>
      <c r="J126" s="13"/>
      <c r="K126" s="13"/>
      <c r="L126" s="182"/>
      <c r="M126" s="188"/>
      <c r="N126" s="189"/>
      <c r="O126" s="189"/>
      <c r="P126" s="189"/>
      <c r="Q126" s="189"/>
      <c r="R126" s="189"/>
      <c r="S126" s="189"/>
      <c r="T126" s="190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184" t="s">
        <v>224</v>
      </c>
      <c r="AU126" s="184" t="s">
        <v>22</v>
      </c>
      <c r="AV126" s="13" t="s">
        <v>22</v>
      </c>
      <c r="AW126" s="13" t="s">
        <v>4</v>
      </c>
      <c r="AX126" s="13" t="s">
        <v>88</v>
      </c>
      <c r="AY126" s="184" t="s">
        <v>216</v>
      </c>
    </row>
    <row r="127" spans="1:65" s="2" customFormat="1" ht="62.7" customHeight="1">
      <c r="A127" s="40"/>
      <c r="B127" s="167"/>
      <c r="C127" s="168" t="s">
        <v>279</v>
      </c>
      <c r="D127" s="168" t="s">
        <v>218</v>
      </c>
      <c r="E127" s="169" t="s">
        <v>292</v>
      </c>
      <c r="F127" s="170" t="s">
        <v>293</v>
      </c>
      <c r="G127" s="171" t="s">
        <v>270</v>
      </c>
      <c r="H127" s="172">
        <v>4.408</v>
      </c>
      <c r="I127" s="173"/>
      <c r="J127" s="174">
        <f>ROUND(I127*H127,2)</f>
        <v>0</v>
      </c>
      <c r="K127" s="175"/>
      <c r="L127" s="41"/>
      <c r="M127" s="176" t="s">
        <v>3</v>
      </c>
      <c r="N127" s="177" t="s">
        <v>51</v>
      </c>
      <c r="O127" s="74"/>
      <c r="P127" s="178">
        <f>O127*H127</f>
        <v>0</v>
      </c>
      <c r="Q127" s="178">
        <v>0</v>
      </c>
      <c r="R127" s="178">
        <f>Q127*H127</f>
        <v>0</v>
      </c>
      <c r="S127" s="178">
        <v>0</v>
      </c>
      <c r="T127" s="179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180" t="s">
        <v>222</v>
      </c>
      <c r="AT127" s="180" t="s">
        <v>218</v>
      </c>
      <c r="AU127" s="180" t="s">
        <v>22</v>
      </c>
      <c r="AY127" s="20" t="s">
        <v>216</v>
      </c>
      <c r="BE127" s="181">
        <f>IF(N127="základní",J127,0)</f>
        <v>0</v>
      </c>
      <c r="BF127" s="181">
        <f>IF(N127="snížená",J127,0)</f>
        <v>0</v>
      </c>
      <c r="BG127" s="181">
        <f>IF(N127="zákl. přenesená",J127,0)</f>
        <v>0</v>
      </c>
      <c r="BH127" s="181">
        <f>IF(N127="sníž. přenesená",J127,0)</f>
        <v>0</v>
      </c>
      <c r="BI127" s="181">
        <f>IF(N127="nulová",J127,0)</f>
        <v>0</v>
      </c>
      <c r="BJ127" s="20" t="s">
        <v>88</v>
      </c>
      <c r="BK127" s="181">
        <f>ROUND(I127*H127,2)</f>
        <v>0</v>
      </c>
      <c r="BL127" s="20" t="s">
        <v>222</v>
      </c>
      <c r="BM127" s="180" t="s">
        <v>1497</v>
      </c>
    </row>
    <row r="128" spans="1:47" s="2" customFormat="1" ht="12">
      <c r="A128" s="40"/>
      <c r="B128" s="41"/>
      <c r="C128" s="40"/>
      <c r="D128" s="183" t="s">
        <v>229</v>
      </c>
      <c r="E128" s="40"/>
      <c r="F128" s="191" t="s">
        <v>295</v>
      </c>
      <c r="G128" s="40"/>
      <c r="H128" s="40"/>
      <c r="I128" s="192"/>
      <c r="J128" s="40"/>
      <c r="K128" s="40"/>
      <c r="L128" s="41"/>
      <c r="M128" s="193"/>
      <c r="N128" s="194"/>
      <c r="O128" s="74"/>
      <c r="P128" s="74"/>
      <c r="Q128" s="74"/>
      <c r="R128" s="74"/>
      <c r="S128" s="74"/>
      <c r="T128" s="75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T128" s="20" t="s">
        <v>229</v>
      </c>
      <c r="AU128" s="20" t="s">
        <v>22</v>
      </c>
    </row>
    <row r="129" spans="1:51" s="13" customFormat="1" ht="12">
      <c r="A129" s="13"/>
      <c r="B129" s="182"/>
      <c r="C129" s="13"/>
      <c r="D129" s="183" t="s">
        <v>224</v>
      </c>
      <c r="E129" s="184" t="s">
        <v>3</v>
      </c>
      <c r="F129" s="185" t="s">
        <v>1498</v>
      </c>
      <c r="G129" s="13"/>
      <c r="H129" s="186">
        <v>7.623</v>
      </c>
      <c r="I129" s="187"/>
      <c r="J129" s="13"/>
      <c r="K129" s="13"/>
      <c r="L129" s="182"/>
      <c r="M129" s="188"/>
      <c r="N129" s="189"/>
      <c r="O129" s="189"/>
      <c r="P129" s="189"/>
      <c r="Q129" s="189"/>
      <c r="R129" s="189"/>
      <c r="S129" s="189"/>
      <c r="T129" s="190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184" t="s">
        <v>224</v>
      </c>
      <c r="AU129" s="184" t="s">
        <v>22</v>
      </c>
      <c r="AV129" s="13" t="s">
        <v>22</v>
      </c>
      <c r="AW129" s="13" t="s">
        <v>41</v>
      </c>
      <c r="AX129" s="13" t="s">
        <v>88</v>
      </c>
      <c r="AY129" s="184" t="s">
        <v>216</v>
      </c>
    </row>
    <row r="130" spans="1:51" s="13" customFormat="1" ht="12">
      <c r="A130" s="13"/>
      <c r="B130" s="182"/>
      <c r="C130" s="13"/>
      <c r="D130" s="183" t="s">
        <v>224</v>
      </c>
      <c r="E130" s="13"/>
      <c r="F130" s="185" t="s">
        <v>1480</v>
      </c>
      <c r="G130" s="13"/>
      <c r="H130" s="186">
        <v>4.408</v>
      </c>
      <c r="I130" s="187"/>
      <c r="J130" s="13"/>
      <c r="K130" s="13"/>
      <c r="L130" s="182"/>
      <c r="M130" s="188"/>
      <c r="N130" s="189"/>
      <c r="O130" s="189"/>
      <c r="P130" s="189"/>
      <c r="Q130" s="189"/>
      <c r="R130" s="189"/>
      <c r="S130" s="189"/>
      <c r="T130" s="190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184" t="s">
        <v>224</v>
      </c>
      <c r="AU130" s="184" t="s">
        <v>22</v>
      </c>
      <c r="AV130" s="13" t="s">
        <v>22</v>
      </c>
      <c r="AW130" s="13" t="s">
        <v>4</v>
      </c>
      <c r="AX130" s="13" t="s">
        <v>88</v>
      </c>
      <c r="AY130" s="184" t="s">
        <v>216</v>
      </c>
    </row>
    <row r="131" spans="1:65" s="2" customFormat="1" ht="37.8" customHeight="1">
      <c r="A131" s="40"/>
      <c r="B131" s="167"/>
      <c r="C131" s="168" t="s">
        <v>286</v>
      </c>
      <c r="D131" s="168" t="s">
        <v>218</v>
      </c>
      <c r="E131" s="169" t="s">
        <v>303</v>
      </c>
      <c r="F131" s="170" t="s">
        <v>304</v>
      </c>
      <c r="G131" s="171" t="s">
        <v>270</v>
      </c>
      <c r="H131" s="172">
        <v>4.004</v>
      </c>
      <c r="I131" s="173"/>
      <c r="J131" s="174">
        <f>ROUND(I131*H131,2)</f>
        <v>0</v>
      </c>
      <c r="K131" s="175"/>
      <c r="L131" s="41"/>
      <c r="M131" s="176" t="s">
        <v>3</v>
      </c>
      <c r="N131" s="177" t="s">
        <v>51</v>
      </c>
      <c r="O131" s="74"/>
      <c r="P131" s="178">
        <f>O131*H131</f>
        <v>0</v>
      </c>
      <c r="Q131" s="178">
        <v>0</v>
      </c>
      <c r="R131" s="178">
        <f>Q131*H131</f>
        <v>0</v>
      </c>
      <c r="S131" s="178">
        <v>0</v>
      </c>
      <c r="T131" s="179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180" t="s">
        <v>222</v>
      </c>
      <c r="AT131" s="180" t="s">
        <v>218</v>
      </c>
      <c r="AU131" s="180" t="s">
        <v>22</v>
      </c>
      <c r="AY131" s="20" t="s">
        <v>216</v>
      </c>
      <c r="BE131" s="181">
        <f>IF(N131="základní",J131,0)</f>
        <v>0</v>
      </c>
      <c r="BF131" s="181">
        <f>IF(N131="snížená",J131,0)</f>
        <v>0</v>
      </c>
      <c r="BG131" s="181">
        <f>IF(N131="zákl. přenesená",J131,0)</f>
        <v>0</v>
      </c>
      <c r="BH131" s="181">
        <f>IF(N131="sníž. přenesená",J131,0)</f>
        <v>0</v>
      </c>
      <c r="BI131" s="181">
        <f>IF(N131="nulová",J131,0)</f>
        <v>0</v>
      </c>
      <c r="BJ131" s="20" t="s">
        <v>88</v>
      </c>
      <c r="BK131" s="181">
        <f>ROUND(I131*H131,2)</f>
        <v>0</v>
      </c>
      <c r="BL131" s="20" t="s">
        <v>222</v>
      </c>
      <c r="BM131" s="180" t="s">
        <v>1499</v>
      </c>
    </row>
    <row r="132" spans="1:51" s="13" customFormat="1" ht="12">
      <c r="A132" s="13"/>
      <c r="B132" s="182"/>
      <c r="C132" s="13"/>
      <c r="D132" s="183" t="s">
        <v>224</v>
      </c>
      <c r="E132" s="184" t="s">
        <v>3</v>
      </c>
      <c r="F132" s="185" t="s">
        <v>1500</v>
      </c>
      <c r="G132" s="13"/>
      <c r="H132" s="186">
        <v>6.924</v>
      </c>
      <c r="I132" s="187"/>
      <c r="J132" s="13"/>
      <c r="K132" s="13"/>
      <c r="L132" s="182"/>
      <c r="M132" s="188"/>
      <c r="N132" s="189"/>
      <c r="O132" s="189"/>
      <c r="P132" s="189"/>
      <c r="Q132" s="189"/>
      <c r="R132" s="189"/>
      <c r="S132" s="189"/>
      <c r="T132" s="190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184" t="s">
        <v>224</v>
      </c>
      <c r="AU132" s="184" t="s">
        <v>22</v>
      </c>
      <c r="AV132" s="13" t="s">
        <v>22</v>
      </c>
      <c r="AW132" s="13" t="s">
        <v>41</v>
      </c>
      <c r="AX132" s="13" t="s">
        <v>88</v>
      </c>
      <c r="AY132" s="184" t="s">
        <v>216</v>
      </c>
    </row>
    <row r="133" spans="1:51" s="13" customFormat="1" ht="12">
      <c r="A133" s="13"/>
      <c r="B133" s="182"/>
      <c r="C133" s="13"/>
      <c r="D133" s="183" t="s">
        <v>224</v>
      </c>
      <c r="E133" s="13"/>
      <c r="F133" s="185" t="s">
        <v>1496</v>
      </c>
      <c r="G133" s="13"/>
      <c r="H133" s="186">
        <v>4.004</v>
      </c>
      <c r="I133" s="187"/>
      <c r="J133" s="13"/>
      <c r="K133" s="13"/>
      <c r="L133" s="182"/>
      <c r="M133" s="188"/>
      <c r="N133" s="189"/>
      <c r="O133" s="189"/>
      <c r="P133" s="189"/>
      <c r="Q133" s="189"/>
      <c r="R133" s="189"/>
      <c r="S133" s="189"/>
      <c r="T133" s="190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184" t="s">
        <v>224</v>
      </c>
      <c r="AU133" s="184" t="s">
        <v>22</v>
      </c>
      <c r="AV133" s="13" t="s">
        <v>22</v>
      </c>
      <c r="AW133" s="13" t="s">
        <v>4</v>
      </c>
      <c r="AX133" s="13" t="s">
        <v>88</v>
      </c>
      <c r="AY133" s="184" t="s">
        <v>216</v>
      </c>
    </row>
    <row r="134" spans="1:65" s="2" customFormat="1" ht="37.8" customHeight="1">
      <c r="A134" s="40"/>
      <c r="B134" s="167"/>
      <c r="C134" s="168" t="s">
        <v>291</v>
      </c>
      <c r="D134" s="168" t="s">
        <v>218</v>
      </c>
      <c r="E134" s="169" t="s">
        <v>297</v>
      </c>
      <c r="F134" s="170" t="s">
        <v>298</v>
      </c>
      <c r="G134" s="171" t="s">
        <v>299</v>
      </c>
      <c r="H134" s="172">
        <v>8.817</v>
      </c>
      <c r="I134" s="173"/>
      <c r="J134" s="174">
        <f>ROUND(I134*H134,2)</f>
        <v>0</v>
      </c>
      <c r="K134" s="175"/>
      <c r="L134" s="41"/>
      <c r="M134" s="176" t="s">
        <v>3</v>
      </c>
      <c r="N134" s="177" t="s">
        <v>51</v>
      </c>
      <c r="O134" s="74"/>
      <c r="P134" s="178">
        <f>O134*H134</f>
        <v>0</v>
      </c>
      <c r="Q134" s="178">
        <v>0</v>
      </c>
      <c r="R134" s="178">
        <f>Q134*H134</f>
        <v>0</v>
      </c>
      <c r="S134" s="178">
        <v>0</v>
      </c>
      <c r="T134" s="179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180" t="s">
        <v>222</v>
      </c>
      <c r="AT134" s="180" t="s">
        <v>218</v>
      </c>
      <c r="AU134" s="180" t="s">
        <v>22</v>
      </c>
      <c r="AY134" s="20" t="s">
        <v>216</v>
      </c>
      <c r="BE134" s="181">
        <f>IF(N134="základní",J134,0)</f>
        <v>0</v>
      </c>
      <c r="BF134" s="181">
        <f>IF(N134="snížená",J134,0)</f>
        <v>0</v>
      </c>
      <c r="BG134" s="181">
        <f>IF(N134="zákl. přenesená",J134,0)</f>
        <v>0</v>
      </c>
      <c r="BH134" s="181">
        <f>IF(N134="sníž. přenesená",J134,0)</f>
        <v>0</v>
      </c>
      <c r="BI134" s="181">
        <f>IF(N134="nulová",J134,0)</f>
        <v>0</v>
      </c>
      <c r="BJ134" s="20" t="s">
        <v>88</v>
      </c>
      <c r="BK134" s="181">
        <f>ROUND(I134*H134,2)</f>
        <v>0</v>
      </c>
      <c r="BL134" s="20" t="s">
        <v>222</v>
      </c>
      <c r="BM134" s="180" t="s">
        <v>1501</v>
      </c>
    </row>
    <row r="135" spans="1:51" s="13" customFormat="1" ht="12">
      <c r="A135" s="13"/>
      <c r="B135" s="182"/>
      <c r="C135" s="13"/>
      <c r="D135" s="183" t="s">
        <v>224</v>
      </c>
      <c r="E135" s="184" t="s">
        <v>3</v>
      </c>
      <c r="F135" s="185" t="s">
        <v>1502</v>
      </c>
      <c r="G135" s="13"/>
      <c r="H135" s="186">
        <v>15.246</v>
      </c>
      <c r="I135" s="187"/>
      <c r="J135" s="13"/>
      <c r="K135" s="13"/>
      <c r="L135" s="182"/>
      <c r="M135" s="188"/>
      <c r="N135" s="189"/>
      <c r="O135" s="189"/>
      <c r="P135" s="189"/>
      <c r="Q135" s="189"/>
      <c r="R135" s="189"/>
      <c r="S135" s="189"/>
      <c r="T135" s="190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184" t="s">
        <v>224</v>
      </c>
      <c r="AU135" s="184" t="s">
        <v>22</v>
      </c>
      <c r="AV135" s="13" t="s">
        <v>22</v>
      </c>
      <c r="AW135" s="13" t="s">
        <v>41</v>
      </c>
      <c r="AX135" s="13" t="s">
        <v>88</v>
      </c>
      <c r="AY135" s="184" t="s">
        <v>216</v>
      </c>
    </row>
    <row r="136" spans="1:51" s="13" customFormat="1" ht="12">
      <c r="A136" s="13"/>
      <c r="B136" s="182"/>
      <c r="C136" s="13"/>
      <c r="D136" s="183" t="s">
        <v>224</v>
      </c>
      <c r="E136" s="13"/>
      <c r="F136" s="185" t="s">
        <v>1503</v>
      </c>
      <c r="G136" s="13"/>
      <c r="H136" s="186">
        <v>8.817</v>
      </c>
      <c r="I136" s="187"/>
      <c r="J136" s="13"/>
      <c r="K136" s="13"/>
      <c r="L136" s="182"/>
      <c r="M136" s="188"/>
      <c r="N136" s="189"/>
      <c r="O136" s="189"/>
      <c r="P136" s="189"/>
      <c r="Q136" s="189"/>
      <c r="R136" s="189"/>
      <c r="S136" s="189"/>
      <c r="T136" s="190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184" t="s">
        <v>224</v>
      </c>
      <c r="AU136" s="184" t="s">
        <v>22</v>
      </c>
      <c r="AV136" s="13" t="s">
        <v>22</v>
      </c>
      <c r="AW136" s="13" t="s">
        <v>4</v>
      </c>
      <c r="AX136" s="13" t="s">
        <v>88</v>
      </c>
      <c r="AY136" s="184" t="s">
        <v>216</v>
      </c>
    </row>
    <row r="137" spans="1:65" s="2" customFormat="1" ht="49.05" customHeight="1">
      <c r="A137" s="40"/>
      <c r="B137" s="167"/>
      <c r="C137" s="168" t="s">
        <v>9</v>
      </c>
      <c r="D137" s="168" t="s">
        <v>218</v>
      </c>
      <c r="E137" s="169" t="s">
        <v>1327</v>
      </c>
      <c r="F137" s="170" t="s">
        <v>1328</v>
      </c>
      <c r="G137" s="171" t="s">
        <v>270</v>
      </c>
      <c r="H137" s="172">
        <v>61.003</v>
      </c>
      <c r="I137" s="173"/>
      <c r="J137" s="174">
        <f>ROUND(I137*H137,2)</f>
        <v>0</v>
      </c>
      <c r="K137" s="175"/>
      <c r="L137" s="41"/>
      <c r="M137" s="176" t="s">
        <v>3</v>
      </c>
      <c r="N137" s="177" t="s">
        <v>51</v>
      </c>
      <c r="O137" s="74"/>
      <c r="P137" s="178">
        <f>O137*H137</f>
        <v>0</v>
      </c>
      <c r="Q137" s="178">
        <v>0</v>
      </c>
      <c r="R137" s="178">
        <f>Q137*H137</f>
        <v>0</v>
      </c>
      <c r="S137" s="178">
        <v>0</v>
      </c>
      <c r="T137" s="179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180" t="s">
        <v>222</v>
      </c>
      <c r="AT137" s="180" t="s">
        <v>218</v>
      </c>
      <c r="AU137" s="180" t="s">
        <v>22</v>
      </c>
      <c r="AY137" s="20" t="s">
        <v>216</v>
      </c>
      <c r="BE137" s="181">
        <f>IF(N137="základní",J137,0)</f>
        <v>0</v>
      </c>
      <c r="BF137" s="181">
        <f>IF(N137="snížená",J137,0)</f>
        <v>0</v>
      </c>
      <c r="BG137" s="181">
        <f>IF(N137="zákl. přenesená",J137,0)</f>
        <v>0</v>
      </c>
      <c r="BH137" s="181">
        <f>IF(N137="sníž. přenesená",J137,0)</f>
        <v>0</v>
      </c>
      <c r="BI137" s="181">
        <f>IF(N137="nulová",J137,0)</f>
        <v>0</v>
      </c>
      <c r="BJ137" s="20" t="s">
        <v>88</v>
      </c>
      <c r="BK137" s="181">
        <f>ROUND(I137*H137,2)</f>
        <v>0</v>
      </c>
      <c r="BL137" s="20" t="s">
        <v>222</v>
      </c>
      <c r="BM137" s="180" t="s">
        <v>1504</v>
      </c>
    </row>
    <row r="138" spans="1:51" s="13" customFormat="1" ht="12">
      <c r="A138" s="13"/>
      <c r="B138" s="182"/>
      <c r="C138" s="13"/>
      <c r="D138" s="183" t="s">
        <v>224</v>
      </c>
      <c r="E138" s="184" t="s">
        <v>3</v>
      </c>
      <c r="F138" s="185" t="s">
        <v>1505</v>
      </c>
      <c r="G138" s="13"/>
      <c r="H138" s="186">
        <v>101.79</v>
      </c>
      <c r="I138" s="187"/>
      <c r="J138" s="13"/>
      <c r="K138" s="13"/>
      <c r="L138" s="182"/>
      <c r="M138" s="188"/>
      <c r="N138" s="189"/>
      <c r="O138" s="189"/>
      <c r="P138" s="189"/>
      <c r="Q138" s="189"/>
      <c r="R138" s="189"/>
      <c r="S138" s="189"/>
      <c r="T138" s="190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184" t="s">
        <v>224</v>
      </c>
      <c r="AU138" s="184" t="s">
        <v>22</v>
      </c>
      <c r="AV138" s="13" t="s">
        <v>22</v>
      </c>
      <c r="AW138" s="13" t="s">
        <v>41</v>
      </c>
      <c r="AX138" s="13" t="s">
        <v>80</v>
      </c>
      <c r="AY138" s="184" t="s">
        <v>216</v>
      </c>
    </row>
    <row r="139" spans="1:51" s="13" customFormat="1" ht="12">
      <c r="A139" s="13"/>
      <c r="B139" s="182"/>
      <c r="C139" s="13"/>
      <c r="D139" s="183" t="s">
        <v>224</v>
      </c>
      <c r="E139" s="184" t="s">
        <v>3</v>
      </c>
      <c r="F139" s="185" t="s">
        <v>1506</v>
      </c>
      <c r="G139" s="13"/>
      <c r="H139" s="186">
        <v>3.696</v>
      </c>
      <c r="I139" s="187"/>
      <c r="J139" s="13"/>
      <c r="K139" s="13"/>
      <c r="L139" s="182"/>
      <c r="M139" s="188"/>
      <c r="N139" s="189"/>
      <c r="O139" s="189"/>
      <c r="P139" s="189"/>
      <c r="Q139" s="189"/>
      <c r="R139" s="189"/>
      <c r="S139" s="189"/>
      <c r="T139" s="190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184" t="s">
        <v>224</v>
      </c>
      <c r="AU139" s="184" t="s">
        <v>22</v>
      </c>
      <c r="AV139" s="13" t="s">
        <v>22</v>
      </c>
      <c r="AW139" s="13" t="s">
        <v>41</v>
      </c>
      <c r="AX139" s="13" t="s">
        <v>80</v>
      </c>
      <c r="AY139" s="184" t="s">
        <v>216</v>
      </c>
    </row>
    <row r="140" spans="1:51" s="14" customFormat="1" ht="12">
      <c r="A140" s="14"/>
      <c r="B140" s="195"/>
      <c r="C140" s="14"/>
      <c r="D140" s="183" t="s">
        <v>224</v>
      </c>
      <c r="E140" s="196" t="s">
        <v>3</v>
      </c>
      <c r="F140" s="197" t="s">
        <v>233</v>
      </c>
      <c r="G140" s="14"/>
      <c r="H140" s="198">
        <v>105.486</v>
      </c>
      <c r="I140" s="199"/>
      <c r="J140" s="14"/>
      <c r="K140" s="14"/>
      <c r="L140" s="195"/>
      <c r="M140" s="200"/>
      <c r="N140" s="201"/>
      <c r="O140" s="201"/>
      <c r="P140" s="201"/>
      <c r="Q140" s="201"/>
      <c r="R140" s="201"/>
      <c r="S140" s="201"/>
      <c r="T140" s="202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196" t="s">
        <v>224</v>
      </c>
      <c r="AU140" s="196" t="s">
        <v>22</v>
      </c>
      <c r="AV140" s="14" t="s">
        <v>222</v>
      </c>
      <c r="AW140" s="14" t="s">
        <v>41</v>
      </c>
      <c r="AX140" s="14" t="s">
        <v>88</v>
      </c>
      <c r="AY140" s="196" t="s">
        <v>216</v>
      </c>
    </row>
    <row r="141" spans="1:51" s="13" customFormat="1" ht="12">
      <c r="A141" s="13"/>
      <c r="B141" s="182"/>
      <c r="C141" s="13"/>
      <c r="D141" s="183" t="s">
        <v>224</v>
      </c>
      <c r="E141" s="13"/>
      <c r="F141" s="185" t="s">
        <v>1507</v>
      </c>
      <c r="G141" s="13"/>
      <c r="H141" s="186">
        <v>61.003</v>
      </c>
      <c r="I141" s="187"/>
      <c r="J141" s="13"/>
      <c r="K141" s="13"/>
      <c r="L141" s="182"/>
      <c r="M141" s="188"/>
      <c r="N141" s="189"/>
      <c r="O141" s="189"/>
      <c r="P141" s="189"/>
      <c r="Q141" s="189"/>
      <c r="R141" s="189"/>
      <c r="S141" s="189"/>
      <c r="T141" s="190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184" t="s">
        <v>224</v>
      </c>
      <c r="AU141" s="184" t="s">
        <v>22</v>
      </c>
      <c r="AV141" s="13" t="s">
        <v>22</v>
      </c>
      <c r="AW141" s="13" t="s">
        <v>4</v>
      </c>
      <c r="AX141" s="13" t="s">
        <v>88</v>
      </c>
      <c r="AY141" s="184" t="s">
        <v>216</v>
      </c>
    </row>
    <row r="142" spans="1:65" s="2" customFormat="1" ht="14.4" customHeight="1">
      <c r="A142" s="40"/>
      <c r="B142" s="167"/>
      <c r="C142" s="203" t="s">
        <v>302</v>
      </c>
      <c r="D142" s="203" t="s">
        <v>355</v>
      </c>
      <c r="E142" s="204" t="s">
        <v>1012</v>
      </c>
      <c r="F142" s="205" t="s">
        <v>1013</v>
      </c>
      <c r="G142" s="206" t="s">
        <v>299</v>
      </c>
      <c r="H142" s="207">
        <v>117.73</v>
      </c>
      <c r="I142" s="208"/>
      <c r="J142" s="209">
        <f>ROUND(I142*H142,2)</f>
        <v>0</v>
      </c>
      <c r="K142" s="210"/>
      <c r="L142" s="211"/>
      <c r="M142" s="212" t="s">
        <v>3</v>
      </c>
      <c r="N142" s="213" t="s">
        <v>51</v>
      </c>
      <c r="O142" s="74"/>
      <c r="P142" s="178">
        <f>O142*H142</f>
        <v>0</v>
      </c>
      <c r="Q142" s="178">
        <v>1</v>
      </c>
      <c r="R142" s="178">
        <f>Q142*H142</f>
        <v>117.73</v>
      </c>
      <c r="S142" s="178">
        <v>0</v>
      </c>
      <c r="T142" s="179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180" t="s">
        <v>257</v>
      </c>
      <c r="AT142" s="180" t="s">
        <v>355</v>
      </c>
      <c r="AU142" s="180" t="s">
        <v>22</v>
      </c>
      <c r="AY142" s="20" t="s">
        <v>216</v>
      </c>
      <c r="BE142" s="181">
        <f>IF(N142="základní",J142,0)</f>
        <v>0</v>
      </c>
      <c r="BF142" s="181">
        <f>IF(N142="snížená",J142,0)</f>
        <v>0</v>
      </c>
      <c r="BG142" s="181">
        <f>IF(N142="zákl. přenesená",J142,0)</f>
        <v>0</v>
      </c>
      <c r="BH142" s="181">
        <f>IF(N142="sníž. přenesená",J142,0)</f>
        <v>0</v>
      </c>
      <c r="BI142" s="181">
        <f>IF(N142="nulová",J142,0)</f>
        <v>0</v>
      </c>
      <c r="BJ142" s="20" t="s">
        <v>88</v>
      </c>
      <c r="BK142" s="181">
        <f>ROUND(I142*H142,2)</f>
        <v>0</v>
      </c>
      <c r="BL142" s="20" t="s">
        <v>222</v>
      </c>
      <c r="BM142" s="180" t="s">
        <v>1508</v>
      </c>
    </row>
    <row r="143" spans="1:51" s="13" customFormat="1" ht="12">
      <c r="A143" s="13"/>
      <c r="B143" s="182"/>
      <c r="C143" s="13"/>
      <c r="D143" s="183" t="s">
        <v>224</v>
      </c>
      <c r="E143" s="184" t="s">
        <v>3</v>
      </c>
      <c r="F143" s="185" t="s">
        <v>1505</v>
      </c>
      <c r="G143" s="13"/>
      <c r="H143" s="186">
        <v>101.79</v>
      </c>
      <c r="I143" s="187"/>
      <c r="J143" s="13"/>
      <c r="K143" s="13"/>
      <c r="L143" s="182"/>
      <c r="M143" s="188"/>
      <c r="N143" s="189"/>
      <c r="O143" s="189"/>
      <c r="P143" s="189"/>
      <c r="Q143" s="189"/>
      <c r="R143" s="189"/>
      <c r="S143" s="189"/>
      <c r="T143" s="190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184" t="s">
        <v>224</v>
      </c>
      <c r="AU143" s="184" t="s">
        <v>22</v>
      </c>
      <c r="AV143" s="13" t="s">
        <v>22</v>
      </c>
      <c r="AW143" s="13" t="s">
        <v>41</v>
      </c>
      <c r="AX143" s="13" t="s">
        <v>80</v>
      </c>
      <c r="AY143" s="184" t="s">
        <v>216</v>
      </c>
    </row>
    <row r="144" spans="1:51" s="16" customFormat="1" ht="12">
      <c r="A144" s="16"/>
      <c r="B144" s="229"/>
      <c r="C144" s="16"/>
      <c r="D144" s="183" t="s">
        <v>224</v>
      </c>
      <c r="E144" s="230" t="s">
        <v>3</v>
      </c>
      <c r="F144" s="231" t="s">
        <v>1334</v>
      </c>
      <c r="G144" s="16"/>
      <c r="H144" s="232">
        <v>101.79</v>
      </c>
      <c r="I144" s="233"/>
      <c r="J144" s="16"/>
      <c r="K144" s="16"/>
      <c r="L144" s="229"/>
      <c r="M144" s="234"/>
      <c r="N144" s="235"/>
      <c r="O144" s="235"/>
      <c r="P144" s="235"/>
      <c r="Q144" s="235"/>
      <c r="R144" s="235"/>
      <c r="S144" s="235"/>
      <c r="T144" s="23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T144" s="230" t="s">
        <v>224</v>
      </c>
      <c r="AU144" s="230" t="s">
        <v>22</v>
      </c>
      <c r="AV144" s="16" t="s">
        <v>234</v>
      </c>
      <c r="AW144" s="16" t="s">
        <v>41</v>
      </c>
      <c r="AX144" s="16" t="s">
        <v>80</v>
      </c>
      <c r="AY144" s="230" t="s">
        <v>216</v>
      </c>
    </row>
    <row r="145" spans="1:51" s="13" customFormat="1" ht="12">
      <c r="A145" s="13"/>
      <c r="B145" s="182"/>
      <c r="C145" s="13"/>
      <c r="D145" s="183" t="s">
        <v>224</v>
      </c>
      <c r="E145" s="184" t="s">
        <v>3</v>
      </c>
      <c r="F145" s="185" t="s">
        <v>1509</v>
      </c>
      <c r="G145" s="13"/>
      <c r="H145" s="186">
        <v>203.58</v>
      </c>
      <c r="I145" s="187"/>
      <c r="J145" s="13"/>
      <c r="K145" s="13"/>
      <c r="L145" s="182"/>
      <c r="M145" s="188"/>
      <c r="N145" s="189"/>
      <c r="O145" s="189"/>
      <c r="P145" s="189"/>
      <c r="Q145" s="189"/>
      <c r="R145" s="189"/>
      <c r="S145" s="189"/>
      <c r="T145" s="190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184" t="s">
        <v>224</v>
      </c>
      <c r="AU145" s="184" t="s">
        <v>22</v>
      </c>
      <c r="AV145" s="13" t="s">
        <v>22</v>
      </c>
      <c r="AW145" s="13" t="s">
        <v>41</v>
      </c>
      <c r="AX145" s="13" t="s">
        <v>88</v>
      </c>
      <c r="AY145" s="184" t="s">
        <v>216</v>
      </c>
    </row>
    <row r="146" spans="1:51" s="13" customFormat="1" ht="12">
      <c r="A146" s="13"/>
      <c r="B146" s="182"/>
      <c r="C146" s="13"/>
      <c r="D146" s="183" t="s">
        <v>224</v>
      </c>
      <c r="E146" s="13"/>
      <c r="F146" s="185" t="s">
        <v>1510</v>
      </c>
      <c r="G146" s="13"/>
      <c r="H146" s="186">
        <v>117.73</v>
      </c>
      <c r="I146" s="187"/>
      <c r="J146" s="13"/>
      <c r="K146" s="13"/>
      <c r="L146" s="182"/>
      <c r="M146" s="188"/>
      <c r="N146" s="189"/>
      <c r="O146" s="189"/>
      <c r="P146" s="189"/>
      <c r="Q146" s="189"/>
      <c r="R146" s="189"/>
      <c r="S146" s="189"/>
      <c r="T146" s="190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184" t="s">
        <v>224</v>
      </c>
      <c r="AU146" s="184" t="s">
        <v>22</v>
      </c>
      <c r="AV146" s="13" t="s">
        <v>22</v>
      </c>
      <c r="AW146" s="13" t="s">
        <v>4</v>
      </c>
      <c r="AX146" s="13" t="s">
        <v>88</v>
      </c>
      <c r="AY146" s="184" t="s">
        <v>216</v>
      </c>
    </row>
    <row r="147" spans="1:65" s="2" customFormat="1" ht="62.7" customHeight="1">
      <c r="A147" s="40"/>
      <c r="B147" s="167"/>
      <c r="C147" s="168" t="s">
        <v>307</v>
      </c>
      <c r="D147" s="168" t="s">
        <v>218</v>
      </c>
      <c r="E147" s="169" t="s">
        <v>1016</v>
      </c>
      <c r="F147" s="170" t="s">
        <v>1017</v>
      </c>
      <c r="G147" s="171" t="s">
        <v>270</v>
      </c>
      <c r="H147" s="172">
        <v>101.507</v>
      </c>
      <c r="I147" s="173"/>
      <c r="J147" s="174">
        <f>ROUND(I147*H147,2)</f>
        <v>0</v>
      </c>
      <c r="K147" s="175"/>
      <c r="L147" s="41"/>
      <c r="M147" s="176" t="s">
        <v>3</v>
      </c>
      <c r="N147" s="177" t="s">
        <v>51</v>
      </c>
      <c r="O147" s="74"/>
      <c r="P147" s="178">
        <f>O147*H147</f>
        <v>0</v>
      </c>
      <c r="Q147" s="178">
        <v>0</v>
      </c>
      <c r="R147" s="178">
        <f>Q147*H147</f>
        <v>0</v>
      </c>
      <c r="S147" s="178">
        <v>0</v>
      </c>
      <c r="T147" s="179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180" t="s">
        <v>222</v>
      </c>
      <c r="AT147" s="180" t="s">
        <v>218</v>
      </c>
      <c r="AU147" s="180" t="s">
        <v>22</v>
      </c>
      <c r="AY147" s="20" t="s">
        <v>216</v>
      </c>
      <c r="BE147" s="181">
        <f>IF(N147="základní",J147,0)</f>
        <v>0</v>
      </c>
      <c r="BF147" s="181">
        <f>IF(N147="snížená",J147,0)</f>
        <v>0</v>
      </c>
      <c r="BG147" s="181">
        <f>IF(N147="zákl. přenesená",J147,0)</f>
        <v>0</v>
      </c>
      <c r="BH147" s="181">
        <f>IF(N147="sníž. přenesená",J147,0)</f>
        <v>0</v>
      </c>
      <c r="BI147" s="181">
        <f>IF(N147="nulová",J147,0)</f>
        <v>0</v>
      </c>
      <c r="BJ147" s="20" t="s">
        <v>88</v>
      </c>
      <c r="BK147" s="181">
        <f>ROUND(I147*H147,2)</f>
        <v>0</v>
      </c>
      <c r="BL147" s="20" t="s">
        <v>222</v>
      </c>
      <c r="BM147" s="180" t="s">
        <v>1511</v>
      </c>
    </row>
    <row r="148" spans="1:47" s="2" customFormat="1" ht="12">
      <c r="A148" s="40"/>
      <c r="B148" s="41"/>
      <c r="C148" s="40"/>
      <c r="D148" s="183" t="s">
        <v>229</v>
      </c>
      <c r="E148" s="40"/>
      <c r="F148" s="191" t="s">
        <v>1338</v>
      </c>
      <c r="G148" s="40"/>
      <c r="H148" s="40"/>
      <c r="I148" s="192"/>
      <c r="J148" s="40"/>
      <c r="K148" s="40"/>
      <c r="L148" s="41"/>
      <c r="M148" s="193"/>
      <c r="N148" s="194"/>
      <c r="O148" s="74"/>
      <c r="P148" s="74"/>
      <c r="Q148" s="74"/>
      <c r="R148" s="74"/>
      <c r="S148" s="74"/>
      <c r="T148" s="75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T148" s="20" t="s">
        <v>229</v>
      </c>
      <c r="AU148" s="20" t="s">
        <v>22</v>
      </c>
    </row>
    <row r="149" spans="1:51" s="13" customFormat="1" ht="12">
      <c r="A149" s="13"/>
      <c r="B149" s="182"/>
      <c r="C149" s="13"/>
      <c r="D149" s="183" t="s">
        <v>224</v>
      </c>
      <c r="E149" s="184" t="s">
        <v>3</v>
      </c>
      <c r="F149" s="185" t="s">
        <v>1512</v>
      </c>
      <c r="G149" s="13"/>
      <c r="H149" s="186">
        <v>175.526</v>
      </c>
      <c r="I149" s="187"/>
      <c r="J149" s="13"/>
      <c r="K149" s="13"/>
      <c r="L149" s="182"/>
      <c r="M149" s="188"/>
      <c r="N149" s="189"/>
      <c r="O149" s="189"/>
      <c r="P149" s="189"/>
      <c r="Q149" s="189"/>
      <c r="R149" s="189"/>
      <c r="S149" s="189"/>
      <c r="T149" s="190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184" t="s">
        <v>224</v>
      </c>
      <c r="AU149" s="184" t="s">
        <v>22</v>
      </c>
      <c r="AV149" s="13" t="s">
        <v>22</v>
      </c>
      <c r="AW149" s="13" t="s">
        <v>41</v>
      </c>
      <c r="AX149" s="13" t="s">
        <v>88</v>
      </c>
      <c r="AY149" s="184" t="s">
        <v>216</v>
      </c>
    </row>
    <row r="150" spans="1:51" s="13" customFormat="1" ht="12">
      <c r="A150" s="13"/>
      <c r="B150" s="182"/>
      <c r="C150" s="13"/>
      <c r="D150" s="183" t="s">
        <v>224</v>
      </c>
      <c r="E150" s="13"/>
      <c r="F150" s="185" t="s">
        <v>1513</v>
      </c>
      <c r="G150" s="13"/>
      <c r="H150" s="186">
        <v>101.507</v>
      </c>
      <c r="I150" s="187"/>
      <c r="J150" s="13"/>
      <c r="K150" s="13"/>
      <c r="L150" s="182"/>
      <c r="M150" s="188"/>
      <c r="N150" s="189"/>
      <c r="O150" s="189"/>
      <c r="P150" s="189"/>
      <c r="Q150" s="189"/>
      <c r="R150" s="189"/>
      <c r="S150" s="189"/>
      <c r="T150" s="190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184" t="s">
        <v>224</v>
      </c>
      <c r="AU150" s="184" t="s">
        <v>22</v>
      </c>
      <c r="AV150" s="13" t="s">
        <v>22</v>
      </c>
      <c r="AW150" s="13" t="s">
        <v>4</v>
      </c>
      <c r="AX150" s="13" t="s">
        <v>88</v>
      </c>
      <c r="AY150" s="184" t="s">
        <v>216</v>
      </c>
    </row>
    <row r="151" spans="1:65" s="2" customFormat="1" ht="14.4" customHeight="1">
      <c r="A151" s="40"/>
      <c r="B151" s="167"/>
      <c r="C151" s="203" t="s">
        <v>313</v>
      </c>
      <c r="D151" s="203" t="s">
        <v>355</v>
      </c>
      <c r="E151" s="204" t="s">
        <v>1514</v>
      </c>
      <c r="F151" s="205" t="s">
        <v>1515</v>
      </c>
      <c r="G151" s="206" t="s">
        <v>299</v>
      </c>
      <c r="H151" s="207">
        <v>182.712</v>
      </c>
      <c r="I151" s="208"/>
      <c r="J151" s="209">
        <f>ROUND(I151*H151,2)</f>
        <v>0</v>
      </c>
      <c r="K151" s="210"/>
      <c r="L151" s="211"/>
      <c r="M151" s="212" t="s">
        <v>3</v>
      </c>
      <c r="N151" s="213" t="s">
        <v>51</v>
      </c>
      <c r="O151" s="74"/>
      <c r="P151" s="178">
        <f>O151*H151</f>
        <v>0</v>
      </c>
      <c r="Q151" s="178">
        <v>1</v>
      </c>
      <c r="R151" s="178">
        <f>Q151*H151</f>
        <v>182.712</v>
      </c>
      <c r="S151" s="178">
        <v>0</v>
      </c>
      <c r="T151" s="179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180" t="s">
        <v>257</v>
      </c>
      <c r="AT151" s="180" t="s">
        <v>355</v>
      </c>
      <c r="AU151" s="180" t="s">
        <v>22</v>
      </c>
      <c r="AY151" s="20" t="s">
        <v>216</v>
      </c>
      <c r="BE151" s="181">
        <f>IF(N151="základní",J151,0)</f>
        <v>0</v>
      </c>
      <c r="BF151" s="181">
        <f>IF(N151="snížená",J151,0)</f>
        <v>0</v>
      </c>
      <c r="BG151" s="181">
        <f>IF(N151="zákl. přenesená",J151,0)</f>
        <v>0</v>
      </c>
      <c r="BH151" s="181">
        <f>IF(N151="sníž. přenesená",J151,0)</f>
        <v>0</v>
      </c>
      <c r="BI151" s="181">
        <f>IF(N151="nulová",J151,0)</f>
        <v>0</v>
      </c>
      <c r="BJ151" s="20" t="s">
        <v>88</v>
      </c>
      <c r="BK151" s="181">
        <f>ROUND(I151*H151,2)</f>
        <v>0</v>
      </c>
      <c r="BL151" s="20" t="s">
        <v>222</v>
      </c>
      <c r="BM151" s="180" t="s">
        <v>1516</v>
      </c>
    </row>
    <row r="152" spans="1:47" s="2" customFormat="1" ht="12">
      <c r="A152" s="40"/>
      <c r="B152" s="41"/>
      <c r="C152" s="40"/>
      <c r="D152" s="183" t="s">
        <v>229</v>
      </c>
      <c r="E152" s="40"/>
      <c r="F152" s="191" t="s">
        <v>1338</v>
      </c>
      <c r="G152" s="40"/>
      <c r="H152" s="40"/>
      <c r="I152" s="192"/>
      <c r="J152" s="40"/>
      <c r="K152" s="40"/>
      <c r="L152" s="41"/>
      <c r="M152" s="193"/>
      <c r="N152" s="194"/>
      <c r="O152" s="74"/>
      <c r="P152" s="74"/>
      <c r="Q152" s="74"/>
      <c r="R152" s="74"/>
      <c r="S152" s="74"/>
      <c r="T152" s="75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T152" s="20" t="s">
        <v>229</v>
      </c>
      <c r="AU152" s="20" t="s">
        <v>22</v>
      </c>
    </row>
    <row r="153" spans="1:51" s="13" customFormat="1" ht="12">
      <c r="A153" s="13"/>
      <c r="B153" s="182"/>
      <c r="C153" s="13"/>
      <c r="D153" s="183" t="s">
        <v>224</v>
      </c>
      <c r="E153" s="184" t="s">
        <v>3</v>
      </c>
      <c r="F153" s="185" t="s">
        <v>1512</v>
      </c>
      <c r="G153" s="13"/>
      <c r="H153" s="186">
        <v>175.526</v>
      </c>
      <c r="I153" s="187"/>
      <c r="J153" s="13"/>
      <c r="K153" s="13"/>
      <c r="L153" s="182"/>
      <c r="M153" s="188"/>
      <c r="N153" s="189"/>
      <c r="O153" s="189"/>
      <c r="P153" s="189"/>
      <c r="Q153" s="189"/>
      <c r="R153" s="189"/>
      <c r="S153" s="189"/>
      <c r="T153" s="190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184" t="s">
        <v>224</v>
      </c>
      <c r="AU153" s="184" t="s">
        <v>22</v>
      </c>
      <c r="AV153" s="13" t="s">
        <v>22</v>
      </c>
      <c r="AW153" s="13" t="s">
        <v>41</v>
      </c>
      <c r="AX153" s="13" t="s">
        <v>80</v>
      </c>
      <c r="AY153" s="184" t="s">
        <v>216</v>
      </c>
    </row>
    <row r="154" spans="1:51" s="16" customFormat="1" ht="12">
      <c r="A154" s="16"/>
      <c r="B154" s="229"/>
      <c r="C154" s="16"/>
      <c r="D154" s="183" t="s">
        <v>224</v>
      </c>
      <c r="E154" s="230" t="s">
        <v>3</v>
      </c>
      <c r="F154" s="231" t="s">
        <v>1334</v>
      </c>
      <c r="G154" s="16"/>
      <c r="H154" s="232">
        <v>175.526</v>
      </c>
      <c r="I154" s="233"/>
      <c r="J154" s="16"/>
      <c r="K154" s="16"/>
      <c r="L154" s="229"/>
      <c r="M154" s="234"/>
      <c r="N154" s="235"/>
      <c r="O154" s="235"/>
      <c r="P154" s="235"/>
      <c r="Q154" s="235"/>
      <c r="R154" s="235"/>
      <c r="S154" s="235"/>
      <c r="T154" s="23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T154" s="230" t="s">
        <v>224</v>
      </c>
      <c r="AU154" s="230" t="s">
        <v>22</v>
      </c>
      <c r="AV154" s="16" t="s">
        <v>234</v>
      </c>
      <c r="AW154" s="16" t="s">
        <v>41</v>
      </c>
      <c r="AX154" s="16" t="s">
        <v>80</v>
      </c>
      <c r="AY154" s="230" t="s">
        <v>216</v>
      </c>
    </row>
    <row r="155" spans="1:51" s="13" customFormat="1" ht="12">
      <c r="A155" s="13"/>
      <c r="B155" s="182"/>
      <c r="C155" s="13"/>
      <c r="D155" s="183" t="s">
        <v>224</v>
      </c>
      <c r="E155" s="184" t="s">
        <v>3</v>
      </c>
      <c r="F155" s="185" t="s">
        <v>1517</v>
      </c>
      <c r="G155" s="13"/>
      <c r="H155" s="186">
        <v>315.947</v>
      </c>
      <c r="I155" s="187"/>
      <c r="J155" s="13"/>
      <c r="K155" s="13"/>
      <c r="L155" s="182"/>
      <c r="M155" s="188"/>
      <c r="N155" s="189"/>
      <c r="O155" s="189"/>
      <c r="P155" s="189"/>
      <c r="Q155" s="189"/>
      <c r="R155" s="189"/>
      <c r="S155" s="189"/>
      <c r="T155" s="190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184" t="s">
        <v>224</v>
      </c>
      <c r="AU155" s="184" t="s">
        <v>22</v>
      </c>
      <c r="AV155" s="13" t="s">
        <v>22</v>
      </c>
      <c r="AW155" s="13" t="s">
        <v>41</v>
      </c>
      <c r="AX155" s="13" t="s">
        <v>88</v>
      </c>
      <c r="AY155" s="184" t="s">
        <v>216</v>
      </c>
    </row>
    <row r="156" spans="1:51" s="13" customFormat="1" ht="12">
      <c r="A156" s="13"/>
      <c r="B156" s="182"/>
      <c r="C156" s="13"/>
      <c r="D156" s="183" t="s">
        <v>224</v>
      </c>
      <c r="E156" s="13"/>
      <c r="F156" s="185" t="s">
        <v>1518</v>
      </c>
      <c r="G156" s="13"/>
      <c r="H156" s="186">
        <v>182.712</v>
      </c>
      <c r="I156" s="187"/>
      <c r="J156" s="13"/>
      <c r="K156" s="13"/>
      <c r="L156" s="182"/>
      <c r="M156" s="188"/>
      <c r="N156" s="189"/>
      <c r="O156" s="189"/>
      <c r="P156" s="189"/>
      <c r="Q156" s="189"/>
      <c r="R156" s="189"/>
      <c r="S156" s="189"/>
      <c r="T156" s="190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184" t="s">
        <v>224</v>
      </c>
      <c r="AU156" s="184" t="s">
        <v>22</v>
      </c>
      <c r="AV156" s="13" t="s">
        <v>22</v>
      </c>
      <c r="AW156" s="13" t="s">
        <v>4</v>
      </c>
      <c r="AX156" s="13" t="s">
        <v>88</v>
      </c>
      <c r="AY156" s="184" t="s">
        <v>216</v>
      </c>
    </row>
    <row r="157" spans="1:65" s="2" customFormat="1" ht="37.8" customHeight="1">
      <c r="A157" s="40"/>
      <c r="B157" s="167"/>
      <c r="C157" s="168" t="s">
        <v>318</v>
      </c>
      <c r="D157" s="168" t="s">
        <v>218</v>
      </c>
      <c r="E157" s="169" t="s">
        <v>1083</v>
      </c>
      <c r="F157" s="170" t="s">
        <v>1084</v>
      </c>
      <c r="G157" s="171" t="s">
        <v>221</v>
      </c>
      <c r="H157" s="172">
        <v>20.021</v>
      </c>
      <c r="I157" s="173"/>
      <c r="J157" s="174">
        <f>ROUND(I157*H157,2)</f>
        <v>0</v>
      </c>
      <c r="K157" s="175"/>
      <c r="L157" s="41"/>
      <c r="M157" s="176" t="s">
        <v>3</v>
      </c>
      <c r="N157" s="177" t="s">
        <v>51</v>
      </c>
      <c r="O157" s="74"/>
      <c r="P157" s="178">
        <f>O157*H157</f>
        <v>0</v>
      </c>
      <c r="Q157" s="178">
        <v>0</v>
      </c>
      <c r="R157" s="178">
        <f>Q157*H157</f>
        <v>0</v>
      </c>
      <c r="S157" s="178">
        <v>0</v>
      </c>
      <c r="T157" s="179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180" t="s">
        <v>222</v>
      </c>
      <c r="AT157" s="180" t="s">
        <v>218</v>
      </c>
      <c r="AU157" s="180" t="s">
        <v>22</v>
      </c>
      <c r="AY157" s="20" t="s">
        <v>216</v>
      </c>
      <c r="BE157" s="181">
        <f>IF(N157="základní",J157,0)</f>
        <v>0</v>
      </c>
      <c r="BF157" s="181">
        <f>IF(N157="snížená",J157,0)</f>
        <v>0</v>
      </c>
      <c r="BG157" s="181">
        <f>IF(N157="zákl. přenesená",J157,0)</f>
        <v>0</v>
      </c>
      <c r="BH157" s="181">
        <f>IF(N157="sníž. přenesená",J157,0)</f>
        <v>0</v>
      </c>
      <c r="BI157" s="181">
        <f>IF(N157="nulová",J157,0)</f>
        <v>0</v>
      </c>
      <c r="BJ157" s="20" t="s">
        <v>88</v>
      </c>
      <c r="BK157" s="181">
        <f>ROUND(I157*H157,2)</f>
        <v>0</v>
      </c>
      <c r="BL157" s="20" t="s">
        <v>222</v>
      </c>
      <c r="BM157" s="180" t="s">
        <v>1519</v>
      </c>
    </row>
    <row r="158" spans="1:51" s="13" customFormat="1" ht="12">
      <c r="A158" s="13"/>
      <c r="B158" s="182"/>
      <c r="C158" s="13"/>
      <c r="D158" s="183" t="s">
        <v>224</v>
      </c>
      <c r="E158" s="184" t="s">
        <v>3</v>
      </c>
      <c r="F158" s="185" t="s">
        <v>1520</v>
      </c>
      <c r="G158" s="13"/>
      <c r="H158" s="186">
        <v>34.62</v>
      </c>
      <c r="I158" s="187"/>
      <c r="J158" s="13"/>
      <c r="K158" s="13"/>
      <c r="L158" s="182"/>
      <c r="M158" s="188"/>
      <c r="N158" s="189"/>
      <c r="O158" s="189"/>
      <c r="P158" s="189"/>
      <c r="Q158" s="189"/>
      <c r="R158" s="189"/>
      <c r="S158" s="189"/>
      <c r="T158" s="190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184" t="s">
        <v>224</v>
      </c>
      <c r="AU158" s="184" t="s">
        <v>22</v>
      </c>
      <c r="AV158" s="13" t="s">
        <v>22</v>
      </c>
      <c r="AW158" s="13" t="s">
        <v>41</v>
      </c>
      <c r="AX158" s="13" t="s">
        <v>88</v>
      </c>
      <c r="AY158" s="184" t="s">
        <v>216</v>
      </c>
    </row>
    <row r="159" spans="1:51" s="13" customFormat="1" ht="12">
      <c r="A159" s="13"/>
      <c r="B159" s="182"/>
      <c r="C159" s="13"/>
      <c r="D159" s="183" t="s">
        <v>224</v>
      </c>
      <c r="E159" s="13"/>
      <c r="F159" s="185" t="s">
        <v>1521</v>
      </c>
      <c r="G159" s="13"/>
      <c r="H159" s="186">
        <v>20.021</v>
      </c>
      <c r="I159" s="187"/>
      <c r="J159" s="13"/>
      <c r="K159" s="13"/>
      <c r="L159" s="182"/>
      <c r="M159" s="188"/>
      <c r="N159" s="189"/>
      <c r="O159" s="189"/>
      <c r="P159" s="189"/>
      <c r="Q159" s="189"/>
      <c r="R159" s="189"/>
      <c r="S159" s="189"/>
      <c r="T159" s="190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184" t="s">
        <v>224</v>
      </c>
      <c r="AU159" s="184" t="s">
        <v>22</v>
      </c>
      <c r="AV159" s="13" t="s">
        <v>22</v>
      </c>
      <c r="AW159" s="13" t="s">
        <v>4</v>
      </c>
      <c r="AX159" s="13" t="s">
        <v>88</v>
      </c>
      <c r="AY159" s="184" t="s">
        <v>216</v>
      </c>
    </row>
    <row r="160" spans="1:63" s="12" customFormat="1" ht="22.8" customHeight="1">
      <c r="A160" s="12"/>
      <c r="B160" s="154"/>
      <c r="C160" s="12"/>
      <c r="D160" s="155" t="s">
        <v>79</v>
      </c>
      <c r="E160" s="165" t="s">
        <v>222</v>
      </c>
      <c r="F160" s="165" t="s">
        <v>1065</v>
      </c>
      <c r="G160" s="12"/>
      <c r="H160" s="12"/>
      <c r="I160" s="157"/>
      <c r="J160" s="166">
        <f>BK160</f>
        <v>0</v>
      </c>
      <c r="K160" s="12"/>
      <c r="L160" s="154"/>
      <c r="M160" s="159"/>
      <c r="N160" s="160"/>
      <c r="O160" s="160"/>
      <c r="P160" s="161">
        <f>SUM(P161:P183)</f>
        <v>0</v>
      </c>
      <c r="Q160" s="160"/>
      <c r="R160" s="161">
        <f>SUM(R161:R183)</f>
        <v>86.21478912000002</v>
      </c>
      <c r="S160" s="160"/>
      <c r="T160" s="162">
        <f>SUM(T161:T183)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155" t="s">
        <v>88</v>
      </c>
      <c r="AT160" s="163" t="s">
        <v>79</v>
      </c>
      <c r="AU160" s="163" t="s">
        <v>88</v>
      </c>
      <c r="AY160" s="155" t="s">
        <v>216</v>
      </c>
      <c r="BK160" s="164">
        <f>SUM(BK161:BK183)</f>
        <v>0</v>
      </c>
    </row>
    <row r="161" spans="1:65" s="2" customFormat="1" ht="24.15" customHeight="1">
      <c r="A161" s="40"/>
      <c r="B161" s="167"/>
      <c r="C161" s="168" t="s">
        <v>324</v>
      </c>
      <c r="D161" s="168" t="s">
        <v>218</v>
      </c>
      <c r="E161" s="169" t="s">
        <v>1358</v>
      </c>
      <c r="F161" s="170" t="s">
        <v>1359</v>
      </c>
      <c r="G161" s="171" t="s">
        <v>270</v>
      </c>
      <c r="H161" s="172">
        <v>40.072</v>
      </c>
      <c r="I161" s="173"/>
      <c r="J161" s="174">
        <f>ROUND(I161*H161,2)</f>
        <v>0</v>
      </c>
      <c r="K161" s="175"/>
      <c r="L161" s="41"/>
      <c r="M161" s="176" t="s">
        <v>3</v>
      </c>
      <c r="N161" s="177" t="s">
        <v>51</v>
      </c>
      <c r="O161" s="74"/>
      <c r="P161" s="178">
        <f>O161*H161</f>
        <v>0</v>
      </c>
      <c r="Q161" s="178">
        <v>1.89077</v>
      </c>
      <c r="R161" s="178">
        <f>Q161*H161</f>
        <v>75.76693544000001</v>
      </c>
      <c r="S161" s="178">
        <v>0</v>
      </c>
      <c r="T161" s="179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180" t="s">
        <v>222</v>
      </c>
      <c r="AT161" s="180" t="s">
        <v>218</v>
      </c>
      <c r="AU161" s="180" t="s">
        <v>22</v>
      </c>
      <c r="AY161" s="20" t="s">
        <v>216</v>
      </c>
      <c r="BE161" s="181">
        <f>IF(N161="základní",J161,0)</f>
        <v>0</v>
      </c>
      <c r="BF161" s="181">
        <f>IF(N161="snížená",J161,0)</f>
        <v>0</v>
      </c>
      <c r="BG161" s="181">
        <f>IF(N161="zákl. přenesená",J161,0)</f>
        <v>0</v>
      </c>
      <c r="BH161" s="181">
        <f>IF(N161="sníž. přenesená",J161,0)</f>
        <v>0</v>
      </c>
      <c r="BI161" s="181">
        <f>IF(N161="nulová",J161,0)</f>
        <v>0</v>
      </c>
      <c r="BJ161" s="20" t="s">
        <v>88</v>
      </c>
      <c r="BK161" s="181">
        <f>ROUND(I161*H161,2)</f>
        <v>0</v>
      </c>
      <c r="BL161" s="20" t="s">
        <v>222</v>
      </c>
      <c r="BM161" s="180" t="s">
        <v>1522</v>
      </c>
    </row>
    <row r="162" spans="1:47" s="2" customFormat="1" ht="12">
      <c r="A162" s="40"/>
      <c r="B162" s="41"/>
      <c r="C162" s="40"/>
      <c r="D162" s="183" t="s">
        <v>229</v>
      </c>
      <c r="E162" s="40"/>
      <c r="F162" s="191" t="s">
        <v>1338</v>
      </c>
      <c r="G162" s="40"/>
      <c r="H162" s="40"/>
      <c r="I162" s="192"/>
      <c r="J162" s="40"/>
      <c r="K162" s="40"/>
      <c r="L162" s="41"/>
      <c r="M162" s="193"/>
      <c r="N162" s="194"/>
      <c r="O162" s="74"/>
      <c r="P162" s="74"/>
      <c r="Q162" s="74"/>
      <c r="R162" s="74"/>
      <c r="S162" s="74"/>
      <c r="T162" s="75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T162" s="20" t="s">
        <v>229</v>
      </c>
      <c r="AU162" s="20" t="s">
        <v>22</v>
      </c>
    </row>
    <row r="163" spans="1:51" s="13" customFormat="1" ht="12">
      <c r="A163" s="13"/>
      <c r="B163" s="182"/>
      <c r="C163" s="13"/>
      <c r="D163" s="183" t="s">
        <v>224</v>
      </c>
      <c r="E163" s="184" t="s">
        <v>3</v>
      </c>
      <c r="F163" s="185" t="s">
        <v>1523</v>
      </c>
      <c r="G163" s="13"/>
      <c r="H163" s="186">
        <v>69.293</v>
      </c>
      <c r="I163" s="187"/>
      <c r="J163" s="13"/>
      <c r="K163" s="13"/>
      <c r="L163" s="182"/>
      <c r="M163" s="188"/>
      <c r="N163" s="189"/>
      <c r="O163" s="189"/>
      <c r="P163" s="189"/>
      <c r="Q163" s="189"/>
      <c r="R163" s="189"/>
      <c r="S163" s="189"/>
      <c r="T163" s="190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184" t="s">
        <v>224</v>
      </c>
      <c r="AU163" s="184" t="s">
        <v>22</v>
      </c>
      <c r="AV163" s="13" t="s">
        <v>22</v>
      </c>
      <c r="AW163" s="13" t="s">
        <v>41</v>
      </c>
      <c r="AX163" s="13" t="s">
        <v>88</v>
      </c>
      <c r="AY163" s="184" t="s">
        <v>216</v>
      </c>
    </row>
    <row r="164" spans="1:51" s="13" customFormat="1" ht="12">
      <c r="A164" s="13"/>
      <c r="B164" s="182"/>
      <c r="C164" s="13"/>
      <c r="D164" s="183" t="s">
        <v>224</v>
      </c>
      <c r="E164" s="13"/>
      <c r="F164" s="185" t="s">
        <v>1524</v>
      </c>
      <c r="G164" s="13"/>
      <c r="H164" s="186">
        <v>40.072</v>
      </c>
      <c r="I164" s="187"/>
      <c r="J164" s="13"/>
      <c r="K164" s="13"/>
      <c r="L164" s="182"/>
      <c r="M164" s="188"/>
      <c r="N164" s="189"/>
      <c r="O164" s="189"/>
      <c r="P164" s="189"/>
      <c r="Q164" s="189"/>
      <c r="R164" s="189"/>
      <c r="S164" s="189"/>
      <c r="T164" s="190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184" t="s">
        <v>224</v>
      </c>
      <c r="AU164" s="184" t="s">
        <v>22</v>
      </c>
      <c r="AV164" s="13" t="s">
        <v>22</v>
      </c>
      <c r="AW164" s="13" t="s">
        <v>4</v>
      </c>
      <c r="AX164" s="13" t="s">
        <v>88</v>
      </c>
      <c r="AY164" s="184" t="s">
        <v>216</v>
      </c>
    </row>
    <row r="165" spans="1:65" s="2" customFormat="1" ht="37.8" customHeight="1">
      <c r="A165" s="40"/>
      <c r="B165" s="167"/>
      <c r="C165" s="168" t="s">
        <v>8</v>
      </c>
      <c r="D165" s="168" t="s">
        <v>218</v>
      </c>
      <c r="E165" s="169" t="s">
        <v>1525</v>
      </c>
      <c r="F165" s="170" t="s">
        <v>1526</v>
      </c>
      <c r="G165" s="171" t="s">
        <v>270</v>
      </c>
      <c r="H165" s="172">
        <v>0.511</v>
      </c>
      <c r="I165" s="173"/>
      <c r="J165" s="174">
        <f>ROUND(I165*H165,2)</f>
        <v>0</v>
      </c>
      <c r="K165" s="175"/>
      <c r="L165" s="41"/>
      <c r="M165" s="176" t="s">
        <v>3</v>
      </c>
      <c r="N165" s="177" t="s">
        <v>51</v>
      </c>
      <c r="O165" s="74"/>
      <c r="P165" s="178">
        <f>O165*H165</f>
        <v>0</v>
      </c>
      <c r="Q165" s="178">
        <v>2.429</v>
      </c>
      <c r="R165" s="178">
        <f>Q165*H165</f>
        <v>1.2412189999999999</v>
      </c>
      <c r="S165" s="178">
        <v>0</v>
      </c>
      <c r="T165" s="179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180" t="s">
        <v>222</v>
      </c>
      <c r="AT165" s="180" t="s">
        <v>218</v>
      </c>
      <c r="AU165" s="180" t="s">
        <v>22</v>
      </c>
      <c r="AY165" s="20" t="s">
        <v>216</v>
      </c>
      <c r="BE165" s="181">
        <f>IF(N165="základní",J165,0)</f>
        <v>0</v>
      </c>
      <c r="BF165" s="181">
        <f>IF(N165="snížená",J165,0)</f>
        <v>0</v>
      </c>
      <c r="BG165" s="181">
        <f>IF(N165="zákl. přenesená",J165,0)</f>
        <v>0</v>
      </c>
      <c r="BH165" s="181">
        <f>IF(N165="sníž. přenesená",J165,0)</f>
        <v>0</v>
      </c>
      <c r="BI165" s="181">
        <f>IF(N165="nulová",J165,0)</f>
        <v>0</v>
      </c>
      <c r="BJ165" s="20" t="s">
        <v>88</v>
      </c>
      <c r="BK165" s="181">
        <f>ROUND(I165*H165,2)</f>
        <v>0</v>
      </c>
      <c r="BL165" s="20" t="s">
        <v>222</v>
      </c>
      <c r="BM165" s="180" t="s">
        <v>1527</v>
      </c>
    </row>
    <row r="166" spans="1:51" s="13" customFormat="1" ht="12">
      <c r="A166" s="13"/>
      <c r="B166" s="182"/>
      <c r="C166" s="13"/>
      <c r="D166" s="183" t="s">
        <v>224</v>
      </c>
      <c r="E166" s="184" t="s">
        <v>3</v>
      </c>
      <c r="F166" s="185" t="s">
        <v>1528</v>
      </c>
      <c r="G166" s="13"/>
      <c r="H166" s="186">
        <v>0.884</v>
      </c>
      <c r="I166" s="187"/>
      <c r="J166" s="13"/>
      <c r="K166" s="13"/>
      <c r="L166" s="182"/>
      <c r="M166" s="188"/>
      <c r="N166" s="189"/>
      <c r="O166" s="189"/>
      <c r="P166" s="189"/>
      <c r="Q166" s="189"/>
      <c r="R166" s="189"/>
      <c r="S166" s="189"/>
      <c r="T166" s="190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184" t="s">
        <v>224</v>
      </c>
      <c r="AU166" s="184" t="s">
        <v>22</v>
      </c>
      <c r="AV166" s="13" t="s">
        <v>22</v>
      </c>
      <c r="AW166" s="13" t="s">
        <v>41</v>
      </c>
      <c r="AX166" s="13" t="s">
        <v>88</v>
      </c>
      <c r="AY166" s="184" t="s">
        <v>216</v>
      </c>
    </row>
    <row r="167" spans="1:51" s="13" customFormat="1" ht="12">
      <c r="A167" s="13"/>
      <c r="B167" s="182"/>
      <c r="C167" s="13"/>
      <c r="D167" s="183" t="s">
        <v>224</v>
      </c>
      <c r="E167" s="13"/>
      <c r="F167" s="185" t="s">
        <v>1529</v>
      </c>
      <c r="G167" s="13"/>
      <c r="H167" s="186">
        <v>0.511</v>
      </c>
      <c r="I167" s="187"/>
      <c r="J167" s="13"/>
      <c r="K167" s="13"/>
      <c r="L167" s="182"/>
      <c r="M167" s="188"/>
      <c r="N167" s="189"/>
      <c r="O167" s="189"/>
      <c r="P167" s="189"/>
      <c r="Q167" s="189"/>
      <c r="R167" s="189"/>
      <c r="S167" s="189"/>
      <c r="T167" s="190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184" t="s">
        <v>224</v>
      </c>
      <c r="AU167" s="184" t="s">
        <v>22</v>
      </c>
      <c r="AV167" s="13" t="s">
        <v>22</v>
      </c>
      <c r="AW167" s="13" t="s">
        <v>4</v>
      </c>
      <c r="AX167" s="13" t="s">
        <v>88</v>
      </c>
      <c r="AY167" s="184" t="s">
        <v>216</v>
      </c>
    </row>
    <row r="168" spans="1:65" s="2" customFormat="1" ht="37.8" customHeight="1">
      <c r="A168" s="40"/>
      <c r="B168" s="167"/>
      <c r="C168" s="168" t="s">
        <v>335</v>
      </c>
      <c r="D168" s="168" t="s">
        <v>218</v>
      </c>
      <c r="E168" s="169" t="s">
        <v>1530</v>
      </c>
      <c r="F168" s="170" t="s">
        <v>1531</v>
      </c>
      <c r="G168" s="171" t="s">
        <v>461</v>
      </c>
      <c r="H168" s="172">
        <v>4.048</v>
      </c>
      <c r="I168" s="173"/>
      <c r="J168" s="174">
        <f>ROUND(I168*H168,2)</f>
        <v>0</v>
      </c>
      <c r="K168" s="175"/>
      <c r="L168" s="41"/>
      <c r="M168" s="176" t="s">
        <v>3</v>
      </c>
      <c r="N168" s="177" t="s">
        <v>51</v>
      </c>
      <c r="O168" s="74"/>
      <c r="P168" s="178">
        <f>O168*H168</f>
        <v>0</v>
      </c>
      <c r="Q168" s="178">
        <v>0.26496</v>
      </c>
      <c r="R168" s="178">
        <f>Q168*H168</f>
        <v>1.0725580799999999</v>
      </c>
      <c r="S168" s="178">
        <v>0</v>
      </c>
      <c r="T168" s="179">
        <f>S168*H168</f>
        <v>0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180" t="s">
        <v>222</v>
      </c>
      <c r="AT168" s="180" t="s">
        <v>218</v>
      </c>
      <c r="AU168" s="180" t="s">
        <v>22</v>
      </c>
      <c r="AY168" s="20" t="s">
        <v>216</v>
      </c>
      <c r="BE168" s="181">
        <f>IF(N168="základní",J168,0)</f>
        <v>0</v>
      </c>
      <c r="BF168" s="181">
        <f>IF(N168="snížená",J168,0)</f>
        <v>0</v>
      </c>
      <c r="BG168" s="181">
        <f>IF(N168="zákl. přenesená",J168,0)</f>
        <v>0</v>
      </c>
      <c r="BH168" s="181">
        <f>IF(N168="sníž. přenesená",J168,0)</f>
        <v>0</v>
      </c>
      <c r="BI168" s="181">
        <f>IF(N168="nulová",J168,0)</f>
        <v>0</v>
      </c>
      <c r="BJ168" s="20" t="s">
        <v>88</v>
      </c>
      <c r="BK168" s="181">
        <f>ROUND(I168*H168,2)</f>
        <v>0</v>
      </c>
      <c r="BL168" s="20" t="s">
        <v>222</v>
      </c>
      <c r="BM168" s="180" t="s">
        <v>1532</v>
      </c>
    </row>
    <row r="169" spans="1:47" s="2" customFormat="1" ht="12">
      <c r="A169" s="40"/>
      <c r="B169" s="41"/>
      <c r="C169" s="40"/>
      <c r="D169" s="183" t="s">
        <v>229</v>
      </c>
      <c r="E169" s="40"/>
      <c r="F169" s="191" t="s">
        <v>1338</v>
      </c>
      <c r="G169" s="40"/>
      <c r="H169" s="40"/>
      <c r="I169" s="192"/>
      <c r="J169" s="40"/>
      <c r="K169" s="40"/>
      <c r="L169" s="41"/>
      <c r="M169" s="193"/>
      <c r="N169" s="194"/>
      <c r="O169" s="74"/>
      <c r="P169" s="74"/>
      <c r="Q169" s="74"/>
      <c r="R169" s="74"/>
      <c r="S169" s="74"/>
      <c r="T169" s="75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T169" s="20" t="s">
        <v>229</v>
      </c>
      <c r="AU169" s="20" t="s">
        <v>22</v>
      </c>
    </row>
    <row r="170" spans="1:51" s="13" customFormat="1" ht="12">
      <c r="A170" s="13"/>
      <c r="B170" s="182"/>
      <c r="C170" s="13"/>
      <c r="D170" s="183" t="s">
        <v>224</v>
      </c>
      <c r="E170" s="13"/>
      <c r="F170" s="185" t="s">
        <v>1409</v>
      </c>
      <c r="G170" s="13"/>
      <c r="H170" s="186">
        <v>4.048</v>
      </c>
      <c r="I170" s="187"/>
      <c r="J170" s="13"/>
      <c r="K170" s="13"/>
      <c r="L170" s="182"/>
      <c r="M170" s="188"/>
      <c r="N170" s="189"/>
      <c r="O170" s="189"/>
      <c r="P170" s="189"/>
      <c r="Q170" s="189"/>
      <c r="R170" s="189"/>
      <c r="S170" s="189"/>
      <c r="T170" s="190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184" t="s">
        <v>224</v>
      </c>
      <c r="AU170" s="184" t="s">
        <v>22</v>
      </c>
      <c r="AV170" s="13" t="s">
        <v>22</v>
      </c>
      <c r="AW170" s="13" t="s">
        <v>4</v>
      </c>
      <c r="AX170" s="13" t="s">
        <v>88</v>
      </c>
      <c r="AY170" s="184" t="s">
        <v>216</v>
      </c>
    </row>
    <row r="171" spans="1:65" s="2" customFormat="1" ht="24.15" customHeight="1">
      <c r="A171" s="40"/>
      <c r="B171" s="167"/>
      <c r="C171" s="203" t="s">
        <v>340</v>
      </c>
      <c r="D171" s="203" t="s">
        <v>355</v>
      </c>
      <c r="E171" s="204" t="s">
        <v>1533</v>
      </c>
      <c r="F171" s="205" t="s">
        <v>1534</v>
      </c>
      <c r="G171" s="206" t="s">
        <v>461</v>
      </c>
      <c r="H171" s="207">
        <v>0.578</v>
      </c>
      <c r="I171" s="208"/>
      <c r="J171" s="209">
        <f>ROUND(I171*H171,2)</f>
        <v>0</v>
      </c>
      <c r="K171" s="210"/>
      <c r="L171" s="211"/>
      <c r="M171" s="212" t="s">
        <v>3</v>
      </c>
      <c r="N171" s="213" t="s">
        <v>51</v>
      </c>
      <c r="O171" s="74"/>
      <c r="P171" s="178">
        <f>O171*H171</f>
        <v>0</v>
      </c>
      <c r="Q171" s="178">
        <v>0.068</v>
      </c>
      <c r="R171" s="178">
        <f>Q171*H171</f>
        <v>0.039304</v>
      </c>
      <c r="S171" s="178">
        <v>0</v>
      </c>
      <c r="T171" s="179">
        <f>S171*H171</f>
        <v>0</v>
      </c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R171" s="180" t="s">
        <v>257</v>
      </c>
      <c r="AT171" s="180" t="s">
        <v>355</v>
      </c>
      <c r="AU171" s="180" t="s">
        <v>22</v>
      </c>
      <c r="AY171" s="20" t="s">
        <v>216</v>
      </c>
      <c r="BE171" s="181">
        <f>IF(N171="základní",J171,0)</f>
        <v>0</v>
      </c>
      <c r="BF171" s="181">
        <f>IF(N171="snížená",J171,0)</f>
        <v>0</v>
      </c>
      <c r="BG171" s="181">
        <f>IF(N171="zákl. přenesená",J171,0)</f>
        <v>0</v>
      </c>
      <c r="BH171" s="181">
        <f>IF(N171="sníž. přenesená",J171,0)</f>
        <v>0</v>
      </c>
      <c r="BI171" s="181">
        <f>IF(N171="nulová",J171,0)</f>
        <v>0</v>
      </c>
      <c r="BJ171" s="20" t="s">
        <v>88</v>
      </c>
      <c r="BK171" s="181">
        <f>ROUND(I171*H171,2)</f>
        <v>0</v>
      </c>
      <c r="BL171" s="20" t="s">
        <v>222</v>
      </c>
      <c r="BM171" s="180" t="s">
        <v>1535</v>
      </c>
    </row>
    <row r="172" spans="1:51" s="13" customFormat="1" ht="12">
      <c r="A172" s="13"/>
      <c r="B172" s="182"/>
      <c r="C172" s="13"/>
      <c r="D172" s="183" t="s">
        <v>224</v>
      </c>
      <c r="E172" s="13"/>
      <c r="F172" s="185" t="s">
        <v>1536</v>
      </c>
      <c r="G172" s="13"/>
      <c r="H172" s="186">
        <v>0.578</v>
      </c>
      <c r="I172" s="187"/>
      <c r="J172" s="13"/>
      <c r="K172" s="13"/>
      <c r="L172" s="182"/>
      <c r="M172" s="188"/>
      <c r="N172" s="189"/>
      <c r="O172" s="189"/>
      <c r="P172" s="189"/>
      <c r="Q172" s="189"/>
      <c r="R172" s="189"/>
      <c r="S172" s="189"/>
      <c r="T172" s="190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184" t="s">
        <v>224</v>
      </c>
      <c r="AU172" s="184" t="s">
        <v>22</v>
      </c>
      <c r="AV172" s="13" t="s">
        <v>22</v>
      </c>
      <c r="AW172" s="13" t="s">
        <v>4</v>
      </c>
      <c r="AX172" s="13" t="s">
        <v>88</v>
      </c>
      <c r="AY172" s="184" t="s">
        <v>216</v>
      </c>
    </row>
    <row r="173" spans="1:65" s="2" customFormat="1" ht="24.15" customHeight="1">
      <c r="A173" s="40"/>
      <c r="B173" s="167"/>
      <c r="C173" s="203" t="s">
        <v>345</v>
      </c>
      <c r="D173" s="203" t="s">
        <v>355</v>
      </c>
      <c r="E173" s="204" t="s">
        <v>1537</v>
      </c>
      <c r="F173" s="205" t="s">
        <v>1538</v>
      </c>
      <c r="G173" s="206" t="s">
        <v>461</v>
      </c>
      <c r="H173" s="207">
        <v>1.735</v>
      </c>
      <c r="I173" s="208"/>
      <c r="J173" s="209">
        <f>ROUND(I173*H173,2)</f>
        <v>0</v>
      </c>
      <c r="K173" s="210"/>
      <c r="L173" s="211"/>
      <c r="M173" s="212" t="s">
        <v>3</v>
      </c>
      <c r="N173" s="213" t="s">
        <v>51</v>
      </c>
      <c r="O173" s="74"/>
      <c r="P173" s="178">
        <f>O173*H173</f>
        <v>0</v>
      </c>
      <c r="Q173" s="178">
        <v>0.081</v>
      </c>
      <c r="R173" s="178">
        <f>Q173*H173</f>
        <v>0.14053500000000002</v>
      </c>
      <c r="S173" s="178">
        <v>0</v>
      </c>
      <c r="T173" s="179">
        <f>S173*H173</f>
        <v>0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180" t="s">
        <v>257</v>
      </c>
      <c r="AT173" s="180" t="s">
        <v>355</v>
      </c>
      <c r="AU173" s="180" t="s">
        <v>22</v>
      </c>
      <c r="AY173" s="20" t="s">
        <v>216</v>
      </c>
      <c r="BE173" s="181">
        <f>IF(N173="základní",J173,0)</f>
        <v>0</v>
      </c>
      <c r="BF173" s="181">
        <f>IF(N173="snížená",J173,0)</f>
        <v>0</v>
      </c>
      <c r="BG173" s="181">
        <f>IF(N173="zákl. přenesená",J173,0)</f>
        <v>0</v>
      </c>
      <c r="BH173" s="181">
        <f>IF(N173="sníž. přenesená",J173,0)</f>
        <v>0</v>
      </c>
      <c r="BI173" s="181">
        <f>IF(N173="nulová",J173,0)</f>
        <v>0</v>
      </c>
      <c r="BJ173" s="20" t="s">
        <v>88</v>
      </c>
      <c r="BK173" s="181">
        <f>ROUND(I173*H173,2)</f>
        <v>0</v>
      </c>
      <c r="BL173" s="20" t="s">
        <v>222</v>
      </c>
      <c r="BM173" s="180" t="s">
        <v>1539</v>
      </c>
    </row>
    <row r="174" spans="1:47" s="2" customFormat="1" ht="12">
      <c r="A174" s="40"/>
      <c r="B174" s="41"/>
      <c r="C174" s="40"/>
      <c r="D174" s="183" t="s">
        <v>229</v>
      </c>
      <c r="E174" s="40"/>
      <c r="F174" s="191" t="s">
        <v>1338</v>
      </c>
      <c r="G174" s="40"/>
      <c r="H174" s="40"/>
      <c r="I174" s="192"/>
      <c r="J174" s="40"/>
      <c r="K174" s="40"/>
      <c r="L174" s="41"/>
      <c r="M174" s="193"/>
      <c r="N174" s="194"/>
      <c r="O174" s="74"/>
      <c r="P174" s="74"/>
      <c r="Q174" s="74"/>
      <c r="R174" s="74"/>
      <c r="S174" s="74"/>
      <c r="T174" s="75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T174" s="20" t="s">
        <v>229</v>
      </c>
      <c r="AU174" s="20" t="s">
        <v>22</v>
      </c>
    </row>
    <row r="175" spans="1:51" s="13" customFormat="1" ht="12">
      <c r="A175" s="13"/>
      <c r="B175" s="182"/>
      <c r="C175" s="13"/>
      <c r="D175" s="183" t="s">
        <v>224</v>
      </c>
      <c r="E175" s="13"/>
      <c r="F175" s="185" t="s">
        <v>1399</v>
      </c>
      <c r="G175" s="13"/>
      <c r="H175" s="186">
        <v>1.735</v>
      </c>
      <c r="I175" s="187"/>
      <c r="J175" s="13"/>
      <c r="K175" s="13"/>
      <c r="L175" s="182"/>
      <c r="M175" s="188"/>
      <c r="N175" s="189"/>
      <c r="O175" s="189"/>
      <c r="P175" s="189"/>
      <c r="Q175" s="189"/>
      <c r="R175" s="189"/>
      <c r="S175" s="189"/>
      <c r="T175" s="190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184" t="s">
        <v>224</v>
      </c>
      <c r="AU175" s="184" t="s">
        <v>22</v>
      </c>
      <c r="AV175" s="13" t="s">
        <v>22</v>
      </c>
      <c r="AW175" s="13" t="s">
        <v>4</v>
      </c>
      <c r="AX175" s="13" t="s">
        <v>88</v>
      </c>
      <c r="AY175" s="184" t="s">
        <v>216</v>
      </c>
    </row>
    <row r="176" spans="1:65" s="2" customFormat="1" ht="24.15" customHeight="1">
      <c r="A176" s="40"/>
      <c r="B176" s="167"/>
      <c r="C176" s="203" t="s">
        <v>350</v>
      </c>
      <c r="D176" s="203" t="s">
        <v>355</v>
      </c>
      <c r="E176" s="204" t="s">
        <v>1540</v>
      </c>
      <c r="F176" s="205" t="s">
        <v>1541</v>
      </c>
      <c r="G176" s="206" t="s">
        <v>461</v>
      </c>
      <c r="H176" s="207">
        <v>0.578</v>
      </c>
      <c r="I176" s="208"/>
      <c r="J176" s="209">
        <f>ROUND(I176*H176,2)</f>
        <v>0</v>
      </c>
      <c r="K176" s="210"/>
      <c r="L176" s="211"/>
      <c r="M176" s="212" t="s">
        <v>3</v>
      </c>
      <c r="N176" s="213" t="s">
        <v>51</v>
      </c>
      <c r="O176" s="74"/>
      <c r="P176" s="178">
        <f>O176*H176</f>
        <v>0</v>
      </c>
      <c r="Q176" s="178">
        <v>0.04</v>
      </c>
      <c r="R176" s="178">
        <f>Q176*H176</f>
        <v>0.023119999999999998</v>
      </c>
      <c r="S176" s="178">
        <v>0</v>
      </c>
      <c r="T176" s="179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180" t="s">
        <v>257</v>
      </c>
      <c r="AT176" s="180" t="s">
        <v>355</v>
      </c>
      <c r="AU176" s="180" t="s">
        <v>22</v>
      </c>
      <c r="AY176" s="20" t="s">
        <v>216</v>
      </c>
      <c r="BE176" s="181">
        <f>IF(N176="základní",J176,0)</f>
        <v>0</v>
      </c>
      <c r="BF176" s="181">
        <f>IF(N176="snížená",J176,0)</f>
        <v>0</v>
      </c>
      <c r="BG176" s="181">
        <f>IF(N176="zákl. přenesená",J176,0)</f>
        <v>0</v>
      </c>
      <c r="BH176" s="181">
        <f>IF(N176="sníž. přenesená",J176,0)</f>
        <v>0</v>
      </c>
      <c r="BI176" s="181">
        <f>IF(N176="nulová",J176,0)</f>
        <v>0</v>
      </c>
      <c r="BJ176" s="20" t="s">
        <v>88</v>
      </c>
      <c r="BK176" s="181">
        <f>ROUND(I176*H176,2)</f>
        <v>0</v>
      </c>
      <c r="BL176" s="20" t="s">
        <v>222</v>
      </c>
      <c r="BM176" s="180" t="s">
        <v>1542</v>
      </c>
    </row>
    <row r="177" spans="1:51" s="13" customFormat="1" ht="12">
      <c r="A177" s="13"/>
      <c r="B177" s="182"/>
      <c r="C177" s="13"/>
      <c r="D177" s="183" t="s">
        <v>224</v>
      </c>
      <c r="E177" s="13"/>
      <c r="F177" s="185" t="s">
        <v>1536</v>
      </c>
      <c r="G177" s="13"/>
      <c r="H177" s="186">
        <v>0.578</v>
      </c>
      <c r="I177" s="187"/>
      <c r="J177" s="13"/>
      <c r="K177" s="13"/>
      <c r="L177" s="182"/>
      <c r="M177" s="188"/>
      <c r="N177" s="189"/>
      <c r="O177" s="189"/>
      <c r="P177" s="189"/>
      <c r="Q177" s="189"/>
      <c r="R177" s="189"/>
      <c r="S177" s="189"/>
      <c r="T177" s="190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184" t="s">
        <v>224</v>
      </c>
      <c r="AU177" s="184" t="s">
        <v>22</v>
      </c>
      <c r="AV177" s="13" t="s">
        <v>22</v>
      </c>
      <c r="AW177" s="13" t="s">
        <v>4</v>
      </c>
      <c r="AX177" s="13" t="s">
        <v>88</v>
      </c>
      <c r="AY177" s="184" t="s">
        <v>216</v>
      </c>
    </row>
    <row r="178" spans="1:65" s="2" customFormat="1" ht="24.15" customHeight="1">
      <c r="A178" s="40"/>
      <c r="B178" s="167"/>
      <c r="C178" s="203" t="s">
        <v>354</v>
      </c>
      <c r="D178" s="203" t="s">
        <v>355</v>
      </c>
      <c r="E178" s="204" t="s">
        <v>1543</v>
      </c>
      <c r="F178" s="205" t="s">
        <v>1544</v>
      </c>
      <c r="G178" s="206" t="s">
        <v>461</v>
      </c>
      <c r="H178" s="207">
        <v>1.157</v>
      </c>
      <c r="I178" s="208"/>
      <c r="J178" s="209">
        <f>ROUND(I178*H178,2)</f>
        <v>0</v>
      </c>
      <c r="K178" s="210"/>
      <c r="L178" s="211"/>
      <c r="M178" s="212" t="s">
        <v>3</v>
      </c>
      <c r="N178" s="213" t="s">
        <v>51</v>
      </c>
      <c r="O178" s="74"/>
      <c r="P178" s="178">
        <f>O178*H178</f>
        <v>0</v>
      </c>
      <c r="Q178" s="178">
        <v>0.028</v>
      </c>
      <c r="R178" s="178">
        <f>Q178*H178</f>
        <v>0.032396</v>
      </c>
      <c r="S178" s="178">
        <v>0</v>
      </c>
      <c r="T178" s="179">
        <f>S178*H178</f>
        <v>0</v>
      </c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R178" s="180" t="s">
        <v>257</v>
      </c>
      <c r="AT178" s="180" t="s">
        <v>355</v>
      </c>
      <c r="AU178" s="180" t="s">
        <v>22</v>
      </c>
      <c r="AY178" s="20" t="s">
        <v>216</v>
      </c>
      <c r="BE178" s="181">
        <f>IF(N178="základní",J178,0)</f>
        <v>0</v>
      </c>
      <c r="BF178" s="181">
        <f>IF(N178="snížená",J178,0)</f>
        <v>0</v>
      </c>
      <c r="BG178" s="181">
        <f>IF(N178="zákl. přenesená",J178,0)</f>
        <v>0</v>
      </c>
      <c r="BH178" s="181">
        <f>IF(N178="sníž. přenesená",J178,0)</f>
        <v>0</v>
      </c>
      <c r="BI178" s="181">
        <f>IF(N178="nulová",J178,0)</f>
        <v>0</v>
      </c>
      <c r="BJ178" s="20" t="s">
        <v>88</v>
      </c>
      <c r="BK178" s="181">
        <f>ROUND(I178*H178,2)</f>
        <v>0</v>
      </c>
      <c r="BL178" s="20" t="s">
        <v>222</v>
      </c>
      <c r="BM178" s="180" t="s">
        <v>1545</v>
      </c>
    </row>
    <row r="179" spans="1:47" s="2" customFormat="1" ht="12">
      <c r="A179" s="40"/>
      <c r="B179" s="41"/>
      <c r="C179" s="40"/>
      <c r="D179" s="183" t="s">
        <v>229</v>
      </c>
      <c r="E179" s="40"/>
      <c r="F179" s="191" t="s">
        <v>1338</v>
      </c>
      <c r="G179" s="40"/>
      <c r="H179" s="40"/>
      <c r="I179" s="192"/>
      <c r="J179" s="40"/>
      <c r="K179" s="40"/>
      <c r="L179" s="41"/>
      <c r="M179" s="193"/>
      <c r="N179" s="194"/>
      <c r="O179" s="74"/>
      <c r="P179" s="74"/>
      <c r="Q179" s="74"/>
      <c r="R179" s="74"/>
      <c r="S179" s="74"/>
      <c r="T179" s="75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T179" s="20" t="s">
        <v>229</v>
      </c>
      <c r="AU179" s="20" t="s">
        <v>22</v>
      </c>
    </row>
    <row r="180" spans="1:51" s="13" customFormat="1" ht="12">
      <c r="A180" s="13"/>
      <c r="B180" s="182"/>
      <c r="C180" s="13"/>
      <c r="D180" s="183" t="s">
        <v>224</v>
      </c>
      <c r="E180" s="13"/>
      <c r="F180" s="185" t="s">
        <v>1546</v>
      </c>
      <c r="G180" s="13"/>
      <c r="H180" s="186">
        <v>1.157</v>
      </c>
      <c r="I180" s="187"/>
      <c r="J180" s="13"/>
      <c r="K180" s="13"/>
      <c r="L180" s="182"/>
      <c r="M180" s="188"/>
      <c r="N180" s="189"/>
      <c r="O180" s="189"/>
      <c r="P180" s="189"/>
      <c r="Q180" s="189"/>
      <c r="R180" s="189"/>
      <c r="S180" s="189"/>
      <c r="T180" s="190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184" t="s">
        <v>224</v>
      </c>
      <c r="AU180" s="184" t="s">
        <v>22</v>
      </c>
      <c r="AV180" s="13" t="s">
        <v>22</v>
      </c>
      <c r="AW180" s="13" t="s">
        <v>4</v>
      </c>
      <c r="AX180" s="13" t="s">
        <v>88</v>
      </c>
      <c r="AY180" s="184" t="s">
        <v>216</v>
      </c>
    </row>
    <row r="181" spans="1:65" s="2" customFormat="1" ht="37.8" customHeight="1">
      <c r="A181" s="40"/>
      <c r="B181" s="167"/>
      <c r="C181" s="168" t="s">
        <v>362</v>
      </c>
      <c r="D181" s="168" t="s">
        <v>218</v>
      </c>
      <c r="E181" s="169" t="s">
        <v>1547</v>
      </c>
      <c r="F181" s="170" t="s">
        <v>1548</v>
      </c>
      <c r="G181" s="171" t="s">
        <v>221</v>
      </c>
      <c r="H181" s="172">
        <v>15.265</v>
      </c>
      <c r="I181" s="173"/>
      <c r="J181" s="174">
        <f>ROUND(I181*H181,2)</f>
        <v>0</v>
      </c>
      <c r="K181" s="175"/>
      <c r="L181" s="41"/>
      <c r="M181" s="176" t="s">
        <v>3</v>
      </c>
      <c r="N181" s="177" t="s">
        <v>51</v>
      </c>
      <c r="O181" s="74"/>
      <c r="P181" s="178">
        <f>O181*H181</f>
        <v>0</v>
      </c>
      <c r="Q181" s="178">
        <v>0.51744</v>
      </c>
      <c r="R181" s="178">
        <f>Q181*H181</f>
        <v>7.898721600000001</v>
      </c>
      <c r="S181" s="178">
        <v>0</v>
      </c>
      <c r="T181" s="179">
        <f>S181*H181</f>
        <v>0</v>
      </c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R181" s="180" t="s">
        <v>222</v>
      </c>
      <c r="AT181" s="180" t="s">
        <v>218</v>
      </c>
      <c r="AU181" s="180" t="s">
        <v>22</v>
      </c>
      <c r="AY181" s="20" t="s">
        <v>216</v>
      </c>
      <c r="BE181" s="181">
        <f>IF(N181="základní",J181,0)</f>
        <v>0</v>
      </c>
      <c r="BF181" s="181">
        <f>IF(N181="snížená",J181,0)</f>
        <v>0</v>
      </c>
      <c r="BG181" s="181">
        <f>IF(N181="zákl. přenesená",J181,0)</f>
        <v>0</v>
      </c>
      <c r="BH181" s="181">
        <f>IF(N181="sníž. přenesená",J181,0)</f>
        <v>0</v>
      </c>
      <c r="BI181" s="181">
        <f>IF(N181="nulová",J181,0)</f>
        <v>0</v>
      </c>
      <c r="BJ181" s="20" t="s">
        <v>88</v>
      </c>
      <c r="BK181" s="181">
        <f>ROUND(I181*H181,2)</f>
        <v>0</v>
      </c>
      <c r="BL181" s="20" t="s">
        <v>222</v>
      </c>
      <c r="BM181" s="180" t="s">
        <v>1549</v>
      </c>
    </row>
    <row r="182" spans="1:51" s="13" customFormat="1" ht="12">
      <c r="A182" s="13"/>
      <c r="B182" s="182"/>
      <c r="C182" s="13"/>
      <c r="D182" s="183" t="s">
        <v>224</v>
      </c>
      <c r="E182" s="184" t="s">
        <v>3</v>
      </c>
      <c r="F182" s="185" t="s">
        <v>1550</v>
      </c>
      <c r="G182" s="13"/>
      <c r="H182" s="186">
        <v>26.396</v>
      </c>
      <c r="I182" s="187"/>
      <c r="J182" s="13"/>
      <c r="K182" s="13"/>
      <c r="L182" s="182"/>
      <c r="M182" s="188"/>
      <c r="N182" s="189"/>
      <c r="O182" s="189"/>
      <c r="P182" s="189"/>
      <c r="Q182" s="189"/>
      <c r="R182" s="189"/>
      <c r="S182" s="189"/>
      <c r="T182" s="190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184" t="s">
        <v>224</v>
      </c>
      <c r="AU182" s="184" t="s">
        <v>22</v>
      </c>
      <c r="AV182" s="13" t="s">
        <v>22</v>
      </c>
      <c r="AW182" s="13" t="s">
        <v>41</v>
      </c>
      <c r="AX182" s="13" t="s">
        <v>88</v>
      </c>
      <c r="AY182" s="184" t="s">
        <v>216</v>
      </c>
    </row>
    <row r="183" spans="1:51" s="13" customFormat="1" ht="12">
      <c r="A183" s="13"/>
      <c r="B183" s="182"/>
      <c r="C183" s="13"/>
      <c r="D183" s="183" t="s">
        <v>224</v>
      </c>
      <c r="E183" s="13"/>
      <c r="F183" s="185" t="s">
        <v>1551</v>
      </c>
      <c r="G183" s="13"/>
      <c r="H183" s="186">
        <v>15.265</v>
      </c>
      <c r="I183" s="187"/>
      <c r="J183" s="13"/>
      <c r="K183" s="13"/>
      <c r="L183" s="182"/>
      <c r="M183" s="188"/>
      <c r="N183" s="189"/>
      <c r="O183" s="189"/>
      <c r="P183" s="189"/>
      <c r="Q183" s="189"/>
      <c r="R183" s="189"/>
      <c r="S183" s="189"/>
      <c r="T183" s="190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184" t="s">
        <v>224</v>
      </c>
      <c r="AU183" s="184" t="s">
        <v>22</v>
      </c>
      <c r="AV183" s="13" t="s">
        <v>22</v>
      </c>
      <c r="AW183" s="13" t="s">
        <v>4</v>
      </c>
      <c r="AX183" s="13" t="s">
        <v>88</v>
      </c>
      <c r="AY183" s="184" t="s">
        <v>216</v>
      </c>
    </row>
    <row r="184" spans="1:63" s="12" customFormat="1" ht="22.8" customHeight="1">
      <c r="A184" s="12"/>
      <c r="B184" s="154"/>
      <c r="C184" s="12"/>
      <c r="D184" s="155" t="s">
        <v>79</v>
      </c>
      <c r="E184" s="165" t="s">
        <v>257</v>
      </c>
      <c r="F184" s="165" t="s">
        <v>1363</v>
      </c>
      <c r="G184" s="12"/>
      <c r="H184" s="12"/>
      <c r="I184" s="157"/>
      <c r="J184" s="166">
        <f>BK184</f>
        <v>0</v>
      </c>
      <c r="K184" s="12"/>
      <c r="L184" s="154"/>
      <c r="M184" s="159"/>
      <c r="N184" s="160"/>
      <c r="O184" s="160"/>
      <c r="P184" s="161">
        <f>SUM(P185:P229)</f>
        <v>0</v>
      </c>
      <c r="Q184" s="160"/>
      <c r="R184" s="161">
        <f>SUM(R185:R229)</f>
        <v>19.72540188</v>
      </c>
      <c r="S184" s="160"/>
      <c r="T184" s="162">
        <f>SUM(T185:T229)</f>
        <v>18.0928</v>
      </c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R184" s="155" t="s">
        <v>88</v>
      </c>
      <c r="AT184" s="163" t="s">
        <v>79</v>
      </c>
      <c r="AU184" s="163" t="s">
        <v>88</v>
      </c>
      <c r="AY184" s="155" t="s">
        <v>216</v>
      </c>
      <c r="BK184" s="164">
        <f>SUM(BK185:BK229)</f>
        <v>0</v>
      </c>
    </row>
    <row r="185" spans="1:65" s="2" customFormat="1" ht="24.15" customHeight="1">
      <c r="A185" s="40"/>
      <c r="B185" s="167"/>
      <c r="C185" s="168" t="s">
        <v>368</v>
      </c>
      <c r="D185" s="168" t="s">
        <v>218</v>
      </c>
      <c r="E185" s="169" t="s">
        <v>1552</v>
      </c>
      <c r="F185" s="170" t="s">
        <v>1553</v>
      </c>
      <c r="G185" s="171" t="s">
        <v>260</v>
      </c>
      <c r="H185" s="172">
        <v>56.54</v>
      </c>
      <c r="I185" s="173"/>
      <c r="J185" s="174">
        <f>ROUND(I185*H185,2)</f>
        <v>0</v>
      </c>
      <c r="K185" s="175"/>
      <c r="L185" s="41"/>
      <c r="M185" s="176" t="s">
        <v>3</v>
      </c>
      <c r="N185" s="177" t="s">
        <v>51</v>
      </c>
      <c r="O185" s="74"/>
      <c r="P185" s="178">
        <f>O185*H185</f>
        <v>0</v>
      </c>
      <c r="Q185" s="178">
        <v>0</v>
      </c>
      <c r="R185" s="178">
        <f>Q185*H185</f>
        <v>0</v>
      </c>
      <c r="S185" s="178">
        <v>0.32</v>
      </c>
      <c r="T185" s="179">
        <f>S185*H185</f>
        <v>18.0928</v>
      </c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R185" s="180" t="s">
        <v>222</v>
      </c>
      <c r="AT185" s="180" t="s">
        <v>218</v>
      </c>
      <c r="AU185" s="180" t="s">
        <v>22</v>
      </c>
      <c r="AY185" s="20" t="s">
        <v>216</v>
      </c>
      <c r="BE185" s="181">
        <f>IF(N185="základní",J185,0)</f>
        <v>0</v>
      </c>
      <c r="BF185" s="181">
        <f>IF(N185="snížená",J185,0)</f>
        <v>0</v>
      </c>
      <c r="BG185" s="181">
        <f>IF(N185="zákl. přenesená",J185,0)</f>
        <v>0</v>
      </c>
      <c r="BH185" s="181">
        <f>IF(N185="sníž. přenesená",J185,0)</f>
        <v>0</v>
      </c>
      <c r="BI185" s="181">
        <f>IF(N185="nulová",J185,0)</f>
        <v>0</v>
      </c>
      <c r="BJ185" s="20" t="s">
        <v>88</v>
      </c>
      <c r="BK185" s="181">
        <f>ROUND(I185*H185,2)</f>
        <v>0</v>
      </c>
      <c r="BL185" s="20" t="s">
        <v>222</v>
      </c>
      <c r="BM185" s="180" t="s">
        <v>1554</v>
      </c>
    </row>
    <row r="186" spans="1:47" s="2" customFormat="1" ht="12">
      <c r="A186" s="40"/>
      <c r="B186" s="41"/>
      <c r="C186" s="40"/>
      <c r="D186" s="183" t="s">
        <v>229</v>
      </c>
      <c r="E186" s="40"/>
      <c r="F186" s="191" t="s">
        <v>1555</v>
      </c>
      <c r="G186" s="40"/>
      <c r="H186" s="40"/>
      <c r="I186" s="192"/>
      <c r="J186" s="40"/>
      <c r="K186" s="40"/>
      <c r="L186" s="41"/>
      <c r="M186" s="193"/>
      <c r="N186" s="194"/>
      <c r="O186" s="74"/>
      <c r="P186" s="74"/>
      <c r="Q186" s="74"/>
      <c r="R186" s="74"/>
      <c r="S186" s="74"/>
      <c r="T186" s="75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T186" s="20" t="s">
        <v>229</v>
      </c>
      <c r="AU186" s="20" t="s">
        <v>22</v>
      </c>
    </row>
    <row r="187" spans="1:51" s="13" customFormat="1" ht="12">
      <c r="A187" s="13"/>
      <c r="B187" s="182"/>
      <c r="C187" s="13"/>
      <c r="D187" s="183" t="s">
        <v>224</v>
      </c>
      <c r="E187" s="184" t="s">
        <v>3</v>
      </c>
      <c r="F187" s="185" t="s">
        <v>1556</v>
      </c>
      <c r="G187" s="13"/>
      <c r="H187" s="186">
        <v>97.77</v>
      </c>
      <c r="I187" s="187"/>
      <c r="J187" s="13"/>
      <c r="K187" s="13"/>
      <c r="L187" s="182"/>
      <c r="M187" s="188"/>
      <c r="N187" s="189"/>
      <c r="O187" s="189"/>
      <c r="P187" s="189"/>
      <c r="Q187" s="189"/>
      <c r="R187" s="189"/>
      <c r="S187" s="189"/>
      <c r="T187" s="190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184" t="s">
        <v>224</v>
      </c>
      <c r="AU187" s="184" t="s">
        <v>22</v>
      </c>
      <c r="AV187" s="13" t="s">
        <v>22</v>
      </c>
      <c r="AW187" s="13" t="s">
        <v>41</v>
      </c>
      <c r="AX187" s="13" t="s">
        <v>88</v>
      </c>
      <c r="AY187" s="184" t="s">
        <v>216</v>
      </c>
    </row>
    <row r="188" spans="1:51" s="13" customFormat="1" ht="12">
      <c r="A188" s="13"/>
      <c r="B188" s="182"/>
      <c r="C188" s="13"/>
      <c r="D188" s="183" t="s">
        <v>224</v>
      </c>
      <c r="E188" s="13"/>
      <c r="F188" s="185" t="s">
        <v>1557</v>
      </c>
      <c r="G188" s="13"/>
      <c r="H188" s="186">
        <v>56.54</v>
      </c>
      <c r="I188" s="187"/>
      <c r="J188" s="13"/>
      <c r="K188" s="13"/>
      <c r="L188" s="182"/>
      <c r="M188" s="188"/>
      <c r="N188" s="189"/>
      <c r="O188" s="189"/>
      <c r="P188" s="189"/>
      <c r="Q188" s="189"/>
      <c r="R188" s="189"/>
      <c r="S188" s="189"/>
      <c r="T188" s="190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184" t="s">
        <v>224</v>
      </c>
      <c r="AU188" s="184" t="s">
        <v>22</v>
      </c>
      <c r="AV188" s="13" t="s">
        <v>22</v>
      </c>
      <c r="AW188" s="13" t="s">
        <v>4</v>
      </c>
      <c r="AX188" s="13" t="s">
        <v>88</v>
      </c>
      <c r="AY188" s="184" t="s">
        <v>216</v>
      </c>
    </row>
    <row r="189" spans="1:65" s="2" customFormat="1" ht="24.15" customHeight="1">
      <c r="A189" s="40"/>
      <c r="B189" s="167"/>
      <c r="C189" s="168" t="s">
        <v>373</v>
      </c>
      <c r="D189" s="168" t="s">
        <v>218</v>
      </c>
      <c r="E189" s="169" t="s">
        <v>1558</v>
      </c>
      <c r="F189" s="170" t="s">
        <v>1559</v>
      </c>
      <c r="G189" s="171" t="s">
        <v>260</v>
      </c>
      <c r="H189" s="172">
        <v>135.947</v>
      </c>
      <c r="I189" s="173"/>
      <c r="J189" s="174">
        <f>ROUND(I189*H189,2)</f>
        <v>0</v>
      </c>
      <c r="K189" s="175"/>
      <c r="L189" s="41"/>
      <c r="M189" s="176" t="s">
        <v>3</v>
      </c>
      <c r="N189" s="177" t="s">
        <v>51</v>
      </c>
      <c r="O189" s="74"/>
      <c r="P189" s="178">
        <f>O189*H189</f>
        <v>0</v>
      </c>
      <c r="Q189" s="178">
        <v>2E-05</v>
      </c>
      <c r="R189" s="178">
        <f>Q189*H189</f>
        <v>0.0027189400000000004</v>
      </c>
      <c r="S189" s="178">
        <v>0</v>
      </c>
      <c r="T189" s="179">
        <f>S189*H189</f>
        <v>0</v>
      </c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R189" s="180" t="s">
        <v>222</v>
      </c>
      <c r="AT189" s="180" t="s">
        <v>218</v>
      </c>
      <c r="AU189" s="180" t="s">
        <v>22</v>
      </c>
      <c r="AY189" s="20" t="s">
        <v>216</v>
      </c>
      <c r="BE189" s="181">
        <f>IF(N189="základní",J189,0)</f>
        <v>0</v>
      </c>
      <c r="BF189" s="181">
        <f>IF(N189="snížená",J189,0)</f>
        <v>0</v>
      </c>
      <c r="BG189" s="181">
        <f>IF(N189="zákl. přenesená",J189,0)</f>
        <v>0</v>
      </c>
      <c r="BH189" s="181">
        <f>IF(N189="sníž. přenesená",J189,0)</f>
        <v>0</v>
      </c>
      <c r="BI189" s="181">
        <f>IF(N189="nulová",J189,0)</f>
        <v>0</v>
      </c>
      <c r="BJ189" s="20" t="s">
        <v>88</v>
      </c>
      <c r="BK189" s="181">
        <f>ROUND(I189*H189,2)</f>
        <v>0</v>
      </c>
      <c r="BL189" s="20" t="s">
        <v>222</v>
      </c>
      <c r="BM189" s="180" t="s">
        <v>1560</v>
      </c>
    </row>
    <row r="190" spans="1:47" s="2" customFormat="1" ht="12">
      <c r="A190" s="40"/>
      <c r="B190" s="41"/>
      <c r="C190" s="40"/>
      <c r="D190" s="183" t="s">
        <v>229</v>
      </c>
      <c r="E190" s="40"/>
      <c r="F190" s="191" t="s">
        <v>1338</v>
      </c>
      <c r="G190" s="40"/>
      <c r="H190" s="40"/>
      <c r="I190" s="192"/>
      <c r="J190" s="40"/>
      <c r="K190" s="40"/>
      <c r="L190" s="41"/>
      <c r="M190" s="193"/>
      <c r="N190" s="194"/>
      <c r="O190" s="74"/>
      <c r="P190" s="74"/>
      <c r="Q190" s="74"/>
      <c r="R190" s="74"/>
      <c r="S190" s="74"/>
      <c r="T190" s="75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T190" s="20" t="s">
        <v>229</v>
      </c>
      <c r="AU190" s="20" t="s">
        <v>22</v>
      </c>
    </row>
    <row r="191" spans="1:51" s="13" customFormat="1" ht="12">
      <c r="A191" s="13"/>
      <c r="B191" s="182"/>
      <c r="C191" s="13"/>
      <c r="D191" s="183" t="s">
        <v>224</v>
      </c>
      <c r="E191" s="13"/>
      <c r="F191" s="185" t="s">
        <v>1561</v>
      </c>
      <c r="G191" s="13"/>
      <c r="H191" s="186">
        <v>135.947</v>
      </c>
      <c r="I191" s="187"/>
      <c r="J191" s="13"/>
      <c r="K191" s="13"/>
      <c r="L191" s="182"/>
      <c r="M191" s="188"/>
      <c r="N191" s="189"/>
      <c r="O191" s="189"/>
      <c r="P191" s="189"/>
      <c r="Q191" s="189"/>
      <c r="R191" s="189"/>
      <c r="S191" s="189"/>
      <c r="T191" s="190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184" t="s">
        <v>224</v>
      </c>
      <c r="AU191" s="184" t="s">
        <v>22</v>
      </c>
      <c r="AV191" s="13" t="s">
        <v>22</v>
      </c>
      <c r="AW191" s="13" t="s">
        <v>4</v>
      </c>
      <c r="AX191" s="13" t="s">
        <v>88</v>
      </c>
      <c r="AY191" s="184" t="s">
        <v>216</v>
      </c>
    </row>
    <row r="192" spans="1:65" s="2" customFormat="1" ht="24.15" customHeight="1">
      <c r="A192" s="40"/>
      <c r="B192" s="167"/>
      <c r="C192" s="203" t="s">
        <v>378</v>
      </c>
      <c r="D192" s="203" t="s">
        <v>355</v>
      </c>
      <c r="E192" s="204" t="s">
        <v>1562</v>
      </c>
      <c r="F192" s="205" t="s">
        <v>1563</v>
      </c>
      <c r="G192" s="206" t="s">
        <v>260</v>
      </c>
      <c r="H192" s="207">
        <v>137.986</v>
      </c>
      <c r="I192" s="208"/>
      <c r="J192" s="209">
        <f>ROUND(I192*H192,2)</f>
        <v>0</v>
      </c>
      <c r="K192" s="210"/>
      <c r="L192" s="211"/>
      <c r="M192" s="212" t="s">
        <v>3</v>
      </c>
      <c r="N192" s="213" t="s">
        <v>51</v>
      </c>
      <c r="O192" s="74"/>
      <c r="P192" s="178">
        <f>O192*H192</f>
        <v>0</v>
      </c>
      <c r="Q192" s="178">
        <v>0.0127</v>
      </c>
      <c r="R192" s="178">
        <f>Q192*H192</f>
        <v>1.7524221999999998</v>
      </c>
      <c r="S192" s="178">
        <v>0</v>
      </c>
      <c r="T192" s="179">
        <f>S192*H192</f>
        <v>0</v>
      </c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R192" s="180" t="s">
        <v>257</v>
      </c>
      <c r="AT192" s="180" t="s">
        <v>355</v>
      </c>
      <c r="AU192" s="180" t="s">
        <v>22</v>
      </c>
      <c r="AY192" s="20" t="s">
        <v>216</v>
      </c>
      <c r="BE192" s="181">
        <f>IF(N192="základní",J192,0)</f>
        <v>0</v>
      </c>
      <c r="BF192" s="181">
        <f>IF(N192="snížená",J192,0)</f>
        <v>0</v>
      </c>
      <c r="BG192" s="181">
        <f>IF(N192="zákl. přenesená",J192,0)</f>
        <v>0</v>
      </c>
      <c r="BH192" s="181">
        <f>IF(N192="sníž. přenesená",J192,0)</f>
        <v>0</v>
      </c>
      <c r="BI192" s="181">
        <f>IF(N192="nulová",J192,0)</f>
        <v>0</v>
      </c>
      <c r="BJ192" s="20" t="s">
        <v>88</v>
      </c>
      <c r="BK192" s="181">
        <f>ROUND(I192*H192,2)</f>
        <v>0</v>
      </c>
      <c r="BL192" s="20" t="s">
        <v>222</v>
      </c>
      <c r="BM192" s="180" t="s">
        <v>1564</v>
      </c>
    </row>
    <row r="193" spans="1:47" s="2" customFormat="1" ht="12">
      <c r="A193" s="40"/>
      <c r="B193" s="41"/>
      <c r="C193" s="40"/>
      <c r="D193" s="183" t="s">
        <v>229</v>
      </c>
      <c r="E193" s="40"/>
      <c r="F193" s="191" t="s">
        <v>1338</v>
      </c>
      <c r="G193" s="40"/>
      <c r="H193" s="40"/>
      <c r="I193" s="192"/>
      <c r="J193" s="40"/>
      <c r="K193" s="40"/>
      <c r="L193" s="41"/>
      <c r="M193" s="193"/>
      <c r="N193" s="194"/>
      <c r="O193" s="74"/>
      <c r="P193" s="74"/>
      <c r="Q193" s="74"/>
      <c r="R193" s="74"/>
      <c r="S193" s="74"/>
      <c r="T193" s="75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T193" s="20" t="s">
        <v>229</v>
      </c>
      <c r="AU193" s="20" t="s">
        <v>22</v>
      </c>
    </row>
    <row r="194" spans="1:51" s="13" customFormat="1" ht="12">
      <c r="A194" s="13"/>
      <c r="B194" s="182"/>
      <c r="C194" s="13"/>
      <c r="D194" s="183" t="s">
        <v>224</v>
      </c>
      <c r="E194" s="13"/>
      <c r="F194" s="185" t="s">
        <v>1565</v>
      </c>
      <c r="G194" s="13"/>
      <c r="H194" s="186">
        <v>137.986</v>
      </c>
      <c r="I194" s="187"/>
      <c r="J194" s="13"/>
      <c r="K194" s="13"/>
      <c r="L194" s="182"/>
      <c r="M194" s="188"/>
      <c r="N194" s="189"/>
      <c r="O194" s="189"/>
      <c r="P194" s="189"/>
      <c r="Q194" s="189"/>
      <c r="R194" s="189"/>
      <c r="S194" s="189"/>
      <c r="T194" s="190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184" t="s">
        <v>224</v>
      </c>
      <c r="AU194" s="184" t="s">
        <v>22</v>
      </c>
      <c r="AV194" s="13" t="s">
        <v>22</v>
      </c>
      <c r="AW194" s="13" t="s">
        <v>4</v>
      </c>
      <c r="AX194" s="13" t="s">
        <v>88</v>
      </c>
      <c r="AY194" s="184" t="s">
        <v>216</v>
      </c>
    </row>
    <row r="195" spans="1:65" s="2" customFormat="1" ht="24.15" customHeight="1">
      <c r="A195" s="40"/>
      <c r="B195" s="167"/>
      <c r="C195" s="168" t="s">
        <v>387</v>
      </c>
      <c r="D195" s="168" t="s">
        <v>218</v>
      </c>
      <c r="E195" s="169" t="s">
        <v>1566</v>
      </c>
      <c r="F195" s="170" t="s">
        <v>1567</v>
      </c>
      <c r="G195" s="171" t="s">
        <v>260</v>
      </c>
      <c r="H195" s="172">
        <v>58.634</v>
      </c>
      <c r="I195" s="173"/>
      <c r="J195" s="174">
        <f>ROUND(I195*H195,2)</f>
        <v>0</v>
      </c>
      <c r="K195" s="175"/>
      <c r="L195" s="41"/>
      <c r="M195" s="176" t="s">
        <v>3</v>
      </c>
      <c r="N195" s="177" t="s">
        <v>51</v>
      </c>
      <c r="O195" s="74"/>
      <c r="P195" s="178">
        <f>O195*H195</f>
        <v>0</v>
      </c>
      <c r="Q195" s="178">
        <v>3E-05</v>
      </c>
      <c r="R195" s="178">
        <f>Q195*H195</f>
        <v>0.00175902</v>
      </c>
      <c r="S195" s="178">
        <v>0</v>
      </c>
      <c r="T195" s="179">
        <f>S195*H195</f>
        <v>0</v>
      </c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R195" s="180" t="s">
        <v>222</v>
      </c>
      <c r="AT195" s="180" t="s">
        <v>218</v>
      </c>
      <c r="AU195" s="180" t="s">
        <v>22</v>
      </c>
      <c r="AY195" s="20" t="s">
        <v>216</v>
      </c>
      <c r="BE195" s="181">
        <f>IF(N195="základní",J195,0)</f>
        <v>0</v>
      </c>
      <c r="BF195" s="181">
        <f>IF(N195="snížená",J195,0)</f>
        <v>0</v>
      </c>
      <c r="BG195" s="181">
        <f>IF(N195="zákl. přenesená",J195,0)</f>
        <v>0</v>
      </c>
      <c r="BH195" s="181">
        <f>IF(N195="sníž. přenesená",J195,0)</f>
        <v>0</v>
      </c>
      <c r="BI195" s="181">
        <f>IF(N195="nulová",J195,0)</f>
        <v>0</v>
      </c>
      <c r="BJ195" s="20" t="s">
        <v>88</v>
      </c>
      <c r="BK195" s="181">
        <f>ROUND(I195*H195,2)</f>
        <v>0</v>
      </c>
      <c r="BL195" s="20" t="s">
        <v>222</v>
      </c>
      <c r="BM195" s="180" t="s">
        <v>1568</v>
      </c>
    </row>
    <row r="196" spans="1:47" s="2" customFormat="1" ht="12">
      <c r="A196" s="40"/>
      <c r="B196" s="41"/>
      <c r="C196" s="40"/>
      <c r="D196" s="183" t="s">
        <v>229</v>
      </c>
      <c r="E196" s="40"/>
      <c r="F196" s="191" t="s">
        <v>1338</v>
      </c>
      <c r="G196" s="40"/>
      <c r="H196" s="40"/>
      <c r="I196" s="192"/>
      <c r="J196" s="40"/>
      <c r="K196" s="40"/>
      <c r="L196" s="41"/>
      <c r="M196" s="193"/>
      <c r="N196" s="194"/>
      <c r="O196" s="74"/>
      <c r="P196" s="74"/>
      <c r="Q196" s="74"/>
      <c r="R196" s="74"/>
      <c r="S196" s="74"/>
      <c r="T196" s="75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T196" s="20" t="s">
        <v>229</v>
      </c>
      <c r="AU196" s="20" t="s">
        <v>22</v>
      </c>
    </row>
    <row r="197" spans="1:51" s="13" customFormat="1" ht="12">
      <c r="A197" s="13"/>
      <c r="B197" s="182"/>
      <c r="C197" s="13"/>
      <c r="D197" s="183" t="s">
        <v>224</v>
      </c>
      <c r="E197" s="184" t="s">
        <v>3</v>
      </c>
      <c r="F197" s="185" t="s">
        <v>1569</v>
      </c>
      <c r="G197" s="13"/>
      <c r="H197" s="186">
        <v>51.67</v>
      </c>
      <c r="I197" s="187"/>
      <c r="J197" s="13"/>
      <c r="K197" s="13"/>
      <c r="L197" s="182"/>
      <c r="M197" s="188"/>
      <c r="N197" s="189"/>
      <c r="O197" s="189"/>
      <c r="P197" s="189"/>
      <c r="Q197" s="189"/>
      <c r="R197" s="189"/>
      <c r="S197" s="189"/>
      <c r="T197" s="190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184" t="s">
        <v>224</v>
      </c>
      <c r="AU197" s="184" t="s">
        <v>22</v>
      </c>
      <c r="AV197" s="13" t="s">
        <v>22</v>
      </c>
      <c r="AW197" s="13" t="s">
        <v>41</v>
      </c>
      <c r="AX197" s="13" t="s">
        <v>80</v>
      </c>
      <c r="AY197" s="184" t="s">
        <v>216</v>
      </c>
    </row>
    <row r="198" spans="1:51" s="13" customFormat="1" ht="12">
      <c r="A198" s="13"/>
      <c r="B198" s="182"/>
      <c r="C198" s="13"/>
      <c r="D198" s="183" t="s">
        <v>224</v>
      </c>
      <c r="E198" s="184" t="s">
        <v>3</v>
      </c>
      <c r="F198" s="185" t="s">
        <v>1570</v>
      </c>
      <c r="G198" s="13"/>
      <c r="H198" s="186">
        <v>49.72</v>
      </c>
      <c r="I198" s="187"/>
      <c r="J198" s="13"/>
      <c r="K198" s="13"/>
      <c r="L198" s="182"/>
      <c r="M198" s="188"/>
      <c r="N198" s="189"/>
      <c r="O198" s="189"/>
      <c r="P198" s="189"/>
      <c r="Q198" s="189"/>
      <c r="R198" s="189"/>
      <c r="S198" s="189"/>
      <c r="T198" s="190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184" t="s">
        <v>224</v>
      </c>
      <c r="AU198" s="184" t="s">
        <v>22</v>
      </c>
      <c r="AV198" s="13" t="s">
        <v>22</v>
      </c>
      <c r="AW198" s="13" t="s">
        <v>41</v>
      </c>
      <c r="AX198" s="13" t="s">
        <v>80</v>
      </c>
      <c r="AY198" s="184" t="s">
        <v>216</v>
      </c>
    </row>
    <row r="199" spans="1:51" s="14" customFormat="1" ht="12">
      <c r="A199" s="14"/>
      <c r="B199" s="195"/>
      <c r="C199" s="14"/>
      <c r="D199" s="183" t="s">
        <v>224</v>
      </c>
      <c r="E199" s="196" t="s">
        <v>3</v>
      </c>
      <c r="F199" s="197" t="s">
        <v>233</v>
      </c>
      <c r="G199" s="14"/>
      <c r="H199" s="198">
        <v>101.39</v>
      </c>
      <c r="I199" s="199"/>
      <c r="J199" s="14"/>
      <c r="K199" s="14"/>
      <c r="L199" s="195"/>
      <c r="M199" s="200"/>
      <c r="N199" s="201"/>
      <c r="O199" s="201"/>
      <c r="P199" s="201"/>
      <c r="Q199" s="201"/>
      <c r="R199" s="201"/>
      <c r="S199" s="201"/>
      <c r="T199" s="202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196" t="s">
        <v>224</v>
      </c>
      <c r="AU199" s="196" t="s">
        <v>22</v>
      </c>
      <c r="AV199" s="14" t="s">
        <v>222</v>
      </c>
      <c r="AW199" s="14" t="s">
        <v>41</v>
      </c>
      <c r="AX199" s="14" t="s">
        <v>88</v>
      </c>
      <c r="AY199" s="196" t="s">
        <v>216</v>
      </c>
    </row>
    <row r="200" spans="1:51" s="13" customFormat="1" ht="12">
      <c r="A200" s="13"/>
      <c r="B200" s="182"/>
      <c r="C200" s="13"/>
      <c r="D200" s="183" t="s">
        <v>224</v>
      </c>
      <c r="E200" s="13"/>
      <c r="F200" s="185" t="s">
        <v>1571</v>
      </c>
      <c r="G200" s="13"/>
      <c r="H200" s="186">
        <v>58.634</v>
      </c>
      <c r="I200" s="187"/>
      <c r="J200" s="13"/>
      <c r="K200" s="13"/>
      <c r="L200" s="182"/>
      <c r="M200" s="188"/>
      <c r="N200" s="189"/>
      <c r="O200" s="189"/>
      <c r="P200" s="189"/>
      <c r="Q200" s="189"/>
      <c r="R200" s="189"/>
      <c r="S200" s="189"/>
      <c r="T200" s="190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184" t="s">
        <v>224</v>
      </c>
      <c r="AU200" s="184" t="s">
        <v>22</v>
      </c>
      <c r="AV200" s="13" t="s">
        <v>22</v>
      </c>
      <c r="AW200" s="13" t="s">
        <v>4</v>
      </c>
      <c r="AX200" s="13" t="s">
        <v>88</v>
      </c>
      <c r="AY200" s="184" t="s">
        <v>216</v>
      </c>
    </row>
    <row r="201" spans="1:65" s="2" customFormat="1" ht="24.15" customHeight="1">
      <c r="A201" s="40"/>
      <c r="B201" s="167"/>
      <c r="C201" s="203" t="s">
        <v>396</v>
      </c>
      <c r="D201" s="203" t="s">
        <v>355</v>
      </c>
      <c r="E201" s="204" t="s">
        <v>1572</v>
      </c>
      <c r="F201" s="205" t="s">
        <v>1573</v>
      </c>
      <c r="G201" s="206" t="s">
        <v>260</v>
      </c>
      <c r="H201" s="207">
        <v>59.513</v>
      </c>
      <c r="I201" s="208"/>
      <c r="J201" s="209">
        <f>ROUND(I201*H201,2)</f>
        <v>0</v>
      </c>
      <c r="K201" s="210"/>
      <c r="L201" s="211"/>
      <c r="M201" s="212" t="s">
        <v>3</v>
      </c>
      <c r="N201" s="213" t="s">
        <v>51</v>
      </c>
      <c r="O201" s="74"/>
      <c r="P201" s="178">
        <f>O201*H201</f>
        <v>0</v>
      </c>
      <c r="Q201" s="178">
        <v>0.0204</v>
      </c>
      <c r="R201" s="178">
        <f>Q201*H201</f>
        <v>1.2140652</v>
      </c>
      <c r="S201" s="178">
        <v>0</v>
      </c>
      <c r="T201" s="179">
        <f>S201*H201</f>
        <v>0</v>
      </c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R201" s="180" t="s">
        <v>257</v>
      </c>
      <c r="AT201" s="180" t="s">
        <v>355</v>
      </c>
      <c r="AU201" s="180" t="s">
        <v>22</v>
      </c>
      <c r="AY201" s="20" t="s">
        <v>216</v>
      </c>
      <c r="BE201" s="181">
        <f>IF(N201="základní",J201,0)</f>
        <v>0</v>
      </c>
      <c r="BF201" s="181">
        <f>IF(N201="snížená",J201,0)</f>
        <v>0</v>
      </c>
      <c r="BG201" s="181">
        <f>IF(N201="zákl. přenesená",J201,0)</f>
        <v>0</v>
      </c>
      <c r="BH201" s="181">
        <f>IF(N201="sníž. přenesená",J201,0)</f>
        <v>0</v>
      </c>
      <c r="BI201" s="181">
        <f>IF(N201="nulová",J201,0)</f>
        <v>0</v>
      </c>
      <c r="BJ201" s="20" t="s">
        <v>88</v>
      </c>
      <c r="BK201" s="181">
        <f>ROUND(I201*H201,2)</f>
        <v>0</v>
      </c>
      <c r="BL201" s="20" t="s">
        <v>222</v>
      </c>
      <c r="BM201" s="180" t="s">
        <v>1574</v>
      </c>
    </row>
    <row r="202" spans="1:47" s="2" customFormat="1" ht="12">
      <c r="A202" s="40"/>
      <c r="B202" s="41"/>
      <c r="C202" s="40"/>
      <c r="D202" s="183" t="s">
        <v>229</v>
      </c>
      <c r="E202" s="40"/>
      <c r="F202" s="191" t="s">
        <v>1338</v>
      </c>
      <c r="G202" s="40"/>
      <c r="H202" s="40"/>
      <c r="I202" s="192"/>
      <c r="J202" s="40"/>
      <c r="K202" s="40"/>
      <c r="L202" s="41"/>
      <c r="M202" s="193"/>
      <c r="N202" s="194"/>
      <c r="O202" s="74"/>
      <c r="P202" s="74"/>
      <c r="Q202" s="74"/>
      <c r="R202" s="74"/>
      <c r="S202" s="74"/>
      <c r="T202" s="75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T202" s="20" t="s">
        <v>229</v>
      </c>
      <c r="AU202" s="20" t="s">
        <v>22</v>
      </c>
    </row>
    <row r="203" spans="1:51" s="13" customFormat="1" ht="12">
      <c r="A203" s="13"/>
      <c r="B203" s="182"/>
      <c r="C203" s="13"/>
      <c r="D203" s="183" t="s">
        <v>224</v>
      </c>
      <c r="E203" s="13"/>
      <c r="F203" s="185" t="s">
        <v>1575</v>
      </c>
      <c r="G203" s="13"/>
      <c r="H203" s="186">
        <v>59.513</v>
      </c>
      <c r="I203" s="187"/>
      <c r="J203" s="13"/>
      <c r="K203" s="13"/>
      <c r="L203" s="182"/>
      <c r="M203" s="188"/>
      <c r="N203" s="189"/>
      <c r="O203" s="189"/>
      <c r="P203" s="189"/>
      <c r="Q203" s="189"/>
      <c r="R203" s="189"/>
      <c r="S203" s="189"/>
      <c r="T203" s="190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184" t="s">
        <v>224</v>
      </c>
      <c r="AU203" s="184" t="s">
        <v>22</v>
      </c>
      <c r="AV203" s="13" t="s">
        <v>22</v>
      </c>
      <c r="AW203" s="13" t="s">
        <v>4</v>
      </c>
      <c r="AX203" s="13" t="s">
        <v>88</v>
      </c>
      <c r="AY203" s="184" t="s">
        <v>216</v>
      </c>
    </row>
    <row r="204" spans="1:65" s="2" customFormat="1" ht="14.4" customHeight="1">
      <c r="A204" s="40"/>
      <c r="B204" s="167"/>
      <c r="C204" s="203" t="s">
        <v>402</v>
      </c>
      <c r="D204" s="203" t="s">
        <v>355</v>
      </c>
      <c r="E204" s="204" t="s">
        <v>1576</v>
      </c>
      <c r="F204" s="205" t="s">
        <v>1577</v>
      </c>
      <c r="G204" s="206" t="s">
        <v>461</v>
      </c>
      <c r="H204" s="207">
        <v>0.578</v>
      </c>
      <c r="I204" s="208"/>
      <c r="J204" s="209">
        <f>ROUND(I204*H204,2)</f>
        <v>0</v>
      </c>
      <c r="K204" s="210"/>
      <c r="L204" s="211"/>
      <c r="M204" s="212" t="s">
        <v>3</v>
      </c>
      <c r="N204" s="213" t="s">
        <v>51</v>
      </c>
      <c r="O204" s="74"/>
      <c r="P204" s="178">
        <f>O204*H204</f>
        <v>0</v>
      </c>
      <c r="Q204" s="178">
        <v>0.025</v>
      </c>
      <c r="R204" s="178">
        <f>Q204*H204</f>
        <v>0.01445</v>
      </c>
      <c r="S204" s="178">
        <v>0</v>
      </c>
      <c r="T204" s="179">
        <f>S204*H204</f>
        <v>0</v>
      </c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R204" s="180" t="s">
        <v>257</v>
      </c>
      <c r="AT204" s="180" t="s">
        <v>355</v>
      </c>
      <c r="AU204" s="180" t="s">
        <v>22</v>
      </c>
      <c r="AY204" s="20" t="s">
        <v>216</v>
      </c>
      <c r="BE204" s="181">
        <f>IF(N204="základní",J204,0)</f>
        <v>0</v>
      </c>
      <c r="BF204" s="181">
        <f>IF(N204="snížená",J204,0)</f>
        <v>0</v>
      </c>
      <c r="BG204" s="181">
        <f>IF(N204="zákl. přenesená",J204,0)</f>
        <v>0</v>
      </c>
      <c r="BH204" s="181">
        <f>IF(N204="sníž. přenesená",J204,0)</f>
        <v>0</v>
      </c>
      <c r="BI204" s="181">
        <f>IF(N204="nulová",J204,0)</f>
        <v>0</v>
      </c>
      <c r="BJ204" s="20" t="s">
        <v>88</v>
      </c>
      <c r="BK204" s="181">
        <f>ROUND(I204*H204,2)</f>
        <v>0</v>
      </c>
      <c r="BL204" s="20" t="s">
        <v>222</v>
      </c>
      <c r="BM204" s="180" t="s">
        <v>1578</v>
      </c>
    </row>
    <row r="205" spans="1:51" s="13" customFormat="1" ht="12">
      <c r="A205" s="13"/>
      <c r="B205" s="182"/>
      <c r="C205" s="13"/>
      <c r="D205" s="183" t="s">
        <v>224</v>
      </c>
      <c r="E205" s="13"/>
      <c r="F205" s="185" t="s">
        <v>1536</v>
      </c>
      <c r="G205" s="13"/>
      <c r="H205" s="186">
        <v>0.578</v>
      </c>
      <c r="I205" s="187"/>
      <c r="J205" s="13"/>
      <c r="K205" s="13"/>
      <c r="L205" s="182"/>
      <c r="M205" s="188"/>
      <c r="N205" s="189"/>
      <c r="O205" s="189"/>
      <c r="P205" s="189"/>
      <c r="Q205" s="189"/>
      <c r="R205" s="189"/>
      <c r="S205" s="189"/>
      <c r="T205" s="190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184" t="s">
        <v>224</v>
      </c>
      <c r="AU205" s="184" t="s">
        <v>22</v>
      </c>
      <c r="AV205" s="13" t="s">
        <v>22</v>
      </c>
      <c r="AW205" s="13" t="s">
        <v>4</v>
      </c>
      <c r="AX205" s="13" t="s">
        <v>88</v>
      </c>
      <c r="AY205" s="184" t="s">
        <v>216</v>
      </c>
    </row>
    <row r="206" spans="1:65" s="2" customFormat="1" ht="37.8" customHeight="1">
      <c r="A206" s="40"/>
      <c r="B206" s="167"/>
      <c r="C206" s="168" t="s">
        <v>411</v>
      </c>
      <c r="D206" s="168" t="s">
        <v>218</v>
      </c>
      <c r="E206" s="169" t="s">
        <v>1579</v>
      </c>
      <c r="F206" s="170" t="s">
        <v>1580</v>
      </c>
      <c r="G206" s="171" t="s">
        <v>461</v>
      </c>
      <c r="H206" s="172">
        <v>4.048</v>
      </c>
      <c r="I206" s="173"/>
      <c r="J206" s="174">
        <f>ROUND(I206*H206,2)</f>
        <v>0</v>
      </c>
      <c r="K206" s="175"/>
      <c r="L206" s="41"/>
      <c r="M206" s="176" t="s">
        <v>3</v>
      </c>
      <c r="N206" s="177" t="s">
        <v>51</v>
      </c>
      <c r="O206" s="74"/>
      <c r="P206" s="178">
        <f>O206*H206</f>
        <v>0</v>
      </c>
      <c r="Q206" s="178">
        <v>2.25689</v>
      </c>
      <c r="R206" s="178">
        <f>Q206*H206</f>
        <v>9.135890719999999</v>
      </c>
      <c r="S206" s="178">
        <v>0</v>
      </c>
      <c r="T206" s="179">
        <f>S206*H206</f>
        <v>0</v>
      </c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R206" s="180" t="s">
        <v>222</v>
      </c>
      <c r="AT206" s="180" t="s">
        <v>218</v>
      </c>
      <c r="AU206" s="180" t="s">
        <v>22</v>
      </c>
      <c r="AY206" s="20" t="s">
        <v>216</v>
      </c>
      <c r="BE206" s="181">
        <f>IF(N206="základní",J206,0)</f>
        <v>0</v>
      </c>
      <c r="BF206" s="181">
        <f>IF(N206="snížená",J206,0)</f>
        <v>0</v>
      </c>
      <c r="BG206" s="181">
        <f>IF(N206="zákl. přenesená",J206,0)</f>
        <v>0</v>
      </c>
      <c r="BH206" s="181">
        <f>IF(N206="sníž. přenesená",J206,0)</f>
        <v>0</v>
      </c>
      <c r="BI206" s="181">
        <f>IF(N206="nulová",J206,0)</f>
        <v>0</v>
      </c>
      <c r="BJ206" s="20" t="s">
        <v>88</v>
      </c>
      <c r="BK206" s="181">
        <f>ROUND(I206*H206,2)</f>
        <v>0</v>
      </c>
      <c r="BL206" s="20" t="s">
        <v>222</v>
      </c>
      <c r="BM206" s="180" t="s">
        <v>1581</v>
      </c>
    </row>
    <row r="207" spans="1:51" s="13" customFormat="1" ht="12">
      <c r="A207" s="13"/>
      <c r="B207" s="182"/>
      <c r="C207" s="13"/>
      <c r="D207" s="183" t="s">
        <v>224</v>
      </c>
      <c r="E207" s="13"/>
      <c r="F207" s="185" t="s">
        <v>1409</v>
      </c>
      <c r="G207" s="13"/>
      <c r="H207" s="186">
        <v>4.048</v>
      </c>
      <c r="I207" s="187"/>
      <c r="J207" s="13"/>
      <c r="K207" s="13"/>
      <c r="L207" s="182"/>
      <c r="M207" s="188"/>
      <c r="N207" s="189"/>
      <c r="O207" s="189"/>
      <c r="P207" s="189"/>
      <c r="Q207" s="189"/>
      <c r="R207" s="189"/>
      <c r="S207" s="189"/>
      <c r="T207" s="190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184" t="s">
        <v>224</v>
      </c>
      <c r="AU207" s="184" t="s">
        <v>22</v>
      </c>
      <c r="AV207" s="13" t="s">
        <v>22</v>
      </c>
      <c r="AW207" s="13" t="s">
        <v>4</v>
      </c>
      <c r="AX207" s="13" t="s">
        <v>88</v>
      </c>
      <c r="AY207" s="184" t="s">
        <v>216</v>
      </c>
    </row>
    <row r="208" spans="1:65" s="2" customFormat="1" ht="24.15" customHeight="1">
      <c r="A208" s="40"/>
      <c r="B208" s="167"/>
      <c r="C208" s="203" t="s">
        <v>418</v>
      </c>
      <c r="D208" s="203" t="s">
        <v>355</v>
      </c>
      <c r="E208" s="204" t="s">
        <v>1582</v>
      </c>
      <c r="F208" s="205" t="s">
        <v>1583</v>
      </c>
      <c r="G208" s="206" t="s">
        <v>461</v>
      </c>
      <c r="H208" s="207">
        <v>2.313</v>
      </c>
      <c r="I208" s="208"/>
      <c r="J208" s="209">
        <f>ROUND(I208*H208,2)</f>
        <v>0</v>
      </c>
      <c r="K208" s="210"/>
      <c r="L208" s="211"/>
      <c r="M208" s="212" t="s">
        <v>3</v>
      </c>
      <c r="N208" s="213" t="s">
        <v>51</v>
      </c>
      <c r="O208" s="74"/>
      <c r="P208" s="178">
        <f>O208*H208</f>
        <v>0</v>
      </c>
      <c r="Q208" s="178">
        <v>1.229</v>
      </c>
      <c r="R208" s="178">
        <f>Q208*H208</f>
        <v>2.8426770000000006</v>
      </c>
      <c r="S208" s="178">
        <v>0</v>
      </c>
      <c r="T208" s="179">
        <f>S208*H208</f>
        <v>0</v>
      </c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R208" s="180" t="s">
        <v>257</v>
      </c>
      <c r="AT208" s="180" t="s">
        <v>355</v>
      </c>
      <c r="AU208" s="180" t="s">
        <v>22</v>
      </c>
      <c r="AY208" s="20" t="s">
        <v>216</v>
      </c>
      <c r="BE208" s="181">
        <f>IF(N208="základní",J208,0)</f>
        <v>0</v>
      </c>
      <c r="BF208" s="181">
        <f>IF(N208="snížená",J208,0)</f>
        <v>0</v>
      </c>
      <c r="BG208" s="181">
        <f>IF(N208="zákl. přenesená",J208,0)</f>
        <v>0</v>
      </c>
      <c r="BH208" s="181">
        <f>IF(N208="sníž. přenesená",J208,0)</f>
        <v>0</v>
      </c>
      <c r="BI208" s="181">
        <f>IF(N208="nulová",J208,0)</f>
        <v>0</v>
      </c>
      <c r="BJ208" s="20" t="s">
        <v>88</v>
      </c>
      <c r="BK208" s="181">
        <f>ROUND(I208*H208,2)</f>
        <v>0</v>
      </c>
      <c r="BL208" s="20" t="s">
        <v>222</v>
      </c>
      <c r="BM208" s="180" t="s">
        <v>1584</v>
      </c>
    </row>
    <row r="209" spans="1:51" s="13" customFormat="1" ht="12">
      <c r="A209" s="13"/>
      <c r="B209" s="182"/>
      <c r="C209" s="13"/>
      <c r="D209" s="183" t="s">
        <v>224</v>
      </c>
      <c r="E209" s="13"/>
      <c r="F209" s="185" t="s">
        <v>1425</v>
      </c>
      <c r="G209" s="13"/>
      <c r="H209" s="186">
        <v>2.313</v>
      </c>
      <c r="I209" s="187"/>
      <c r="J209" s="13"/>
      <c r="K209" s="13"/>
      <c r="L209" s="182"/>
      <c r="M209" s="188"/>
      <c r="N209" s="189"/>
      <c r="O209" s="189"/>
      <c r="P209" s="189"/>
      <c r="Q209" s="189"/>
      <c r="R209" s="189"/>
      <c r="S209" s="189"/>
      <c r="T209" s="190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184" t="s">
        <v>224</v>
      </c>
      <c r="AU209" s="184" t="s">
        <v>22</v>
      </c>
      <c r="AV209" s="13" t="s">
        <v>22</v>
      </c>
      <c r="AW209" s="13" t="s">
        <v>4</v>
      </c>
      <c r="AX209" s="13" t="s">
        <v>88</v>
      </c>
      <c r="AY209" s="184" t="s">
        <v>216</v>
      </c>
    </row>
    <row r="210" spans="1:65" s="2" customFormat="1" ht="24.15" customHeight="1">
      <c r="A210" s="40"/>
      <c r="B210" s="167"/>
      <c r="C210" s="203" t="s">
        <v>426</v>
      </c>
      <c r="D210" s="203" t="s">
        <v>355</v>
      </c>
      <c r="E210" s="204" t="s">
        <v>1585</v>
      </c>
      <c r="F210" s="205" t="s">
        <v>1586</v>
      </c>
      <c r="G210" s="206" t="s">
        <v>461</v>
      </c>
      <c r="H210" s="207">
        <v>1.735</v>
      </c>
      <c r="I210" s="208"/>
      <c r="J210" s="209">
        <f>ROUND(I210*H210,2)</f>
        <v>0</v>
      </c>
      <c r="K210" s="210"/>
      <c r="L210" s="211"/>
      <c r="M210" s="212" t="s">
        <v>3</v>
      </c>
      <c r="N210" s="213" t="s">
        <v>51</v>
      </c>
      <c r="O210" s="74"/>
      <c r="P210" s="178">
        <f>O210*H210</f>
        <v>0</v>
      </c>
      <c r="Q210" s="178">
        <v>1.229</v>
      </c>
      <c r="R210" s="178">
        <f>Q210*H210</f>
        <v>2.132315</v>
      </c>
      <c r="S210" s="178">
        <v>0</v>
      </c>
      <c r="T210" s="179">
        <f>S210*H210</f>
        <v>0</v>
      </c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R210" s="180" t="s">
        <v>257</v>
      </c>
      <c r="AT210" s="180" t="s">
        <v>355</v>
      </c>
      <c r="AU210" s="180" t="s">
        <v>22</v>
      </c>
      <c r="AY210" s="20" t="s">
        <v>216</v>
      </c>
      <c r="BE210" s="181">
        <f>IF(N210="základní",J210,0)</f>
        <v>0</v>
      </c>
      <c r="BF210" s="181">
        <f>IF(N210="snížená",J210,0)</f>
        <v>0</v>
      </c>
      <c r="BG210" s="181">
        <f>IF(N210="zákl. přenesená",J210,0)</f>
        <v>0</v>
      </c>
      <c r="BH210" s="181">
        <f>IF(N210="sníž. přenesená",J210,0)</f>
        <v>0</v>
      </c>
      <c r="BI210" s="181">
        <f>IF(N210="nulová",J210,0)</f>
        <v>0</v>
      </c>
      <c r="BJ210" s="20" t="s">
        <v>88</v>
      </c>
      <c r="BK210" s="181">
        <f>ROUND(I210*H210,2)</f>
        <v>0</v>
      </c>
      <c r="BL210" s="20" t="s">
        <v>222</v>
      </c>
      <c r="BM210" s="180" t="s">
        <v>1587</v>
      </c>
    </row>
    <row r="211" spans="1:51" s="13" customFormat="1" ht="12">
      <c r="A211" s="13"/>
      <c r="B211" s="182"/>
      <c r="C211" s="13"/>
      <c r="D211" s="183" t="s">
        <v>224</v>
      </c>
      <c r="E211" s="13"/>
      <c r="F211" s="185" t="s">
        <v>1399</v>
      </c>
      <c r="G211" s="13"/>
      <c r="H211" s="186">
        <v>1.735</v>
      </c>
      <c r="I211" s="187"/>
      <c r="J211" s="13"/>
      <c r="K211" s="13"/>
      <c r="L211" s="182"/>
      <c r="M211" s="188"/>
      <c r="N211" s="189"/>
      <c r="O211" s="189"/>
      <c r="P211" s="189"/>
      <c r="Q211" s="189"/>
      <c r="R211" s="189"/>
      <c r="S211" s="189"/>
      <c r="T211" s="190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184" t="s">
        <v>224</v>
      </c>
      <c r="AU211" s="184" t="s">
        <v>22</v>
      </c>
      <c r="AV211" s="13" t="s">
        <v>22</v>
      </c>
      <c r="AW211" s="13" t="s">
        <v>4</v>
      </c>
      <c r="AX211" s="13" t="s">
        <v>88</v>
      </c>
      <c r="AY211" s="184" t="s">
        <v>216</v>
      </c>
    </row>
    <row r="212" spans="1:65" s="2" customFormat="1" ht="24.15" customHeight="1">
      <c r="A212" s="40"/>
      <c r="B212" s="167"/>
      <c r="C212" s="203" t="s">
        <v>433</v>
      </c>
      <c r="D212" s="203" t="s">
        <v>355</v>
      </c>
      <c r="E212" s="204" t="s">
        <v>1588</v>
      </c>
      <c r="F212" s="205" t="s">
        <v>1589</v>
      </c>
      <c r="G212" s="206" t="s">
        <v>461</v>
      </c>
      <c r="H212" s="207">
        <v>2.892</v>
      </c>
      <c r="I212" s="208"/>
      <c r="J212" s="209">
        <f>ROUND(I212*H212,2)</f>
        <v>0</v>
      </c>
      <c r="K212" s="210"/>
      <c r="L212" s="211"/>
      <c r="M212" s="212" t="s">
        <v>3</v>
      </c>
      <c r="N212" s="213" t="s">
        <v>51</v>
      </c>
      <c r="O212" s="74"/>
      <c r="P212" s="178">
        <f>O212*H212</f>
        <v>0</v>
      </c>
      <c r="Q212" s="178">
        <v>0.254</v>
      </c>
      <c r="R212" s="178">
        <f>Q212*H212</f>
        <v>0.734568</v>
      </c>
      <c r="S212" s="178">
        <v>0</v>
      </c>
      <c r="T212" s="179">
        <f>S212*H212</f>
        <v>0</v>
      </c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R212" s="180" t="s">
        <v>257</v>
      </c>
      <c r="AT212" s="180" t="s">
        <v>355</v>
      </c>
      <c r="AU212" s="180" t="s">
        <v>22</v>
      </c>
      <c r="AY212" s="20" t="s">
        <v>216</v>
      </c>
      <c r="BE212" s="181">
        <f>IF(N212="základní",J212,0)</f>
        <v>0</v>
      </c>
      <c r="BF212" s="181">
        <f>IF(N212="snížená",J212,0)</f>
        <v>0</v>
      </c>
      <c r="BG212" s="181">
        <f>IF(N212="zákl. přenesená",J212,0)</f>
        <v>0</v>
      </c>
      <c r="BH212" s="181">
        <f>IF(N212="sníž. přenesená",J212,0)</f>
        <v>0</v>
      </c>
      <c r="BI212" s="181">
        <f>IF(N212="nulová",J212,0)</f>
        <v>0</v>
      </c>
      <c r="BJ212" s="20" t="s">
        <v>88</v>
      </c>
      <c r="BK212" s="181">
        <f>ROUND(I212*H212,2)</f>
        <v>0</v>
      </c>
      <c r="BL212" s="20" t="s">
        <v>222</v>
      </c>
      <c r="BM212" s="180" t="s">
        <v>1590</v>
      </c>
    </row>
    <row r="213" spans="1:51" s="13" customFormat="1" ht="12">
      <c r="A213" s="13"/>
      <c r="B213" s="182"/>
      <c r="C213" s="13"/>
      <c r="D213" s="183" t="s">
        <v>224</v>
      </c>
      <c r="E213" s="13"/>
      <c r="F213" s="185" t="s">
        <v>1591</v>
      </c>
      <c r="G213" s="13"/>
      <c r="H213" s="186">
        <v>2.892</v>
      </c>
      <c r="I213" s="187"/>
      <c r="J213" s="13"/>
      <c r="K213" s="13"/>
      <c r="L213" s="182"/>
      <c r="M213" s="188"/>
      <c r="N213" s="189"/>
      <c r="O213" s="189"/>
      <c r="P213" s="189"/>
      <c r="Q213" s="189"/>
      <c r="R213" s="189"/>
      <c r="S213" s="189"/>
      <c r="T213" s="190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184" t="s">
        <v>224</v>
      </c>
      <c r="AU213" s="184" t="s">
        <v>22</v>
      </c>
      <c r="AV213" s="13" t="s">
        <v>22</v>
      </c>
      <c r="AW213" s="13" t="s">
        <v>4</v>
      </c>
      <c r="AX213" s="13" t="s">
        <v>88</v>
      </c>
      <c r="AY213" s="184" t="s">
        <v>216</v>
      </c>
    </row>
    <row r="214" spans="1:65" s="2" customFormat="1" ht="24.15" customHeight="1">
      <c r="A214" s="40"/>
      <c r="B214" s="167"/>
      <c r="C214" s="203" t="s">
        <v>439</v>
      </c>
      <c r="D214" s="203" t="s">
        <v>355</v>
      </c>
      <c r="E214" s="204" t="s">
        <v>1592</v>
      </c>
      <c r="F214" s="205" t="s">
        <v>1593</v>
      </c>
      <c r="G214" s="206" t="s">
        <v>461</v>
      </c>
      <c r="H214" s="207">
        <v>0.578</v>
      </c>
      <c r="I214" s="208"/>
      <c r="J214" s="209">
        <f>ROUND(I214*H214,2)</f>
        <v>0</v>
      </c>
      <c r="K214" s="210"/>
      <c r="L214" s="211"/>
      <c r="M214" s="212" t="s">
        <v>3</v>
      </c>
      <c r="N214" s="213" t="s">
        <v>51</v>
      </c>
      <c r="O214" s="74"/>
      <c r="P214" s="178">
        <f>O214*H214</f>
        <v>0</v>
      </c>
      <c r="Q214" s="178">
        <v>0.254</v>
      </c>
      <c r="R214" s="178">
        <f>Q214*H214</f>
        <v>0.146812</v>
      </c>
      <c r="S214" s="178">
        <v>0</v>
      </c>
      <c r="T214" s="179">
        <f>S214*H214</f>
        <v>0</v>
      </c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R214" s="180" t="s">
        <v>257</v>
      </c>
      <c r="AT214" s="180" t="s">
        <v>355</v>
      </c>
      <c r="AU214" s="180" t="s">
        <v>22</v>
      </c>
      <c r="AY214" s="20" t="s">
        <v>216</v>
      </c>
      <c r="BE214" s="181">
        <f>IF(N214="základní",J214,0)</f>
        <v>0</v>
      </c>
      <c r="BF214" s="181">
        <f>IF(N214="snížená",J214,0)</f>
        <v>0</v>
      </c>
      <c r="BG214" s="181">
        <f>IF(N214="zákl. přenesená",J214,0)</f>
        <v>0</v>
      </c>
      <c r="BH214" s="181">
        <f>IF(N214="sníž. přenesená",J214,0)</f>
        <v>0</v>
      </c>
      <c r="BI214" s="181">
        <f>IF(N214="nulová",J214,0)</f>
        <v>0</v>
      </c>
      <c r="BJ214" s="20" t="s">
        <v>88</v>
      </c>
      <c r="BK214" s="181">
        <f>ROUND(I214*H214,2)</f>
        <v>0</v>
      </c>
      <c r="BL214" s="20" t="s">
        <v>222</v>
      </c>
      <c r="BM214" s="180" t="s">
        <v>1594</v>
      </c>
    </row>
    <row r="215" spans="1:51" s="13" customFormat="1" ht="12">
      <c r="A215" s="13"/>
      <c r="B215" s="182"/>
      <c r="C215" s="13"/>
      <c r="D215" s="183" t="s">
        <v>224</v>
      </c>
      <c r="E215" s="13"/>
      <c r="F215" s="185" t="s">
        <v>1536</v>
      </c>
      <c r="G215" s="13"/>
      <c r="H215" s="186">
        <v>0.578</v>
      </c>
      <c r="I215" s="187"/>
      <c r="J215" s="13"/>
      <c r="K215" s="13"/>
      <c r="L215" s="182"/>
      <c r="M215" s="188"/>
      <c r="N215" s="189"/>
      <c r="O215" s="189"/>
      <c r="P215" s="189"/>
      <c r="Q215" s="189"/>
      <c r="R215" s="189"/>
      <c r="S215" s="189"/>
      <c r="T215" s="190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184" t="s">
        <v>224</v>
      </c>
      <c r="AU215" s="184" t="s">
        <v>22</v>
      </c>
      <c r="AV215" s="13" t="s">
        <v>22</v>
      </c>
      <c r="AW215" s="13" t="s">
        <v>4</v>
      </c>
      <c r="AX215" s="13" t="s">
        <v>88</v>
      </c>
      <c r="AY215" s="184" t="s">
        <v>216</v>
      </c>
    </row>
    <row r="216" spans="1:65" s="2" customFormat="1" ht="24.15" customHeight="1">
      <c r="A216" s="40"/>
      <c r="B216" s="167"/>
      <c r="C216" s="203" t="s">
        <v>444</v>
      </c>
      <c r="D216" s="203" t="s">
        <v>355</v>
      </c>
      <c r="E216" s="204" t="s">
        <v>1595</v>
      </c>
      <c r="F216" s="205" t="s">
        <v>1596</v>
      </c>
      <c r="G216" s="206" t="s">
        <v>461</v>
      </c>
      <c r="H216" s="207">
        <v>3.47</v>
      </c>
      <c r="I216" s="208"/>
      <c r="J216" s="209">
        <f>ROUND(I216*H216,2)</f>
        <v>0</v>
      </c>
      <c r="K216" s="210"/>
      <c r="L216" s="211"/>
      <c r="M216" s="212" t="s">
        <v>3</v>
      </c>
      <c r="N216" s="213" t="s">
        <v>51</v>
      </c>
      <c r="O216" s="74"/>
      <c r="P216" s="178">
        <f>O216*H216</f>
        <v>0</v>
      </c>
      <c r="Q216" s="178">
        <v>0.393</v>
      </c>
      <c r="R216" s="178">
        <f>Q216*H216</f>
        <v>1.3637100000000002</v>
      </c>
      <c r="S216" s="178">
        <v>0</v>
      </c>
      <c r="T216" s="179">
        <f>S216*H216</f>
        <v>0</v>
      </c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R216" s="180" t="s">
        <v>257</v>
      </c>
      <c r="AT216" s="180" t="s">
        <v>355</v>
      </c>
      <c r="AU216" s="180" t="s">
        <v>22</v>
      </c>
      <c r="AY216" s="20" t="s">
        <v>216</v>
      </c>
      <c r="BE216" s="181">
        <f>IF(N216="základní",J216,0)</f>
        <v>0</v>
      </c>
      <c r="BF216" s="181">
        <f>IF(N216="snížená",J216,0)</f>
        <v>0</v>
      </c>
      <c r="BG216" s="181">
        <f>IF(N216="zákl. přenesená",J216,0)</f>
        <v>0</v>
      </c>
      <c r="BH216" s="181">
        <f>IF(N216="sníž. přenesená",J216,0)</f>
        <v>0</v>
      </c>
      <c r="BI216" s="181">
        <f>IF(N216="nulová",J216,0)</f>
        <v>0</v>
      </c>
      <c r="BJ216" s="20" t="s">
        <v>88</v>
      </c>
      <c r="BK216" s="181">
        <f>ROUND(I216*H216,2)</f>
        <v>0</v>
      </c>
      <c r="BL216" s="20" t="s">
        <v>222</v>
      </c>
      <c r="BM216" s="180" t="s">
        <v>1597</v>
      </c>
    </row>
    <row r="217" spans="1:51" s="13" customFormat="1" ht="12">
      <c r="A217" s="13"/>
      <c r="B217" s="182"/>
      <c r="C217" s="13"/>
      <c r="D217" s="183" t="s">
        <v>224</v>
      </c>
      <c r="E217" s="13"/>
      <c r="F217" s="185" t="s">
        <v>1598</v>
      </c>
      <c r="G217" s="13"/>
      <c r="H217" s="186">
        <v>3.47</v>
      </c>
      <c r="I217" s="187"/>
      <c r="J217" s="13"/>
      <c r="K217" s="13"/>
      <c r="L217" s="182"/>
      <c r="M217" s="188"/>
      <c r="N217" s="189"/>
      <c r="O217" s="189"/>
      <c r="P217" s="189"/>
      <c r="Q217" s="189"/>
      <c r="R217" s="189"/>
      <c r="S217" s="189"/>
      <c r="T217" s="190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184" t="s">
        <v>224</v>
      </c>
      <c r="AU217" s="184" t="s">
        <v>22</v>
      </c>
      <c r="AV217" s="13" t="s">
        <v>22</v>
      </c>
      <c r="AW217" s="13" t="s">
        <v>4</v>
      </c>
      <c r="AX217" s="13" t="s">
        <v>88</v>
      </c>
      <c r="AY217" s="184" t="s">
        <v>216</v>
      </c>
    </row>
    <row r="218" spans="1:65" s="2" customFormat="1" ht="24.15" customHeight="1">
      <c r="A218" s="40"/>
      <c r="B218" s="167"/>
      <c r="C218" s="203" t="s">
        <v>449</v>
      </c>
      <c r="D218" s="203" t="s">
        <v>355</v>
      </c>
      <c r="E218" s="204" t="s">
        <v>1599</v>
      </c>
      <c r="F218" s="205" t="s">
        <v>1600</v>
      </c>
      <c r="G218" s="206" t="s">
        <v>461</v>
      </c>
      <c r="H218" s="207">
        <v>0.578</v>
      </c>
      <c r="I218" s="208"/>
      <c r="J218" s="209">
        <f>ROUND(I218*H218,2)</f>
        <v>0</v>
      </c>
      <c r="K218" s="210"/>
      <c r="L218" s="211"/>
      <c r="M218" s="212" t="s">
        <v>3</v>
      </c>
      <c r="N218" s="213" t="s">
        <v>51</v>
      </c>
      <c r="O218" s="74"/>
      <c r="P218" s="178">
        <f>O218*H218</f>
        <v>0</v>
      </c>
      <c r="Q218" s="178">
        <v>0.57</v>
      </c>
      <c r="R218" s="178">
        <f>Q218*H218</f>
        <v>0.32946</v>
      </c>
      <c r="S218" s="178">
        <v>0</v>
      </c>
      <c r="T218" s="179">
        <f>S218*H218</f>
        <v>0</v>
      </c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R218" s="180" t="s">
        <v>257</v>
      </c>
      <c r="AT218" s="180" t="s">
        <v>355</v>
      </c>
      <c r="AU218" s="180" t="s">
        <v>22</v>
      </c>
      <c r="AY218" s="20" t="s">
        <v>216</v>
      </c>
      <c r="BE218" s="181">
        <f>IF(N218="základní",J218,0)</f>
        <v>0</v>
      </c>
      <c r="BF218" s="181">
        <f>IF(N218="snížená",J218,0)</f>
        <v>0</v>
      </c>
      <c r="BG218" s="181">
        <f>IF(N218="zákl. přenesená",J218,0)</f>
        <v>0</v>
      </c>
      <c r="BH218" s="181">
        <f>IF(N218="sníž. přenesená",J218,0)</f>
        <v>0</v>
      </c>
      <c r="BI218" s="181">
        <f>IF(N218="nulová",J218,0)</f>
        <v>0</v>
      </c>
      <c r="BJ218" s="20" t="s">
        <v>88</v>
      </c>
      <c r="BK218" s="181">
        <f>ROUND(I218*H218,2)</f>
        <v>0</v>
      </c>
      <c r="BL218" s="20" t="s">
        <v>222</v>
      </c>
      <c r="BM218" s="180" t="s">
        <v>1601</v>
      </c>
    </row>
    <row r="219" spans="1:51" s="13" customFormat="1" ht="12">
      <c r="A219" s="13"/>
      <c r="B219" s="182"/>
      <c r="C219" s="13"/>
      <c r="D219" s="183" t="s">
        <v>224</v>
      </c>
      <c r="E219" s="13"/>
      <c r="F219" s="185" t="s">
        <v>1536</v>
      </c>
      <c r="G219" s="13"/>
      <c r="H219" s="186">
        <v>0.578</v>
      </c>
      <c r="I219" s="187"/>
      <c r="J219" s="13"/>
      <c r="K219" s="13"/>
      <c r="L219" s="182"/>
      <c r="M219" s="188"/>
      <c r="N219" s="189"/>
      <c r="O219" s="189"/>
      <c r="P219" s="189"/>
      <c r="Q219" s="189"/>
      <c r="R219" s="189"/>
      <c r="S219" s="189"/>
      <c r="T219" s="190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184" t="s">
        <v>224</v>
      </c>
      <c r="AU219" s="184" t="s">
        <v>22</v>
      </c>
      <c r="AV219" s="13" t="s">
        <v>22</v>
      </c>
      <c r="AW219" s="13" t="s">
        <v>4</v>
      </c>
      <c r="AX219" s="13" t="s">
        <v>88</v>
      </c>
      <c r="AY219" s="184" t="s">
        <v>216</v>
      </c>
    </row>
    <row r="220" spans="1:65" s="2" customFormat="1" ht="14.4" customHeight="1">
      <c r="A220" s="40"/>
      <c r="B220" s="167"/>
      <c r="C220" s="168" t="s">
        <v>454</v>
      </c>
      <c r="D220" s="168" t="s">
        <v>218</v>
      </c>
      <c r="E220" s="169" t="s">
        <v>1426</v>
      </c>
      <c r="F220" s="170" t="s">
        <v>1427</v>
      </c>
      <c r="G220" s="171" t="s">
        <v>260</v>
      </c>
      <c r="H220" s="172">
        <v>194.835</v>
      </c>
      <c r="I220" s="173"/>
      <c r="J220" s="174">
        <f>ROUND(I220*H220,2)</f>
        <v>0</v>
      </c>
      <c r="K220" s="175"/>
      <c r="L220" s="41"/>
      <c r="M220" s="176" t="s">
        <v>3</v>
      </c>
      <c r="N220" s="177" t="s">
        <v>51</v>
      </c>
      <c r="O220" s="74"/>
      <c r="P220" s="178">
        <f>O220*H220</f>
        <v>0</v>
      </c>
      <c r="Q220" s="178">
        <v>0.00019</v>
      </c>
      <c r="R220" s="178">
        <f>Q220*H220</f>
        <v>0.03701865</v>
      </c>
      <c r="S220" s="178">
        <v>0</v>
      </c>
      <c r="T220" s="179">
        <f>S220*H220</f>
        <v>0</v>
      </c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R220" s="180" t="s">
        <v>222</v>
      </c>
      <c r="AT220" s="180" t="s">
        <v>218</v>
      </c>
      <c r="AU220" s="180" t="s">
        <v>22</v>
      </c>
      <c r="AY220" s="20" t="s">
        <v>216</v>
      </c>
      <c r="BE220" s="181">
        <f>IF(N220="základní",J220,0)</f>
        <v>0</v>
      </c>
      <c r="BF220" s="181">
        <f>IF(N220="snížená",J220,0)</f>
        <v>0</v>
      </c>
      <c r="BG220" s="181">
        <f>IF(N220="zákl. přenesená",J220,0)</f>
        <v>0</v>
      </c>
      <c r="BH220" s="181">
        <f>IF(N220="sníž. přenesená",J220,0)</f>
        <v>0</v>
      </c>
      <c r="BI220" s="181">
        <f>IF(N220="nulová",J220,0)</f>
        <v>0</v>
      </c>
      <c r="BJ220" s="20" t="s">
        <v>88</v>
      </c>
      <c r="BK220" s="181">
        <f>ROUND(I220*H220,2)</f>
        <v>0</v>
      </c>
      <c r="BL220" s="20" t="s">
        <v>222</v>
      </c>
      <c r="BM220" s="180" t="s">
        <v>1602</v>
      </c>
    </row>
    <row r="221" spans="1:47" s="2" customFormat="1" ht="12">
      <c r="A221" s="40"/>
      <c r="B221" s="41"/>
      <c r="C221" s="40"/>
      <c r="D221" s="183" t="s">
        <v>229</v>
      </c>
      <c r="E221" s="40"/>
      <c r="F221" s="191" t="s">
        <v>1338</v>
      </c>
      <c r="G221" s="40"/>
      <c r="H221" s="40"/>
      <c r="I221" s="192"/>
      <c r="J221" s="40"/>
      <c r="K221" s="40"/>
      <c r="L221" s="41"/>
      <c r="M221" s="193"/>
      <c r="N221" s="194"/>
      <c r="O221" s="74"/>
      <c r="P221" s="74"/>
      <c r="Q221" s="74"/>
      <c r="R221" s="74"/>
      <c r="S221" s="74"/>
      <c r="T221" s="75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T221" s="20" t="s">
        <v>229</v>
      </c>
      <c r="AU221" s="20" t="s">
        <v>22</v>
      </c>
    </row>
    <row r="222" spans="1:51" s="13" customFormat="1" ht="12">
      <c r="A222" s="13"/>
      <c r="B222" s="182"/>
      <c r="C222" s="13"/>
      <c r="D222" s="183" t="s">
        <v>224</v>
      </c>
      <c r="E222" s="184" t="s">
        <v>3</v>
      </c>
      <c r="F222" s="185" t="s">
        <v>1603</v>
      </c>
      <c r="G222" s="13"/>
      <c r="H222" s="186">
        <v>336.91</v>
      </c>
      <c r="I222" s="187"/>
      <c r="J222" s="13"/>
      <c r="K222" s="13"/>
      <c r="L222" s="182"/>
      <c r="M222" s="188"/>
      <c r="N222" s="189"/>
      <c r="O222" s="189"/>
      <c r="P222" s="189"/>
      <c r="Q222" s="189"/>
      <c r="R222" s="189"/>
      <c r="S222" s="189"/>
      <c r="T222" s="190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184" t="s">
        <v>224</v>
      </c>
      <c r="AU222" s="184" t="s">
        <v>22</v>
      </c>
      <c r="AV222" s="13" t="s">
        <v>22</v>
      </c>
      <c r="AW222" s="13" t="s">
        <v>41</v>
      </c>
      <c r="AX222" s="13" t="s">
        <v>88</v>
      </c>
      <c r="AY222" s="184" t="s">
        <v>216</v>
      </c>
    </row>
    <row r="223" spans="1:51" s="13" customFormat="1" ht="12">
      <c r="A223" s="13"/>
      <c r="B223" s="182"/>
      <c r="C223" s="13"/>
      <c r="D223" s="183" t="s">
        <v>224</v>
      </c>
      <c r="E223" s="13"/>
      <c r="F223" s="185" t="s">
        <v>1604</v>
      </c>
      <c r="G223" s="13"/>
      <c r="H223" s="186">
        <v>194.835</v>
      </c>
      <c r="I223" s="187"/>
      <c r="J223" s="13"/>
      <c r="K223" s="13"/>
      <c r="L223" s="182"/>
      <c r="M223" s="188"/>
      <c r="N223" s="189"/>
      <c r="O223" s="189"/>
      <c r="P223" s="189"/>
      <c r="Q223" s="189"/>
      <c r="R223" s="189"/>
      <c r="S223" s="189"/>
      <c r="T223" s="190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184" t="s">
        <v>224</v>
      </c>
      <c r="AU223" s="184" t="s">
        <v>22</v>
      </c>
      <c r="AV223" s="13" t="s">
        <v>22</v>
      </c>
      <c r="AW223" s="13" t="s">
        <v>4</v>
      </c>
      <c r="AX223" s="13" t="s">
        <v>88</v>
      </c>
      <c r="AY223" s="184" t="s">
        <v>216</v>
      </c>
    </row>
    <row r="224" spans="1:65" s="2" customFormat="1" ht="14.4" customHeight="1">
      <c r="A224" s="40"/>
      <c r="B224" s="167"/>
      <c r="C224" s="168" t="s">
        <v>30</v>
      </c>
      <c r="D224" s="168" t="s">
        <v>218</v>
      </c>
      <c r="E224" s="169" t="s">
        <v>1430</v>
      </c>
      <c r="F224" s="170" t="s">
        <v>1431</v>
      </c>
      <c r="G224" s="171" t="s">
        <v>260</v>
      </c>
      <c r="H224" s="172">
        <v>194.835</v>
      </c>
      <c r="I224" s="173"/>
      <c r="J224" s="174">
        <f>ROUND(I224*H224,2)</f>
        <v>0</v>
      </c>
      <c r="K224" s="175"/>
      <c r="L224" s="41"/>
      <c r="M224" s="176" t="s">
        <v>3</v>
      </c>
      <c r="N224" s="177" t="s">
        <v>51</v>
      </c>
      <c r="O224" s="74"/>
      <c r="P224" s="178">
        <f>O224*H224</f>
        <v>0</v>
      </c>
      <c r="Q224" s="178">
        <v>9E-05</v>
      </c>
      <c r="R224" s="178">
        <f>Q224*H224</f>
        <v>0.017535150000000003</v>
      </c>
      <c r="S224" s="178">
        <v>0</v>
      </c>
      <c r="T224" s="179">
        <f>S224*H224</f>
        <v>0</v>
      </c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R224" s="180" t="s">
        <v>222</v>
      </c>
      <c r="AT224" s="180" t="s">
        <v>218</v>
      </c>
      <c r="AU224" s="180" t="s">
        <v>22</v>
      </c>
      <c r="AY224" s="20" t="s">
        <v>216</v>
      </c>
      <c r="BE224" s="181">
        <f>IF(N224="základní",J224,0)</f>
        <v>0</v>
      </c>
      <c r="BF224" s="181">
        <f>IF(N224="snížená",J224,0)</f>
        <v>0</v>
      </c>
      <c r="BG224" s="181">
        <f>IF(N224="zákl. přenesená",J224,0)</f>
        <v>0</v>
      </c>
      <c r="BH224" s="181">
        <f>IF(N224="sníž. přenesená",J224,0)</f>
        <v>0</v>
      </c>
      <c r="BI224" s="181">
        <f>IF(N224="nulová",J224,0)</f>
        <v>0</v>
      </c>
      <c r="BJ224" s="20" t="s">
        <v>88</v>
      </c>
      <c r="BK224" s="181">
        <f>ROUND(I224*H224,2)</f>
        <v>0</v>
      </c>
      <c r="BL224" s="20" t="s">
        <v>222</v>
      </c>
      <c r="BM224" s="180" t="s">
        <v>1605</v>
      </c>
    </row>
    <row r="225" spans="1:47" s="2" customFormat="1" ht="12">
      <c r="A225" s="40"/>
      <c r="B225" s="41"/>
      <c r="C225" s="40"/>
      <c r="D225" s="183" t="s">
        <v>229</v>
      </c>
      <c r="E225" s="40"/>
      <c r="F225" s="191" t="s">
        <v>1338</v>
      </c>
      <c r="G225" s="40"/>
      <c r="H225" s="40"/>
      <c r="I225" s="192"/>
      <c r="J225" s="40"/>
      <c r="K225" s="40"/>
      <c r="L225" s="41"/>
      <c r="M225" s="193"/>
      <c r="N225" s="194"/>
      <c r="O225" s="74"/>
      <c r="P225" s="74"/>
      <c r="Q225" s="74"/>
      <c r="R225" s="74"/>
      <c r="S225" s="74"/>
      <c r="T225" s="75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T225" s="20" t="s">
        <v>229</v>
      </c>
      <c r="AU225" s="20" t="s">
        <v>22</v>
      </c>
    </row>
    <row r="226" spans="1:51" s="13" customFormat="1" ht="12">
      <c r="A226" s="13"/>
      <c r="B226" s="182"/>
      <c r="C226" s="13"/>
      <c r="D226" s="183" t="s">
        <v>224</v>
      </c>
      <c r="E226" s="13"/>
      <c r="F226" s="185" t="s">
        <v>1604</v>
      </c>
      <c r="G226" s="13"/>
      <c r="H226" s="186">
        <v>194.835</v>
      </c>
      <c r="I226" s="187"/>
      <c r="J226" s="13"/>
      <c r="K226" s="13"/>
      <c r="L226" s="182"/>
      <c r="M226" s="188"/>
      <c r="N226" s="189"/>
      <c r="O226" s="189"/>
      <c r="P226" s="189"/>
      <c r="Q226" s="189"/>
      <c r="R226" s="189"/>
      <c r="S226" s="189"/>
      <c r="T226" s="190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184" t="s">
        <v>224</v>
      </c>
      <c r="AU226" s="184" t="s">
        <v>22</v>
      </c>
      <c r="AV226" s="13" t="s">
        <v>22</v>
      </c>
      <c r="AW226" s="13" t="s">
        <v>4</v>
      </c>
      <c r="AX226" s="13" t="s">
        <v>88</v>
      </c>
      <c r="AY226" s="184" t="s">
        <v>216</v>
      </c>
    </row>
    <row r="227" spans="1:65" s="2" customFormat="1" ht="14.4" customHeight="1">
      <c r="A227" s="40"/>
      <c r="B227" s="167"/>
      <c r="C227" s="168" t="s">
        <v>463</v>
      </c>
      <c r="D227" s="168" t="s">
        <v>218</v>
      </c>
      <c r="E227" s="169" t="s">
        <v>1433</v>
      </c>
      <c r="F227" s="170" t="s">
        <v>1434</v>
      </c>
      <c r="G227" s="171" t="s">
        <v>1435</v>
      </c>
      <c r="H227" s="172">
        <v>0.139</v>
      </c>
      <c r="I227" s="173"/>
      <c r="J227" s="174">
        <f>ROUND(I227*H227,2)</f>
        <v>0</v>
      </c>
      <c r="K227" s="175"/>
      <c r="L227" s="41"/>
      <c r="M227" s="176" t="s">
        <v>3</v>
      </c>
      <c r="N227" s="177" t="s">
        <v>51</v>
      </c>
      <c r="O227" s="74"/>
      <c r="P227" s="178">
        <f>O227*H227</f>
        <v>0</v>
      </c>
      <c r="Q227" s="178">
        <v>0</v>
      </c>
      <c r="R227" s="178">
        <f>Q227*H227</f>
        <v>0</v>
      </c>
      <c r="S227" s="178">
        <v>0</v>
      </c>
      <c r="T227" s="179">
        <f>S227*H227</f>
        <v>0</v>
      </c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R227" s="180" t="s">
        <v>222</v>
      </c>
      <c r="AT227" s="180" t="s">
        <v>218</v>
      </c>
      <c r="AU227" s="180" t="s">
        <v>22</v>
      </c>
      <c r="AY227" s="20" t="s">
        <v>216</v>
      </c>
      <c r="BE227" s="181">
        <f>IF(N227="základní",J227,0)</f>
        <v>0</v>
      </c>
      <c r="BF227" s="181">
        <f>IF(N227="snížená",J227,0)</f>
        <v>0</v>
      </c>
      <c r="BG227" s="181">
        <f>IF(N227="zákl. přenesená",J227,0)</f>
        <v>0</v>
      </c>
      <c r="BH227" s="181">
        <f>IF(N227="sníž. přenesená",J227,0)</f>
        <v>0</v>
      </c>
      <c r="BI227" s="181">
        <f>IF(N227="nulová",J227,0)</f>
        <v>0</v>
      </c>
      <c r="BJ227" s="20" t="s">
        <v>88</v>
      </c>
      <c r="BK227" s="181">
        <f>ROUND(I227*H227,2)</f>
        <v>0</v>
      </c>
      <c r="BL227" s="20" t="s">
        <v>222</v>
      </c>
      <c r="BM227" s="180" t="s">
        <v>1606</v>
      </c>
    </row>
    <row r="228" spans="1:47" s="2" customFormat="1" ht="12">
      <c r="A228" s="40"/>
      <c r="B228" s="41"/>
      <c r="C228" s="40"/>
      <c r="D228" s="183" t="s">
        <v>229</v>
      </c>
      <c r="E228" s="40"/>
      <c r="F228" s="191" t="s">
        <v>1338</v>
      </c>
      <c r="G228" s="40"/>
      <c r="H228" s="40"/>
      <c r="I228" s="192"/>
      <c r="J228" s="40"/>
      <c r="K228" s="40"/>
      <c r="L228" s="41"/>
      <c r="M228" s="193"/>
      <c r="N228" s="194"/>
      <c r="O228" s="74"/>
      <c r="P228" s="74"/>
      <c r="Q228" s="74"/>
      <c r="R228" s="74"/>
      <c r="S228" s="74"/>
      <c r="T228" s="75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T228" s="20" t="s">
        <v>229</v>
      </c>
      <c r="AU228" s="20" t="s">
        <v>22</v>
      </c>
    </row>
    <row r="229" spans="1:51" s="13" customFormat="1" ht="12">
      <c r="A229" s="13"/>
      <c r="B229" s="182"/>
      <c r="C229" s="13"/>
      <c r="D229" s="183" t="s">
        <v>224</v>
      </c>
      <c r="E229" s="13"/>
      <c r="F229" s="185" t="s">
        <v>1607</v>
      </c>
      <c r="G229" s="13"/>
      <c r="H229" s="186">
        <v>0.139</v>
      </c>
      <c r="I229" s="187"/>
      <c r="J229" s="13"/>
      <c r="K229" s="13"/>
      <c r="L229" s="182"/>
      <c r="M229" s="188"/>
      <c r="N229" s="189"/>
      <c r="O229" s="189"/>
      <c r="P229" s="189"/>
      <c r="Q229" s="189"/>
      <c r="R229" s="189"/>
      <c r="S229" s="189"/>
      <c r="T229" s="190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184" t="s">
        <v>224</v>
      </c>
      <c r="AU229" s="184" t="s">
        <v>22</v>
      </c>
      <c r="AV229" s="13" t="s">
        <v>22</v>
      </c>
      <c r="AW229" s="13" t="s">
        <v>4</v>
      </c>
      <c r="AX229" s="13" t="s">
        <v>88</v>
      </c>
      <c r="AY229" s="184" t="s">
        <v>216</v>
      </c>
    </row>
    <row r="230" spans="1:63" s="12" customFormat="1" ht="22.8" customHeight="1">
      <c r="A230" s="12"/>
      <c r="B230" s="154"/>
      <c r="C230" s="12"/>
      <c r="D230" s="155" t="s">
        <v>79</v>
      </c>
      <c r="E230" s="165" t="s">
        <v>555</v>
      </c>
      <c r="F230" s="165" t="s">
        <v>556</v>
      </c>
      <c r="G230" s="12"/>
      <c r="H230" s="12"/>
      <c r="I230" s="157"/>
      <c r="J230" s="166">
        <f>BK230</f>
        <v>0</v>
      </c>
      <c r="K230" s="12"/>
      <c r="L230" s="154"/>
      <c r="M230" s="159"/>
      <c r="N230" s="160"/>
      <c r="O230" s="160"/>
      <c r="P230" s="161">
        <f>SUM(P231:P244)</f>
        <v>0</v>
      </c>
      <c r="Q230" s="160"/>
      <c r="R230" s="161">
        <f>SUM(R231:R244)</f>
        <v>0</v>
      </c>
      <c r="S230" s="160"/>
      <c r="T230" s="162">
        <f>SUM(T231:T244)</f>
        <v>0</v>
      </c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R230" s="155" t="s">
        <v>88</v>
      </c>
      <c r="AT230" s="163" t="s">
        <v>79</v>
      </c>
      <c r="AU230" s="163" t="s">
        <v>88</v>
      </c>
      <c r="AY230" s="155" t="s">
        <v>216</v>
      </c>
      <c r="BK230" s="164">
        <f>SUM(BK231:BK244)</f>
        <v>0</v>
      </c>
    </row>
    <row r="231" spans="1:65" s="2" customFormat="1" ht="37.8" customHeight="1">
      <c r="A231" s="40"/>
      <c r="B231" s="167"/>
      <c r="C231" s="168" t="s">
        <v>467</v>
      </c>
      <c r="D231" s="168" t="s">
        <v>218</v>
      </c>
      <c r="E231" s="169" t="s">
        <v>558</v>
      </c>
      <c r="F231" s="170" t="s">
        <v>559</v>
      </c>
      <c r="G231" s="171" t="s">
        <v>299</v>
      </c>
      <c r="H231" s="172">
        <v>37.413</v>
      </c>
      <c r="I231" s="173"/>
      <c r="J231" s="174">
        <f>ROUND(I231*H231,2)</f>
        <v>0</v>
      </c>
      <c r="K231" s="175"/>
      <c r="L231" s="41"/>
      <c r="M231" s="176" t="s">
        <v>3</v>
      </c>
      <c r="N231" s="177" t="s">
        <v>51</v>
      </c>
      <c r="O231" s="74"/>
      <c r="P231" s="178">
        <f>O231*H231</f>
        <v>0</v>
      </c>
      <c r="Q231" s="178">
        <v>0</v>
      </c>
      <c r="R231" s="178">
        <f>Q231*H231</f>
        <v>0</v>
      </c>
      <c r="S231" s="178">
        <v>0</v>
      </c>
      <c r="T231" s="179">
        <f>S231*H231</f>
        <v>0</v>
      </c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R231" s="180" t="s">
        <v>222</v>
      </c>
      <c r="AT231" s="180" t="s">
        <v>218</v>
      </c>
      <c r="AU231" s="180" t="s">
        <v>22</v>
      </c>
      <c r="AY231" s="20" t="s">
        <v>216</v>
      </c>
      <c r="BE231" s="181">
        <f>IF(N231="základní",J231,0)</f>
        <v>0</v>
      </c>
      <c r="BF231" s="181">
        <f>IF(N231="snížená",J231,0)</f>
        <v>0</v>
      </c>
      <c r="BG231" s="181">
        <f>IF(N231="zákl. přenesená",J231,0)</f>
        <v>0</v>
      </c>
      <c r="BH231" s="181">
        <f>IF(N231="sníž. přenesená",J231,0)</f>
        <v>0</v>
      </c>
      <c r="BI231" s="181">
        <f>IF(N231="nulová",J231,0)</f>
        <v>0</v>
      </c>
      <c r="BJ231" s="20" t="s">
        <v>88</v>
      </c>
      <c r="BK231" s="181">
        <f>ROUND(I231*H231,2)</f>
        <v>0</v>
      </c>
      <c r="BL231" s="20" t="s">
        <v>222</v>
      </c>
      <c r="BM231" s="180" t="s">
        <v>1608</v>
      </c>
    </row>
    <row r="232" spans="1:65" s="2" customFormat="1" ht="49.05" customHeight="1">
      <c r="A232" s="40"/>
      <c r="B232" s="167"/>
      <c r="C232" s="168" t="s">
        <v>471</v>
      </c>
      <c r="D232" s="168" t="s">
        <v>218</v>
      </c>
      <c r="E232" s="169" t="s">
        <v>562</v>
      </c>
      <c r="F232" s="170" t="s">
        <v>563</v>
      </c>
      <c r="G232" s="171" t="s">
        <v>299</v>
      </c>
      <c r="H232" s="172">
        <v>29.315</v>
      </c>
      <c r="I232" s="173"/>
      <c r="J232" s="174">
        <f>ROUND(I232*H232,2)</f>
        <v>0</v>
      </c>
      <c r="K232" s="175"/>
      <c r="L232" s="41"/>
      <c r="M232" s="176" t="s">
        <v>3</v>
      </c>
      <c r="N232" s="177" t="s">
        <v>51</v>
      </c>
      <c r="O232" s="74"/>
      <c r="P232" s="178">
        <f>O232*H232</f>
        <v>0</v>
      </c>
      <c r="Q232" s="178">
        <v>0</v>
      </c>
      <c r="R232" s="178">
        <f>Q232*H232</f>
        <v>0</v>
      </c>
      <c r="S232" s="178">
        <v>0</v>
      </c>
      <c r="T232" s="179">
        <f>S232*H232</f>
        <v>0</v>
      </c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R232" s="180" t="s">
        <v>222</v>
      </c>
      <c r="AT232" s="180" t="s">
        <v>218</v>
      </c>
      <c r="AU232" s="180" t="s">
        <v>22</v>
      </c>
      <c r="AY232" s="20" t="s">
        <v>216</v>
      </c>
      <c r="BE232" s="181">
        <f>IF(N232="základní",J232,0)</f>
        <v>0</v>
      </c>
      <c r="BF232" s="181">
        <f>IF(N232="snížená",J232,0)</f>
        <v>0</v>
      </c>
      <c r="BG232" s="181">
        <f>IF(N232="zákl. přenesená",J232,0)</f>
        <v>0</v>
      </c>
      <c r="BH232" s="181">
        <f>IF(N232="sníž. přenesená",J232,0)</f>
        <v>0</v>
      </c>
      <c r="BI232" s="181">
        <f>IF(N232="nulová",J232,0)</f>
        <v>0</v>
      </c>
      <c r="BJ232" s="20" t="s">
        <v>88</v>
      </c>
      <c r="BK232" s="181">
        <f>ROUND(I232*H232,2)</f>
        <v>0</v>
      </c>
      <c r="BL232" s="20" t="s">
        <v>222</v>
      </c>
      <c r="BM232" s="180" t="s">
        <v>1609</v>
      </c>
    </row>
    <row r="233" spans="1:47" s="2" customFormat="1" ht="12">
      <c r="A233" s="40"/>
      <c r="B233" s="41"/>
      <c r="C233" s="40"/>
      <c r="D233" s="183" t="s">
        <v>229</v>
      </c>
      <c r="E233" s="40"/>
      <c r="F233" s="191" t="s">
        <v>565</v>
      </c>
      <c r="G233" s="40"/>
      <c r="H233" s="40"/>
      <c r="I233" s="192"/>
      <c r="J233" s="40"/>
      <c r="K233" s="40"/>
      <c r="L233" s="41"/>
      <c r="M233" s="193"/>
      <c r="N233" s="194"/>
      <c r="O233" s="74"/>
      <c r="P233" s="74"/>
      <c r="Q233" s="74"/>
      <c r="R233" s="74"/>
      <c r="S233" s="74"/>
      <c r="T233" s="75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T233" s="20" t="s">
        <v>229</v>
      </c>
      <c r="AU233" s="20" t="s">
        <v>22</v>
      </c>
    </row>
    <row r="234" spans="1:51" s="13" customFormat="1" ht="12">
      <c r="A234" s="13"/>
      <c r="B234" s="182"/>
      <c r="C234" s="13"/>
      <c r="D234" s="183" t="s">
        <v>224</v>
      </c>
      <c r="E234" s="184" t="s">
        <v>3</v>
      </c>
      <c r="F234" s="185" t="s">
        <v>1610</v>
      </c>
      <c r="G234" s="13"/>
      <c r="H234" s="186">
        <v>29.315</v>
      </c>
      <c r="I234" s="187"/>
      <c r="J234" s="13"/>
      <c r="K234" s="13"/>
      <c r="L234" s="182"/>
      <c r="M234" s="188"/>
      <c r="N234" s="189"/>
      <c r="O234" s="189"/>
      <c r="P234" s="189"/>
      <c r="Q234" s="189"/>
      <c r="R234" s="189"/>
      <c r="S234" s="189"/>
      <c r="T234" s="190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184" t="s">
        <v>224</v>
      </c>
      <c r="AU234" s="184" t="s">
        <v>22</v>
      </c>
      <c r="AV234" s="13" t="s">
        <v>22</v>
      </c>
      <c r="AW234" s="13" t="s">
        <v>41</v>
      </c>
      <c r="AX234" s="13" t="s">
        <v>88</v>
      </c>
      <c r="AY234" s="184" t="s">
        <v>216</v>
      </c>
    </row>
    <row r="235" spans="1:65" s="2" customFormat="1" ht="49.05" customHeight="1">
      <c r="A235" s="40"/>
      <c r="B235" s="167"/>
      <c r="C235" s="168" t="s">
        <v>475</v>
      </c>
      <c r="D235" s="168" t="s">
        <v>218</v>
      </c>
      <c r="E235" s="169" t="s">
        <v>562</v>
      </c>
      <c r="F235" s="170" t="s">
        <v>563</v>
      </c>
      <c r="G235" s="171" t="s">
        <v>299</v>
      </c>
      <c r="H235" s="172">
        <v>302.28</v>
      </c>
      <c r="I235" s="173"/>
      <c r="J235" s="174">
        <f>ROUND(I235*H235,2)</f>
        <v>0</v>
      </c>
      <c r="K235" s="175"/>
      <c r="L235" s="41"/>
      <c r="M235" s="176" t="s">
        <v>3</v>
      </c>
      <c r="N235" s="177" t="s">
        <v>51</v>
      </c>
      <c r="O235" s="74"/>
      <c r="P235" s="178">
        <f>O235*H235</f>
        <v>0</v>
      </c>
      <c r="Q235" s="178">
        <v>0</v>
      </c>
      <c r="R235" s="178">
        <f>Q235*H235</f>
        <v>0</v>
      </c>
      <c r="S235" s="178">
        <v>0</v>
      </c>
      <c r="T235" s="179">
        <f>S235*H235</f>
        <v>0</v>
      </c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R235" s="180" t="s">
        <v>222</v>
      </c>
      <c r="AT235" s="180" t="s">
        <v>218</v>
      </c>
      <c r="AU235" s="180" t="s">
        <v>22</v>
      </c>
      <c r="AY235" s="20" t="s">
        <v>216</v>
      </c>
      <c r="BE235" s="181">
        <f>IF(N235="základní",J235,0)</f>
        <v>0</v>
      </c>
      <c r="BF235" s="181">
        <f>IF(N235="snížená",J235,0)</f>
        <v>0</v>
      </c>
      <c r="BG235" s="181">
        <f>IF(N235="zákl. přenesená",J235,0)</f>
        <v>0</v>
      </c>
      <c r="BH235" s="181">
        <f>IF(N235="sníž. přenesená",J235,0)</f>
        <v>0</v>
      </c>
      <c r="BI235" s="181">
        <f>IF(N235="nulová",J235,0)</f>
        <v>0</v>
      </c>
      <c r="BJ235" s="20" t="s">
        <v>88</v>
      </c>
      <c r="BK235" s="181">
        <f>ROUND(I235*H235,2)</f>
        <v>0</v>
      </c>
      <c r="BL235" s="20" t="s">
        <v>222</v>
      </c>
      <c r="BM235" s="180" t="s">
        <v>1611</v>
      </c>
    </row>
    <row r="236" spans="1:47" s="2" customFormat="1" ht="12">
      <c r="A236" s="40"/>
      <c r="B236" s="41"/>
      <c r="C236" s="40"/>
      <c r="D236" s="183" t="s">
        <v>229</v>
      </c>
      <c r="E236" s="40"/>
      <c r="F236" s="191" t="s">
        <v>570</v>
      </c>
      <c r="G236" s="40"/>
      <c r="H236" s="40"/>
      <c r="I236" s="192"/>
      <c r="J236" s="40"/>
      <c r="K236" s="40"/>
      <c r="L236" s="41"/>
      <c r="M236" s="193"/>
      <c r="N236" s="194"/>
      <c r="O236" s="74"/>
      <c r="P236" s="74"/>
      <c r="Q236" s="74"/>
      <c r="R236" s="74"/>
      <c r="S236" s="74"/>
      <c r="T236" s="75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T236" s="20" t="s">
        <v>229</v>
      </c>
      <c r="AU236" s="20" t="s">
        <v>22</v>
      </c>
    </row>
    <row r="237" spans="1:51" s="13" customFormat="1" ht="12">
      <c r="A237" s="13"/>
      <c r="B237" s="182"/>
      <c r="C237" s="13"/>
      <c r="D237" s="183" t="s">
        <v>224</v>
      </c>
      <c r="E237" s="184" t="s">
        <v>3</v>
      </c>
      <c r="F237" s="185" t="s">
        <v>1612</v>
      </c>
      <c r="G237" s="13"/>
      <c r="H237" s="186">
        <v>302.28</v>
      </c>
      <c r="I237" s="187"/>
      <c r="J237" s="13"/>
      <c r="K237" s="13"/>
      <c r="L237" s="182"/>
      <c r="M237" s="188"/>
      <c r="N237" s="189"/>
      <c r="O237" s="189"/>
      <c r="P237" s="189"/>
      <c r="Q237" s="189"/>
      <c r="R237" s="189"/>
      <c r="S237" s="189"/>
      <c r="T237" s="190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184" t="s">
        <v>224</v>
      </c>
      <c r="AU237" s="184" t="s">
        <v>22</v>
      </c>
      <c r="AV237" s="13" t="s">
        <v>22</v>
      </c>
      <c r="AW237" s="13" t="s">
        <v>41</v>
      </c>
      <c r="AX237" s="13" t="s">
        <v>88</v>
      </c>
      <c r="AY237" s="184" t="s">
        <v>216</v>
      </c>
    </row>
    <row r="238" spans="1:65" s="2" customFormat="1" ht="49.05" customHeight="1">
      <c r="A238" s="40"/>
      <c r="B238" s="167"/>
      <c r="C238" s="168" t="s">
        <v>482</v>
      </c>
      <c r="D238" s="168" t="s">
        <v>218</v>
      </c>
      <c r="E238" s="169" t="s">
        <v>562</v>
      </c>
      <c r="F238" s="170" t="s">
        <v>563</v>
      </c>
      <c r="G238" s="171" t="s">
        <v>299</v>
      </c>
      <c r="H238" s="172">
        <v>135.405</v>
      </c>
      <c r="I238" s="173"/>
      <c r="J238" s="174">
        <f>ROUND(I238*H238,2)</f>
        <v>0</v>
      </c>
      <c r="K238" s="175"/>
      <c r="L238" s="41"/>
      <c r="M238" s="176" t="s">
        <v>3</v>
      </c>
      <c r="N238" s="177" t="s">
        <v>51</v>
      </c>
      <c r="O238" s="74"/>
      <c r="P238" s="178">
        <f>O238*H238</f>
        <v>0</v>
      </c>
      <c r="Q238" s="178">
        <v>0</v>
      </c>
      <c r="R238" s="178">
        <f>Q238*H238</f>
        <v>0</v>
      </c>
      <c r="S238" s="178">
        <v>0</v>
      </c>
      <c r="T238" s="179">
        <f>S238*H238</f>
        <v>0</v>
      </c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R238" s="180" t="s">
        <v>222</v>
      </c>
      <c r="AT238" s="180" t="s">
        <v>218</v>
      </c>
      <c r="AU238" s="180" t="s">
        <v>22</v>
      </c>
      <c r="AY238" s="20" t="s">
        <v>216</v>
      </c>
      <c r="BE238" s="181">
        <f>IF(N238="základní",J238,0)</f>
        <v>0</v>
      </c>
      <c r="BF238" s="181">
        <f>IF(N238="snížená",J238,0)</f>
        <v>0</v>
      </c>
      <c r="BG238" s="181">
        <f>IF(N238="zákl. přenesená",J238,0)</f>
        <v>0</v>
      </c>
      <c r="BH238" s="181">
        <f>IF(N238="sníž. přenesená",J238,0)</f>
        <v>0</v>
      </c>
      <c r="BI238" s="181">
        <f>IF(N238="nulová",J238,0)</f>
        <v>0</v>
      </c>
      <c r="BJ238" s="20" t="s">
        <v>88</v>
      </c>
      <c r="BK238" s="181">
        <f>ROUND(I238*H238,2)</f>
        <v>0</v>
      </c>
      <c r="BL238" s="20" t="s">
        <v>222</v>
      </c>
      <c r="BM238" s="180" t="s">
        <v>1613</v>
      </c>
    </row>
    <row r="239" spans="1:47" s="2" customFormat="1" ht="12">
      <c r="A239" s="40"/>
      <c r="B239" s="41"/>
      <c r="C239" s="40"/>
      <c r="D239" s="183" t="s">
        <v>229</v>
      </c>
      <c r="E239" s="40"/>
      <c r="F239" s="191" t="s">
        <v>295</v>
      </c>
      <c r="G239" s="40"/>
      <c r="H239" s="40"/>
      <c r="I239" s="192"/>
      <c r="J239" s="40"/>
      <c r="K239" s="40"/>
      <c r="L239" s="41"/>
      <c r="M239" s="193"/>
      <c r="N239" s="194"/>
      <c r="O239" s="74"/>
      <c r="P239" s="74"/>
      <c r="Q239" s="74"/>
      <c r="R239" s="74"/>
      <c r="S239" s="74"/>
      <c r="T239" s="75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T239" s="20" t="s">
        <v>229</v>
      </c>
      <c r="AU239" s="20" t="s">
        <v>22</v>
      </c>
    </row>
    <row r="240" spans="1:51" s="13" customFormat="1" ht="12">
      <c r="A240" s="13"/>
      <c r="B240" s="182"/>
      <c r="C240" s="13"/>
      <c r="D240" s="183" t="s">
        <v>224</v>
      </c>
      <c r="E240" s="184" t="s">
        <v>3</v>
      </c>
      <c r="F240" s="185" t="s">
        <v>1614</v>
      </c>
      <c r="G240" s="13"/>
      <c r="H240" s="186">
        <v>135.405</v>
      </c>
      <c r="I240" s="187"/>
      <c r="J240" s="13"/>
      <c r="K240" s="13"/>
      <c r="L240" s="182"/>
      <c r="M240" s="188"/>
      <c r="N240" s="189"/>
      <c r="O240" s="189"/>
      <c r="P240" s="189"/>
      <c r="Q240" s="189"/>
      <c r="R240" s="189"/>
      <c r="S240" s="189"/>
      <c r="T240" s="190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184" t="s">
        <v>224</v>
      </c>
      <c r="AU240" s="184" t="s">
        <v>22</v>
      </c>
      <c r="AV240" s="13" t="s">
        <v>22</v>
      </c>
      <c r="AW240" s="13" t="s">
        <v>41</v>
      </c>
      <c r="AX240" s="13" t="s">
        <v>88</v>
      </c>
      <c r="AY240" s="184" t="s">
        <v>216</v>
      </c>
    </row>
    <row r="241" spans="1:65" s="2" customFormat="1" ht="37.8" customHeight="1">
      <c r="A241" s="40"/>
      <c r="B241" s="167"/>
      <c r="C241" s="168" t="s">
        <v>490</v>
      </c>
      <c r="D241" s="168" t="s">
        <v>218</v>
      </c>
      <c r="E241" s="169" t="s">
        <v>582</v>
      </c>
      <c r="F241" s="170" t="s">
        <v>583</v>
      </c>
      <c r="G241" s="171" t="s">
        <v>299</v>
      </c>
      <c r="H241" s="172">
        <v>12.924</v>
      </c>
      <c r="I241" s="173"/>
      <c r="J241" s="174">
        <f>ROUND(I241*H241,2)</f>
        <v>0</v>
      </c>
      <c r="K241" s="175"/>
      <c r="L241" s="41"/>
      <c r="M241" s="176" t="s">
        <v>3</v>
      </c>
      <c r="N241" s="177" t="s">
        <v>51</v>
      </c>
      <c r="O241" s="74"/>
      <c r="P241" s="178">
        <f>O241*H241</f>
        <v>0</v>
      </c>
      <c r="Q241" s="178">
        <v>0</v>
      </c>
      <c r="R241" s="178">
        <f>Q241*H241</f>
        <v>0</v>
      </c>
      <c r="S241" s="178">
        <v>0</v>
      </c>
      <c r="T241" s="179">
        <f>S241*H241</f>
        <v>0</v>
      </c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R241" s="180" t="s">
        <v>222</v>
      </c>
      <c r="AT241" s="180" t="s">
        <v>218</v>
      </c>
      <c r="AU241" s="180" t="s">
        <v>22</v>
      </c>
      <c r="AY241" s="20" t="s">
        <v>216</v>
      </c>
      <c r="BE241" s="181">
        <f>IF(N241="základní",J241,0)</f>
        <v>0</v>
      </c>
      <c r="BF241" s="181">
        <f>IF(N241="snížená",J241,0)</f>
        <v>0</v>
      </c>
      <c r="BG241" s="181">
        <f>IF(N241="zákl. přenesená",J241,0)</f>
        <v>0</v>
      </c>
      <c r="BH241" s="181">
        <f>IF(N241="sníž. přenesená",J241,0)</f>
        <v>0</v>
      </c>
      <c r="BI241" s="181">
        <f>IF(N241="nulová",J241,0)</f>
        <v>0</v>
      </c>
      <c r="BJ241" s="20" t="s">
        <v>88</v>
      </c>
      <c r="BK241" s="181">
        <f>ROUND(I241*H241,2)</f>
        <v>0</v>
      </c>
      <c r="BL241" s="20" t="s">
        <v>222</v>
      </c>
      <c r="BM241" s="180" t="s">
        <v>1615</v>
      </c>
    </row>
    <row r="242" spans="1:51" s="13" customFormat="1" ht="12">
      <c r="A242" s="13"/>
      <c r="B242" s="182"/>
      <c r="C242" s="13"/>
      <c r="D242" s="183" t="s">
        <v>224</v>
      </c>
      <c r="E242" s="184" t="s">
        <v>3</v>
      </c>
      <c r="F242" s="185" t="s">
        <v>1616</v>
      </c>
      <c r="G242" s="13"/>
      <c r="H242" s="186">
        <v>12.924</v>
      </c>
      <c r="I242" s="187"/>
      <c r="J242" s="13"/>
      <c r="K242" s="13"/>
      <c r="L242" s="182"/>
      <c r="M242" s="188"/>
      <c r="N242" s="189"/>
      <c r="O242" s="189"/>
      <c r="P242" s="189"/>
      <c r="Q242" s="189"/>
      <c r="R242" s="189"/>
      <c r="S242" s="189"/>
      <c r="T242" s="190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184" t="s">
        <v>224</v>
      </c>
      <c r="AU242" s="184" t="s">
        <v>22</v>
      </c>
      <c r="AV242" s="13" t="s">
        <v>22</v>
      </c>
      <c r="AW242" s="13" t="s">
        <v>41</v>
      </c>
      <c r="AX242" s="13" t="s">
        <v>88</v>
      </c>
      <c r="AY242" s="184" t="s">
        <v>216</v>
      </c>
    </row>
    <row r="243" spans="1:65" s="2" customFormat="1" ht="37.8" customHeight="1">
      <c r="A243" s="40"/>
      <c r="B243" s="167"/>
      <c r="C243" s="168" t="s">
        <v>495</v>
      </c>
      <c r="D243" s="168" t="s">
        <v>218</v>
      </c>
      <c r="E243" s="169" t="s">
        <v>586</v>
      </c>
      <c r="F243" s="170" t="s">
        <v>587</v>
      </c>
      <c r="G243" s="171" t="s">
        <v>299</v>
      </c>
      <c r="H243" s="172">
        <v>4.58</v>
      </c>
      <c r="I243" s="173"/>
      <c r="J243" s="174">
        <f>ROUND(I243*H243,2)</f>
        <v>0</v>
      </c>
      <c r="K243" s="175"/>
      <c r="L243" s="41"/>
      <c r="M243" s="176" t="s">
        <v>3</v>
      </c>
      <c r="N243" s="177" t="s">
        <v>51</v>
      </c>
      <c r="O243" s="74"/>
      <c r="P243" s="178">
        <f>O243*H243</f>
        <v>0</v>
      </c>
      <c r="Q243" s="178">
        <v>0</v>
      </c>
      <c r="R243" s="178">
        <f>Q243*H243</f>
        <v>0</v>
      </c>
      <c r="S243" s="178">
        <v>0</v>
      </c>
      <c r="T243" s="179">
        <f>S243*H243</f>
        <v>0</v>
      </c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R243" s="180" t="s">
        <v>222</v>
      </c>
      <c r="AT243" s="180" t="s">
        <v>218</v>
      </c>
      <c r="AU243" s="180" t="s">
        <v>22</v>
      </c>
      <c r="AY243" s="20" t="s">
        <v>216</v>
      </c>
      <c r="BE243" s="181">
        <f>IF(N243="základní",J243,0)</f>
        <v>0</v>
      </c>
      <c r="BF243" s="181">
        <f>IF(N243="snížená",J243,0)</f>
        <v>0</v>
      </c>
      <c r="BG243" s="181">
        <f>IF(N243="zákl. přenesená",J243,0)</f>
        <v>0</v>
      </c>
      <c r="BH243" s="181">
        <f>IF(N243="sníž. přenesená",J243,0)</f>
        <v>0</v>
      </c>
      <c r="BI243" s="181">
        <f>IF(N243="nulová",J243,0)</f>
        <v>0</v>
      </c>
      <c r="BJ243" s="20" t="s">
        <v>88</v>
      </c>
      <c r="BK243" s="181">
        <f>ROUND(I243*H243,2)</f>
        <v>0</v>
      </c>
      <c r="BL243" s="20" t="s">
        <v>222</v>
      </c>
      <c r="BM243" s="180" t="s">
        <v>1617</v>
      </c>
    </row>
    <row r="244" spans="1:65" s="2" customFormat="1" ht="37.8" customHeight="1">
      <c r="A244" s="40"/>
      <c r="B244" s="167"/>
      <c r="C244" s="168" t="s">
        <v>503</v>
      </c>
      <c r="D244" s="168" t="s">
        <v>218</v>
      </c>
      <c r="E244" s="169" t="s">
        <v>590</v>
      </c>
      <c r="F244" s="170" t="s">
        <v>298</v>
      </c>
      <c r="G244" s="171" t="s">
        <v>299</v>
      </c>
      <c r="H244" s="172">
        <v>12.075</v>
      </c>
      <c r="I244" s="173"/>
      <c r="J244" s="174">
        <f>ROUND(I244*H244,2)</f>
        <v>0</v>
      </c>
      <c r="K244" s="175"/>
      <c r="L244" s="41"/>
      <c r="M244" s="176" t="s">
        <v>3</v>
      </c>
      <c r="N244" s="177" t="s">
        <v>51</v>
      </c>
      <c r="O244" s="74"/>
      <c r="P244" s="178">
        <f>O244*H244</f>
        <v>0</v>
      </c>
      <c r="Q244" s="178">
        <v>0</v>
      </c>
      <c r="R244" s="178">
        <f>Q244*H244</f>
        <v>0</v>
      </c>
      <c r="S244" s="178">
        <v>0</v>
      </c>
      <c r="T244" s="179">
        <f>S244*H244</f>
        <v>0</v>
      </c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R244" s="180" t="s">
        <v>222</v>
      </c>
      <c r="AT244" s="180" t="s">
        <v>218</v>
      </c>
      <c r="AU244" s="180" t="s">
        <v>22</v>
      </c>
      <c r="AY244" s="20" t="s">
        <v>216</v>
      </c>
      <c r="BE244" s="181">
        <f>IF(N244="základní",J244,0)</f>
        <v>0</v>
      </c>
      <c r="BF244" s="181">
        <f>IF(N244="snížená",J244,0)</f>
        <v>0</v>
      </c>
      <c r="BG244" s="181">
        <f>IF(N244="zákl. přenesená",J244,0)</f>
        <v>0</v>
      </c>
      <c r="BH244" s="181">
        <f>IF(N244="sníž. přenesená",J244,0)</f>
        <v>0</v>
      </c>
      <c r="BI244" s="181">
        <f>IF(N244="nulová",J244,0)</f>
        <v>0</v>
      </c>
      <c r="BJ244" s="20" t="s">
        <v>88</v>
      </c>
      <c r="BK244" s="181">
        <f>ROUND(I244*H244,2)</f>
        <v>0</v>
      </c>
      <c r="BL244" s="20" t="s">
        <v>222</v>
      </c>
      <c r="BM244" s="180" t="s">
        <v>1618</v>
      </c>
    </row>
    <row r="245" spans="1:63" s="12" customFormat="1" ht="22.8" customHeight="1">
      <c r="A245" s="12"/>
      <c r="B245" s="154"/>
      <c r="C245" s="12"/>
      <c r="D245" s="155" t="s">
        <v>79</v>
      </c>
      <c r="E245" s="165" t="s">
        <v>592</v>
      </c>
      <c r="F245" s="165" t="s">
        <v>593</v>
      </c>
      <c r="G245" s="12"/>
      <c r="H245" s="12"/>
      <c r="I245" s="157"/>
      <c r="J245" s="166">
        <f>BK245</f>
        <v>0</v>
      </c>
      <c r="K245" s="12"/>
      <c r="L245" s="154"/>
      <c r="M245" s="159"/>
      <c r="N245" s="160"/>
      <c r="O245" s="160"/>
      <c r="P245" s="161">
        <f>SUM(P246:P249)</f>
        <v>0</v>
      </c>
      <c r="Q245" s="160"/>
      <c r="R245" s="161">
        <f>SUM(R246:R249)</f>
        <v>0</v>
      </c>
      <c r="S245" s="160"/>
      <c r="T245" s="162">
        <f>SUM(T246:T249)</f>
        <v>0</v>
      </c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R245" s="155" t="s">
        <v>88</v>
      </c>
      <c r="AT245" s="163" t="s">
        <v>79</v>
      </c>
      <c r="AU245" s="163" t="s">
        <v>88</v>
      </c>
      <c r="AY245" s="155" t="s">
        <v>216</v>
      </c>
      <c r="BK245" s="164">
        <f>SUM(BK246:BK249)</f>
        <v>0</v>
      </c>
    </row>
    <row r="246" spans="1:65" s="2" customFormat="1" ht="49.05" customHeight="1">
      <c r="A246" s="40"/>
      <c r="B246" s="167"/>
      <c r="C246" s="168" t="s">
        <v>514</v>
      </c>
      <c r="D246" s="168" t="s">
        <v>218</v>
      </c>
      <c r="E246" s="169" t="s">
        <v>1452</v>
      </c>
      <c r="F246" s="170" t="s">
        <v>1453</v>
      </c>
      <c r="G246" s="171" t="s">
        <v>299</v>
      </c>
      <c r="H246" s="172">
        <v>235.033</v>
      </c>
      <c r="I246" s="173"/>
      <c r="J246" s="174">
        <f>ROUND(I246*H246,2)</f>
        <v>0</v>
      </c>
      <c r="K246" s="175"/>
      <c r="L246" s="41"/>
      <c r="M246" s="176" t="s">
        <v>3</v>
      </c>
      <c r="N246" s="177" t="s">
        <v>51</v>
      </c>
      <c r="O246" s="74"/>
      <c r="P246" s="178">
        <f>O246*H246</f>
        <v>0</v>
      </c>
      <c r="Q246" s="178">
        <v>0</v>
      </c>
      <c r="R246" s="178">
        <f>Q246*H246</f>
        <v>0</v>
      </c>
      <c r="S246" s="178">
        <v>0</v>
      </c>
      <c r="T246" s="179">
        <f>S246*H246</f>
        <v>0</v>
      </c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R246" s="180" t="s">
        <v>222</v>
      </c>
      <c r="AT246" s="180" t="s">
        <v>218</v>
      </c>
      <c r="AU246" s="180" t="s">
        <v>22</v>
      </c>
      <c r="AY246" s="20" t="s">
        <v>216</v>
      </c>
      <c r="BE246" s="181">
        <f>IF(N246="základní",J246,0)</f>
        <v>0</v>
      </c>
      <c r="BF246" s="181">
        <f>IF(N246="snížená",J246,0)</f>
        <v>0</v>
      </c>
      <c r="BG246" s="181">
        <f>IF(N246="zákl. přenesená",J246,0)</f>
        <v>0</v>
      </c>
      <c r="BH246" s="181">
        <f>IF(N246="sníž. přenesená",J246,0)</f>
        <v>0</v>
      </c>
      <c r="BI246" s="181">
        <f>IF(N246="nulová",J246,0)</f>
        <v>0</v>
      </c>
      <c r="BJ246" s="20" t="s">
        <v>88</v>
      </c>
      <c r="BK246" s="181">
        <f>ROUND(I246*H246,2)</f>
        <v>0</v>
      </c>
      <c r="BL246" s="20" t="s">
        <v>222</v>
      </c>
      <c r="BM246" s="180" t="s">
        <v>1619</v>
      </c>
    </row>
    <row r="247" spans="1:51" s="13" customFormat="1" ht="12">
      <c r="A247" s="13"/>
      <c r="B247" s="182"/>
      <c r="C247" s="13"/>
      <c r="D247" s="183" t="s">
        <v>224</v>
      </c>
      <c r="E247" s="13"/>
      <c r="F247" s="185" t="s">
        <v>1620</v>
      </c>
      <c r="G247" s="13"/>
      <c r="H247" s="186">
        <v>235.033</v>
      </c>
      <c r="I247" s="187"/>
      <c r="J247" s="13"/>
      <c r="K247" s="13"/>
      <c r="L247" s="182"/>
      <c r="M247" s="188"/>
      <c r="N247" s="189"/>
      <c r="O247" s="189"/>
      <c r="P247" s="189"/>
      <c r="Q247" s="189"/>
      <c r="R247" s="189"/>
      <c r="S247" s="189"/>
      <c r="T247" s="190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184" t="s">
        <v>224</v>
      </c>
      <c r="AU247" s="184" t="s">
        <v>22</v>
      </c>
      <c r="AV247" s="13" t="s">
        <v>22</v>
      </c>
      <c r="AW247" s="13" t="s">
        <v>4</v>
      </c>
      <c r="AX247" s="13" t="s">
        <v>88</v>
      </c>
      <c r="AY247" s="184" t="s">
        <v>216</v>
      </c>
    </row>
    <row r="248" spans="1:65" s="2" customFormat="1" ht="49.05" customHeight="1">
      <c r="A248" s="40"/>
      <c r="B248" s="167"/>
      <c r="C248" s="168" t="s">
        <v>521</v>
      </c>
      <c r="D248" s="168" t="s">
        <v>218</v>
      </c>
      <c r="E248" s="169" t="s">
        <v>1456</v>
      </c>
      <c r="F248" s="170" t="s">
        <v>1457</v>
      </c>
      <c r="G248" s="171" t="s">
        <v>299</v>
      </c>
      <c r="H248" s="172">
        <v>235.033</v>
      </c>
      <c r="I248" s="173"/>
      <c r="J248" s="174">
        <f>ROUND(I248*H248,2)</f>
        <v>0</v>
      </c>
      <c r="K248" s="175"/>
      <c r="L248" s="41"/>
      <c r="M248" s="176" t="s">
        <v>3</v>
      </c>
      <c r="N248" s="177" t="s">
        <v>51</v>
      </c>
      <c r="O248" s="74"/>
      <c r="P248" s="178">
        <f>O248*H248</f>
        <v>0</v>
      </c>
      <c r="Q248" s="178">
        <v>0</v>
      </c>
      <c r="R248" s="178">
        <f>Q248*H248</f>
        <v>0</v>
      </c>
      <c r="S248" s="178">
        <v>0</v>
      </c>
      <c r="T248" s="179">
        <f>S248*H248</f>
        <v>0</v>
      </c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R248" s="180" t="s">
        <v>222</v>
      </c>
      <c r="AT248" s="180" t="s">
        <v>218</v>
      </c>
      <c r="AU248" s="180" t="s">
        <v>22</v>
      </c>
      <c r="AY248" s="20" t="s">
        <v>216</v>
      </c>
      <c r="BE248" s="181">
        <f>IF(N248="základní",J248,0)</f>
        <v>0</v>
      </c>
      <c r="BF248" s="181">
        <f>IF(N248="snížená",J248,0)</f>
        <v>0</v>
      </c>
      <c r="BG248" s="181">
        <f>IF(N248="zákl. přenesená",J248,0)</f>
        <v>0</v>
      </c>
      <c r="BH248" s="181">
        <f>IF(N248="sníž. přenesená",J248,0)</f>
        <v>0</v>
      </c>
      <c r="BI248" s="181">
        <f>IF(N248="nulová",J248,0)</f>
        <v>0</v>
      </c>
      <c r="BJ248" s="20" t="s">
        <v>88</v>
      </c>
      <c r="BK248" s="181">
        <f>ROUND(I248*H248,2)</f>
        <v>0</v>
      </c>
      <c r="BL248" s="20" t="s">
        <v>222</v>
      </c>
      <c r="BM248" s="180" t="s">
        <v>1621</v>
      </c>
    </row>
    <row r="249" spans="1:51" s="13" customFormat="1" ht="12">
      <c r="A249" s="13"/>
      <c r="B249" s="182"/>
      <c r="C249" s="13"/>
      <c r="D249" s="183" t="s">
        <v>224</v>
      </c>
      <c r="E249" s="13"/>
      <c r="F249" s="185" t="s">
        <v>1620</v>
      </c>
      <c r="G249" s="13"/>
      <c r="H249" s="186">
        <v>235.033</v>
      </c>
      <c r="I249" s="187"/>
      <c r="J249" s="13"/>
      <c r="K249" s="13"/>
      <c r="L249" s="182"/>
      <c r="M249" s="188"/>
      <c r="N249" s="189"/>
      <c r="O249" s="189"/>
      <c r="P249" s="189"/>
      <c r="Q249" s="189"/>
      <c r="R249" s="189"/>
      <c r="S249" s="189"/>
      <c r="T249" s="190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184" t="s">
        <v>224</v>
      </c>
      <c r="AU249" s="184" t="s">
        <v>22</v>
      </c>
      <c r="AV249" s="13" t="s">
        <v>22</v>
      </c>
      <c r="AW249" s="13" t="s">
        <v>4</v>
      </c>
      <c r="AX249" s="13" t="s">
        <v>88</v>
      </c>
      <c r="AY249" s="184" t="s">
        <v>216</v>
      </c>
    </row>
    <row r="250" spans="1:63" s="12" customFormat="1" ht="25.9" customHeight="1">
      <c r="A250" s="12"/>
      <c r="B250" s="154"/>
      <c r="C250" s="12"/>
      <c r="D250" s="155" t="s">
        <v>79</v>
      </c>
      <c r="E250" s="156" t="s">
        <v>1622</v>
      </c>
      <c r="F250" s="156" t="s">
        <v>1623</v>
      </c>
      <c r="G250" s="12"/>
      <c r="H250" s="12"/>
      <c r="I250" s="157"/>
      <c r="J250" s="158">
        <f>BK250</f>
        <v>0</v>
      </c>
      <c r="K250" s="12"/>
      <c r="L250" s="154"/>
      <c r="M250" s="159"/>
      <c r="N250" s="160"/>
      <c r="O250" s="160"/>
      <c r="P250" s="161">
        <f>P251</f>
        <v>0</v>
      </c>
      <c r="Q250" s="160"/>
      <c r="R250" s="161">
        <f>R251</f>
        <v>0</v>
      </c>
      <c r="S250" s="160"/>
      <c r="T250" s="162">
        <f>T251</f>
        <v>0</v>
      </c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R250" s="155" t="s">
        <v>244</v>
      </c>
      <c r="AT250" s="163" t="s">
        <v>79</v>
      </c>
      <c r="AU250" s="163" t="s">
        <v>80</v>
      </c>
      <c r="AY250" s="155" t="s">
        <v>216</v>
      </c>
      <c r="BK250" s="164">
        <f>BK251</f>
        <v>0</v>
      </c>
    </row>
    <row r="251" spans="1:63" s="12" customFormat="1" ht="22.8" customHeight="1">
      <c r="A251" s="12"/>
      <c r="B251" s="154"/>
      <c r="C251" s="12"/>
      <c r="D251" s="155" t="s">
        <v>79</v>
      </c>
      <c r="E251" s="165" t="s">
        <v>1624</v>
      </c>
      <c r="F251" s="165" t="s">
        <v>1625</v>
      </c>
      <c r="G251" s="12"/>
      <c r="H251" s="12"/>
      <c r="I251" s="157"/>
      <c r="J251" s="166">
        <f>BK251</f>
        <v>0</v>
      </c>
      <c r="K251" s="12"/>
      <c r="L251" s="154"/>
      <c r="M251" s="159"/>
      <c r="N251" s="160"/>
      <c r="O251" s="160"/>
      <c r="P251" s="161">
        <f>SUM(P252:P259)</f>
        <v>0</v>
      </c>
      <c r="Q251" s="160"/>
      <c r="R251" s="161">
        <f>SUM(R252:R259)</f>
        <v>0</v>
      </c>
      <c r="S251" s="160"/>
      <c r="T251" s="162">
        <f>SUM(T252:T259)</f>
        <v>0</v>
      </c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R251" s="155" t="s">
        <v>244</v>
      </c>
      <c r="AT251" s="163" t="s">
        <v>79</v>
      </c>
      <c r="AU251" s="163" t="s">
        <v>88</v>
      </c>
      <c r="AY251" s="155" t="s">
        <v>216</v>
      </c>
      <c r="BK251" s="164">
        <f>SUM(BK252:BK259)</f>
        <v>0</v>
      </c>
    </row>
    <row r="252" spans="1:65" s="2" customFormat="1" ht="14.4" customHeight="1">
      <c r="A252" s="40"/>
      <c r="B252" s="167"/>
      <c r="C252" s="168" t="s">
        <v>529</v>
      </c>
      <c r="D252" s="168" t="s">
        <v>218</v>
      </c>
      <c r="E252" s="169" t="s">
        <v>1626</v>
      </c>
      <c r="F252" s="170" t="s">
        <v>1627</v>
      </c>
      <c r="G252" s="171" t="s">
        <v>1435</v>
      </c>
      <c r="H252" s="172">
        <v>0.139</v>
      </c>
      <c r="I252" s="173"/>
      <c r="J252" s="174">
        <f>ROUND(I252*H252,2)</f>
        <v>0</v>
      </c>
      <c r="K252" s="175"/>
      <c r="L252" s="41"/>
      <c r="M252" s="176" t="s">
        <v>3</v>
      </c>
      <c r="N252" s="177" t="s">
        <v>51</v>
      </c>
      <c r="O252" s="74"/>
      <c r="P252" s="178">
        <f>O252*H252</f>
        <v>0</v>
      </c>
      <c r="Q252" s="178">
        <v>0</v>
      </c>
      <c r="R252" s="178">
        <f>Q252*H252</f>
        <v>0</v>
      </c>
      <c r="S252" s="178">
        <v>0</v>
      </c>
      <c r="T252" s="179">
        <f>S252*H252</f>
        <v>0</v>
      </c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R252" s="180" t="s">
        <v>1628</v>
      </c>
      <c r="AT252" s="180" t="s">
        <v>218</v>
      </c>
      <c r="AU252" s="180" t="s">
        <v>22</v>
      </c>
      <c r="AY252" s="20" t="s">
        <v>216</v>
      </c>
      <c r="BE252" s="181">
        <f>IF(N252="základní",J252,0)</f>
        <v>0</v>
      </c>
      <c r="BF252" s="181">
        <f>IF(N252="snížená",J252,0)</f>
        <v>0</v>
      </c>
      <c r="BG252" s="181">
        <f>IF(N252="zákl. přenesená",J252,0)</f>
        <v>0</v>
      </c>
      <c r="BH252" s="181">
        <f>IF(N252="sníž. přenesená",J252,0)</f>
        <v>0</v>
      </c>
      <c r="BI252" s="181">
        <f>IF(N252="nulová",J252,0)</f>
        <v>0</v>
      </c>
      <c r="BJ252" s="20" t="s">
        <v>88</v>
      </c>
      <c r="BK252" s="181">
        <f>ROUND(I252*H252,2)</f>
        <v>0</v>
      </c>
      <c r="BL252" s="20" t="s">
        <v>1628</v>
      </c>
      <c r="BM252" s="180" t="s">
        <v>1629</v>
      </c>
    </row>
    <row r="253" spans="1:51" s="13" customFormat="1" ht="12">
      <c r="A253" s="13"/>
      <c r="B253" s="182"/>
      <c r="C253" s="13"/>
      <c r="D253" s="183" t="s">
        <v>224</v>
      </c>
      <c r="E253" s="13"/>
      <c r="F253" s="185" t="s">
        <v>1607</v>
      </c>
      <c r="G253" s="13"/>
      <c r="H253" s="186">
        <v>0.139</v>
      </c>
      <c r="I253" s="187"/>
      <c r="J253" s="13"/>
      <c r="K253" s="13"/>
      <c r="L253" s="182"/>
      <c r="M253" s="188"/>
      <c r="N253" s="189"/>
      <c r="O253" s="189"/>
      <c r="P253" s="189"/>
      <c r="Q253" s="189"/>
      <c r="R253" s="189"/>
      <c r="S253" s="189"/>
      <c r="T253" s="190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184" t="s">
        <v>224</v>
      </c>
      <c r="AU253" s="184" t="s">
        <v>22</v>
      </c>
      <c r="AV253" s="13" t="s">
        <v>22</v>
      </c>
      <c r="AW253" s="13" t="s">
        <v>4</v>
      </c>
      <c r="AX253" s="13" t="s">
        <v>88</v>
      </c>
      <c r="AY253" s="184" t="s">
        <v>216</v>
      </c>
    </row>
    <row r="254" spans="1:65" s="2" customFormat="1" ht="14.4" customHeight="1">
      <c r="A254" s="40"/>
      <c r="B254" s="167"/>
      <c r="C254" s="168" t="s">
        <v>534</v>
      </c>
      <c r="D254" s="168" t="s">
        <v>218</v>
      </c>
      <c r="E254" s="169" t="s">
        <v>1626</v>
      </c>
      <c r="F254" s="170" t="s">
        <v>1627</v>
      </c>
      <c r="G254" s="171" t="s">
        <v>1435</v>
      </c>
      <c r="H254" s="172">
        <v>0.11</v>
      </c>
      <c r="I254" s="173"/>
      <c r="J254" s="174">
        <f>ROUND(I254*H254,2)</f>
        <v>0</v>
      </c>
      <c r="K254" s="175"/>
      <c r="L254" s="41"/>
      <c r="M254" s="176" t="s">
        <v>3</v>
      </c>
      <c r="N254" s="177" t="s">
        <v>51</v>
      </c>
      <c r="O254" s="74"/>
      <c r="P254" s="178">
        <f>O254*H254</f>
        <v>0</v>
      </c>
      <c r="Q254" s="178">
        <v>0</v>
      </c>
      <c r="R254" s="178">
        <f>Q254*H254</f>
        <v>0</v>
      </c>
      <c r="S254" s="178">
        <v>0</v>
      </c>
      <c r="T254" s="179">
        <f>S254*H254</f>
        <v>0</v>
      </c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R254" s="180" t="s">
        <v>1628</v>
      </c>
      <c r="AT254" s="180" t="s">
        <v>218</v>
      </c>
      <c r="AU254" s="180" t="s">
        <v>22</v>
      </c>
      <c r="AY254" s="20" t="s">
        <v>216</v>
      </c>
      <c r="BE254" s="181">
        <f>IF(N254="základní",J254,0)</f>
        <v>0</v>
      </c>
      <c r="BF254" s="181">
        <f>IF(N254="snížená",J254,0)</f>
        <v>0</v>
      </c>
      <c r="BG254" s="181">
        <f>IF(N254="zákl. přenesená",J254,0)</f>
        <v>0</v>
      </c>
      <c r="BH254" s="181">
        <f>IF(N254="sníž. přenesená",J254,0)</f>
        <v>0</v>
      </c>
      <c r="BI254" s="181">
        <f>IF(N254="nulová",J254,0)</f>
        <v>0</v>
      </c>
      <c r="BJ254" s="20" t="s">
        <v>88</v>
      </c>
      <c r="BK254" s="181">
        <f>ROUND(I254*H254,2)</f>
        <v>0</v>
      </c>
      <c r="BL254" s="20" t="s">
        <v>1628</v>
      </c>
      <c r="BM254" s="180" t="s">
        <v>1630</v>
      </c>
    </row>
    <row r="255" spans="1:51" s="13" customFormat="1" ht="12">
      <c r="A255" s="13"/>
      <c r="B255" s="182"/>
      <c r="C255" s="13"/>
      <c r="D255" s="183" t="s">
        <v>224</v>
      </c>
      <c r="E255" s="13"/>
      <c r="F255" s="185" t="s">
        <v>1631</v>
      </c>
      <c r="G255" s="13"/>
      <c r="H255" s="186">
        <v>0.11</v>
      </c>
      <c r="I255" s="187"/>
      <c r="J255" s="13"/>
      <c r="K255" s="13"/>
      <c r="L255" s="182"/>
      <c r="M255" s="188"/>
      <c r="N255" s="189"/>
      <c r="O255" s="189"/>
      <c r="P255" s="189"/>
      <c r="Q255" s="189"/>
      <c r="R255" s="189"/>
      <c r="S255" s="189"/>
      <c r="T255" s="190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184" t="s">
        <v>224</v>
      </c>
      <c r="AU255" s="184" t="s">
        <v>22</v>
      </c>
      <c r="AV255" s="13" t="s">
        <v>22</v>
      </c>
      <c r="AW255" s="13" t="s">
        <v>4</v>
      </c>
      <c r="AX255" s="13" t="s">
        <v>88</v>
      </c>
      <c r="AY255" s="184" t="s">
        <v>216</v>
      </c>
    </row>
    <row r="256" spans="1:65" s="2" customFormat="1" ht="14.4" customHeight="1">
      <c r="A256" s="40"/>
      <c r="B256" s="167"/>
      <c r="C256" s="168" t="s">
        <v>540</v>
      </c>
      <c r="D256" s="168" t="s">
        <v>218</v>
      </c>
      <c r="E256" s="169" t="s">
        <v>1632</v>
      </c>
      <c r="F256" s="170" t="s">
        <v>1633</v>
      </c>
      <c r="G256" s="171" t="s">
        <v>1435</v>
      </c>
      <c r="H256" s="172">
        <v>0.139</v>
      </c>
      <c r="I256" s="173"/>
      <c r="J256" s="174">
        <f>ROUND(I256*H256,2)</f>
        <v>0</v>
      </c>
      <c r="K256" s="175"/>
      <c r="L256" s="41"/>
      <c r="M256" s="176" t="s">
        <v>3</v>
      </c>
      <c r="N256" s="177" t="s">
        <v>51</v>
      </c>
      <c r="O256" s="74"/>
      <c r="P256" s="178">
        <f>O256*H256</f>
        <v>0</v>
      </c>
      <c r="Q256" s="178">
        <v>0</v>
      </c>
      <c r="R256" s="178">
        <f>Q256*H256</f>
        <v>0</v>
      </c>
      <c r="S256" s="178">
        <v>0</v>
      </c>
      <c r="T256" s="179">
        <f>S256*H256</f>
        <v>0</v>
      </c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R256" s="180" t="s">
        <v>1628</v>
      </c>
      <c r="AT256" s="180" t="s">
        <v>218</v>
      </c>
      <c r="AU256" s="180" t="s">
        <v>22</v>
      </c>
      <c r="AY256" s="20" t="s">
        <v>216</v>
      </c>
      <c r="BE256" s="181">
        <f>IF(N256="základní",J256,0)</f>
        <v>0</v>
      </c>
      <c r="BF256" s="181">
        <f>IF(N256="snížená",J256,0)</f>
        <v>0</v>
      </c>
      <c r="BG256" s="181">
        <f>IF(N256="zákl. přenesená",J256,0)</f>
        <v>0</v>
      </c>
      <c r="BH256" s="181">
        <f>IF(N256="sníž. přenesená",J256,0)</f>
        <v>0</v>
      </c>
      <c r="BI256" s="181">
        <f>IF(N256="nulová",J256,0)</f>
        <v>0</v>
      </c>
      <c r="BJ256" s="20" t="s">
        <v>88</v>
      </c>
      <c r="BK256" s="181">
        <f>ROUND(I256*H256,2)</f>
        <v>0</v>
      </c>
      <c r="BL256" s="20" t="s">
        <v>1628</v>
      </c>
      <c r="BM256" s="180" t="s">
        <v>1634</v>
      </c>
    </row>
    <row r="257" spans="1:51" s="13" customFormat="1" ht="12">
      <c r="A257" s="13"/>
      <c r="B257" s="182"/>
      <c r="C257" s="13"/>
      <c r="D257" s="183" t="s">
        <v>224</v>
      </c>
      <c r="E257" s="13"/>
      <c r="F257" s="185" t="s">
        <v>1607</v>
      </c>
      <c r="G257" s="13"/>
      <c r="H257" s="186">
        <v>0.139</v>
      </c>
      <c r="I257" s="187"/>
      <c r="J257" s="13"/>
      <c r="K257" s="13"/>
      <c r="L257" s="182"/>
      <c r="M257" s="188"/>
      <c r="N257" s="189"/>
      <c r="O257" s="189"/>
      <c r="P257" s="189"/>
      <c r="Q257" s="189"/>
      <c r="R257" s="189"/>
      <c r="S257" s="189"/>
      <c r="T257" s="190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184" t="s">
        <v>224</v>
      </c>
      <c r="AU257" s="184" t="s">
        <v>22</v>
      </c>
      <c r="AV257" s="13" t="s">
        <v>22</v>
      </c>
      <c r="AW257" s="13" t="s">
        <v>4</v>
      </c>
      <c r="AX257" s="13" t="s">
        <v>88</v>
      </c>
      <c r="AY257" s="184" t="s">
        <v>216</v>
      </c>
    </row>
    <row r="258" spans="1:65" s="2" customFormat="1" ht="14.4" customHeight="1">
      <c r="A258" s="40"/>
      <c r="B258" s="167"/>
      <c r="C258" s="168" t="s">
        <v>546</v>
      </c>
      <c r="D258" s="168" t="s">
        <v>218</v>
      </c>
      <c r="E258" s="169" t="s">
        <v>1632</v>
      </c>
      <c r="F258" s="170" t="s">
        <v>1633</v>
      </c>
      <c r="G258" s="171" t="s">
        <v>1435</v>
      </c>
      <c r="H258" s="172">
        <v>0.11</v>
      </c>
      <c r="I258" s="173"/>
      <c r="J258" s="174">
        <f>ROUND(I258*H258,2)</f>
        <v>0</v>
      </c>
      <c r="K258" s="175"/>
      <c r="L258" s="41"/>
      <c r="M258" s="176" t="s">
        <v>3</v>
      </c>
      <c r="N258" s="177" t="s">
        <v>51</v>
      </c>
      <c r="O258" s="74"/>
      <c r="P258" s="178">
        <f>O258*H258</f>
        <v>0</v>
      </c>
      <c r="Q258" s="178">
        <v>0</v>
      </c>
      <c r="R258" s="178">
        <f>Q258*H258</f>
        <v>0</v>
      </c>
      <c r="S258" s="178">
        <v>0</v>
      </c>
      <c r="T258" s="179">
        <f>S258*H258</f>
        <v>0</v>
      </c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R258" s="180" t="s">
        <v>1628</v>
      </c>
      <c r="AT258" s="180" t="s">
        <v>218</v>
      </c>
      <c r="AU258" s="180" t="s">
        <v>22</v>
      </c>
      <c r="AY258" s="20" t="s">
        <v>216</v>
      </c>
      <c r="BE258" s="181">
        <f>IF(N258="základní",J258,0)</f>
        <v>0</v>
      </c>
      <c r="BF258" s="181">
        <f>IF(N258="snížená",J258,0)</f>
        <v>0</v>
      </c>
      <c r="BG258" s="181">
        <f>IF(N258="zákl. přenesená",J258,0)</f>
        <v>0</v>
      </c>
      <c r="BH258" s="181">
        <f>IF(N258="sníž. přenesená",J258,0)</f>
        <v>0</v>
      </c>
      <c r="BI258" s="181">
        <f>IF(N258="nulová",J258,0)</f>
        <v>0</v>
      </c>
      <c r="BJ258" s="20" t="s">
        <v>88</v>
      </c>
      <c r="BK258" s="181">
        <f>ROUND(I258*H258,2)</f>
        <v>0</v>
      </c>
      <c r="BL258" s="20" t="s">
        <v>1628</v>
      </c>
      <c r="BM258" s="180" t="s">
        <v>1635</v>
      </c>
    </row>
    <row r="259" spans="1:51" s="13" customFormat="1" ht="12">
      <c r="A259" s="13"/>
      <c r="B259" s="182"/>
      <c r="C259" s="13"/>
      <c r="D259" s="183" t="s">
        <v>224</v>
      </c>
      <c r="E259" s="13"/>
      <c r="F259" s="185" t="s">
        <v>1631</v>
      </c>
      <c r="G259" s="13"/>
      <c r="H259" s="186">
        <v>0.11</v>
      </c>
      <c r="I259" s="187"/>
      <c r="J259" s="13"/>
      <c r="K259" s="13"/>
      <c r="L259" s="182"/>
      <c r="M259" s="237"/>
      <c r="N259" s="238"/>
      <c r="O259" s="238"/>
      <c r="P259" s="238"/>
      <c r="Q259" s="238"/>
      <c r="R259" s="238"/>
      <c r="S259" s="238"/>
      <c r="T259" s="239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184" t="s">
        <v>224</v>
      </c>
      <c r="AU259" s="184" t="s">
        <v>22</v>
      </c>
      <c r="AV259" s="13" t="s">
        <v>22</v>
      </c>
      <c r="AW259" s="13" t="s">
        <v>4</v>
      </c>
      <c r="AX259" s="13" t="s">
        <v>88</v>
      </c>
      <c r="AY259" s="184" t="s">
        <v>216</v>
      </c>
    </row>
    <row r="260" spans="1:31" s="2" customFormat="1" ht="6.95" customHeight="1">
      <c r="A260" s="40"/>
      <c r="B260" s="57"/>
      <c r="C260" s="58"/>
      <c r="D260" s="58"/>
      <c r="E260" s="58"/>
      <c r="F260" s="58"/>
      <c r="G260" s="58"/>
      <c r="H260" s="58"/>
      <c r="I260" s="58"/>
      <c r="J260" s="58"/>
      <c r="K260" s="58"/>
      <c r="L260" s="41"/>
      <c r="M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</row>
  </sheetData>
  <autoFilter ref="C86:K259"/>
  <mergeCells count="9">
    <mergeCell ref="E7:H7"/>
    <mergeCell ref="E9:H9"/>
    <mergeCell ref="E18:H18"/>
    <mergeCell ref="E27:H27"/>
    <mergeCell ref="E48:H48"/>
    <mergeCell ref="E50:H50"/>
    <mergeCell ref="E77:H77"/>
    <mergeCell ref="E79:H7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9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9" t="s">
        <v>6</v>
      </c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131</v>
      </c>
    </row>
    <row r="3" spans="2:46" s="1" customFormat="1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3"/>
      <c r="AT3" s="20" t="s">
        <v>22</v>
      </c>
    </row>
    <row r="4" spans="2:46" s="1" customFormat="1" ht="24.95" customHeight="1">
      <c r="B4" s="23"/>
      <c r="D4" s="24" t="s">
        <v>186</v>
      </c>
      <c r="L4" s="23"/>
      <c r="M4" s="116" t="s">
        <v>11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33" t="s">
        <v>17</v>
      </c>
      <c r="L6" s="23"/>
    </row>
    <row r="7" spans="2:12" s="1" customFormat="1" ht="16.5" customHeight="1">
      <c r="B7" s="23"/>
      <c r="E7" s="117" t="str">
        <f>'Rekapitulace stavby'!K6</f>
        <v>II/187 Kolínec průtah</v>
      </c>
      <c r="F7" s="33"/>
      <c r="G7" s="33"/>
      <c r="H7" s="33"/>
      <c r="L7" s="23"/>
    </row>
    <row r="8" spans="1:31" s="2" customFormat="1" ht="12" customHeight="1">
      <c r="A8" s="40"/>
      <c r="B8" s="41"/>
      <c r="C8" s="40"/>
      <c r="D8" s="33" t="s">
        <v>187</v>
      </c>
      <c r="E8" s="40"/>
      <c r="F8" s="40"/>
      <c r="G8" s="40"/>
      <c r="H8" s="40"/>
      <c r="I8" s="40"/>
      <c r="J8" s="40"/>
      <c r="K8" s="40"/>
      <c r="L8" s="118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1"/>
      <c r="C9" s="40"/>
      <c r="D9" s="40"/>
      <c r="E9" s="64" t="s">
        <v>1636</v>
      </c>
      <c r="F9" s="40"/>
      <c r="G9" s="40"/>
      <c r="H9" s="40"/>
      <c r="I9" s="40"/>
      <c r="J9" s="40"/>
      <c r="K9" s="40"/>
      <c r="L9" s="118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1"/>
      <c r="C10" s="40"/>
      <c r="D10" s="40"/>
      <c r="E10" s="40"/>
      <c r="F10" s="40"/>
      <c r="G10" s="40"/>
      <c r="H10" s="40"/>
      <c r="I10" s="40"/>
      <c r="J10" s="40"/>
      <c r="K10" s="40"/>
      <c r="L10" s="118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1"/>
      <c r="C11" s="40"/>
      <c r="D11" s="33" t="s">
        <v>19</v>
      </c>
      <c r="E11" s="40"/>
      <c r="F11" s="28" t="s">
        <v>20</v>
      </c>
      <c r="G11" s="40"/>
      <c r="H11" s="40"/>
      <c r="I11" s="33" t="s">
        <v>21</v>
      </c>
      <c r="J11" s="28" t="s">
        <v>3</v>
      </c>
      <c r="K11" s="40"/>
      <c r="L11" s="118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1"/>
      <c r="C12" s="40"/>
      <c r="D12" s="33" t="s">
        <v>23</v>
      </c>
      <c r="E12" s="40"/>
      <c r="F12" s="28" t="s">
        <v>24</v>
      </c>
      <c r="G12" s="40"/>
      <c r="H12" s="40"/>
      <c r="I12" s="33" t="s">
        <v>25</v>
      </c>
      <c r="J12" s="66" t="str">
        <f>'Rekapitulace stavby'!AN8</f>
        <v>21. 1. 2021</v>
      </c>
      <c r="K12" s="40"/>
      <c r="L12" s="118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1"/>
      <c r="C13" s="40"/>
      <c r="D13" s="40"/>
      <c r="E13" s="40"/>
      <c r="F13" s="40"/>
      <c r="G13" s="40"/>
      <c r="H13" s="40"/>
      <c r="I13" s="40"/>
      <c r="J13" s="40"/>
      <c r="K13" s="40"/>
      <c r="L13" s="118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1"/>
      <c r="C14" s="40"/>
      <c r="D14" s="33" t="s">
        <v>31</v>
      </c>
      <c r="E14" s="40"/>
      <c r="F14" s="40"/>
      <c r="G14" s="40"/>
      <c r="H14" s="40"/>
      <c r="I14" s="33" t="s">
        <v>32</v>
      </c>
      <c r="J14" s="28" t="s">
        <v>33</v>
      </c>
      <c r="K14" s="40"/>
      <c r="L14" s="118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1"/>
      <c r="C15" s="40"/>
      <c r="D15" s="40"/>
      <c r="E15" s="28" t="s">
        <v>34</v>
      </c>
      <c r="F15" s="40"/>
      <c r="G15" s="40"/>
      <c r="H15" s="40"/>
      <c r="I15" s="33" t="s">
        <v>35</v>
      </c>
      <c r="J15" s="28" t="s">
        <v>3</v>
      </c>
      <c r="K15" s="40"/>
      <c r="L15" s="118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1"/>
      <c r="C16" s="40"/>
      <c r="D16" s="40"/>
      <c r="E16" s="40"/>
      <c r="F16" s="40"/>
      <c r="G16" s="40"/>
      <c r="H16" s="40"/>
      <c r="I16" s="40"/>
      <c r="J16" s="40"/>
      <c r="K16" s="40"/>
      <c r="L16" s="118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1"/>
      <c r="C17" s="40"/>
      <c r="D17" s="33" t="s">
        <v>36</v>
      </c>
      <c r="E17" s="40"/>
      <c r="F17" s="40"/>
      <c r="G17" s="40"/>
      <c r="H17" s="40"/>
      <c r="I17" s="33" t="s">
        <v>32</v>
      </c>
      <c r="J17" s="34" t="str">
        <f>'Rekapitulace stavby'!AN13</f>
        <v>Vyplň údaj</v>
      </c>
      <c r="K17" s="40"/>
      <c r="L17" s="118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1"/>
      <c r="C18" s="40"/>
      <c r="D18" s="40"/>
      <c r="E18" s="34" t="str">
        <f>'Rekapitulace stavby'!E14</f>
        <v>Vyplň údaj</v>
      </c>
      <c r="F18" s="28"/>
      <c r="G18" s="28"/>
      <c r="H18" s="28"/>
      <c r="I18" s="33" t="s">
        <v>35</v>
      </c>
      <c r="J18" s="34" t="str">
        <f>'Rekapitulace stavby'!AN14</f>
        <v>Vyplň údaj</v>
      </c>
      <c r="K18" s="40"/>
      <c r="L18" s="118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1"/>
      <c r="C19" s="40"/>
      <c r="D19" s="40"/>
      <c r="E19" s="40"/>
      <c r="F19" s="40"/>
      <c r="G19" s="40"/>
      <c r="H19" s="40"/>
      <c r="I19" s="40"/>
      <c r="J19" s="40"/>
      <c r="K19" s="40"/>
      <c r="L19" s="118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1"/>
      <c r="C20" s="40"/>
      <c r="D20" s="33" t="s">
        <v>38</v>
      </c>
      <c r="E20" s="40"/>
      <c r="F20" s="40"/>
      <c r="G20" s="40"/>
      <c r="H20" s="40"/>
      <c r="I20" s="33" t="s">
        <v>32</v>
      </c>
      <c r="J20" s="28" t="s">
        <v>39</v>
      </c>
      <c r="K20" s="40"/>
      <c r="L20" s="118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1"/>
      <c r="C21" s="40"/>
      <c r="D21" s="40"/>
      <c r="E21" s="28" t="s">
        <v>40</v>
      </c>
      <c r="F21" s="40"/>
      <c r="G21" s="40"/>
      <c r="H21" s="40"/>
      <c r="I21" s="33" t="s">
        <v>35</v>
      </c>
      <c r="J21" s="28" t="s">
        <v>3</v>
      </c>
      <c r="K21" s="40"/>
      <c r="L21" s="118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1"/>
      <c r="C22" s="40"/>
      <c r="D22" s="40"/>
      <c r="E22" s="40"/>
      <c r="F22" s="40"/>
      <c r="G22" s="40"/>
      <c r="H22" s="40"/>
      <c r="I22" s="40"/>
      <c r="J22" s="40"/>
      <c r="K22" s="40"/>
      <c r="L22" s="118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1"/>
      <c r="C23" s="40"/>
      <c r="D23" s="33" t="s">
        <v>42</v>
      </c>
      <c r="E23" s="40"/>
      <c r="F23" s="40"/>
      <c r="G23" s="40"/>
      <c r="H23" s="40"/>
      <c r="I23" s="33" t="s">
        <v>32</v>
      </c>
      <c r="J23" s="28" t="s">
        <v>39</v>
      </c>
      <c r="K23" s="40"/>
      <c r="L23" s="118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1"/>
      <c r="C24" s="40"/>
      <c r="D24" s="40"/>
      <c r="E24" s="28" t="s">
        <v>43</v>
      </c>
      <c r="F24" s="40"/>
      <c r="G24" s="40"/>
      <c r="H24" s="40"/>
      <c r="I24" s="33" t="s">
        <v>35</v>
      </c>
      <c r="J24" s="28" t="s">
        <v>3</v>
      </c>
      <c r="K24" s="40"/>
      <c r="L24" s="118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1"/>
      <c r="C25" s="40"/>
      <c r="D25" s="40"/>
      <c r="E25" s="40"/>
      <c r="F25" s="40"/>
      <c r="G25" s="40"/>
      <c r="H25" s="40"/>
      <c r="I25" s="40"/>
      <c r="J25" s="40"/>
      <c r="K25" s="40"/>
      <c r="L25" s="118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1"/>
      <c r="C26" s="40"/>
      <c r="D26" s="33" t="s">
        <v>44</v>
      </c>
      <c r="E26" s="40"/>
      <c r="F26" s="40"/>
      <c r="G26" s="40"/>
      <c r="H26" s="40"/>
      <c r="I26" s="40"/>
      <c r="J26" s="40"/>
      <c r="K26" s="40"/>
      <c r="L26" s="118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23.25" customHeight="1">
      <c r="A27" s="119"/>
      <c r="B27" s="120"/>
      <c r="C27" s="119"/>
      <c r="D27" s="119"/>
      <c r="E27" s="38" t="s">
        <v>1276</v>
      </c>
      <c r="F27" s="38"/>
      <c r="G27" s="38"/>
      <c r="H27" s="38"/>
      <c r="I27" s="119"/>
      <c r="J27" s="119"/>
      <c r="K27" s="119"/>
      <c r="L27" s="121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</row>
    <row r="28" spans="1:31" s="2" customFormat="1" ht="6.95" customHeight="1">
      <c r="A28" s="40"/>
      <c r="B28" s="41"/>
      <c r="C28" s="40"/>
      <c r="D28" s="40"/>
      <c r="E28" s="40"/>
      <c r="F28" s="40"/>
      <c r="G28" s="40"/>
      <c r="H28" s="40"/>
      <c r="I28" s="40"/>
      <c r="J28" s="40"/>
      <c r="K28" s="40"/>
      <c r="L28" s="118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1"/>
      <c r="C29" s="40"/>
      <c r="D29" s="86"/>
      <c r="E29" s="86"/>
      <c r="F29" s="86"/>
      <c r="G29" s="86"/>
      <c r="H29" s="86"/>
      <c r="I29" s="86"/>
      <c r="J29" s="86"/>
      <c r="K29" s="86"/>
      <c r="L29" s="118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1"/>
      <c r="C30" s="40"/>
      <c r="D30" s="122" t="s">
        <v>46</v>
      </c>
      <c r="E30" s="40"/>
      <c r="F30" s="40"/>
      <c r="G30" s="40"/>
      <c r="H30" s="40"/>
      <c r="I30" s="40"/>
      <c r="J30" s="92">
        <f>ROUND(J87,2)</f>
        <v>0</v>
      </c>
      <c r="K30" s="40"/>
      <c r="L30" s="118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1"/>
      <c r="C31" s="40"/>
      <c r="D31" s="86"/>
      <c r="E31" s="86"/>
      <c r="F31" s="86"/>
      <c r="G31" s="86"/>
      <c r="H31" s="86"/>
      <c r="I31" s="86"/>
      <c r="J31" s="86"/>
      <c r="K31" s="86"/>
      <c r="L31" s="118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1"/>
      <c r="C32" s="40"/>
      <c r="D32" s="40"/>
      <c r="E32" s="40"/>
      <c r="F32" s="45" t="s">
        <v>48</v>
      </c>
      <c r="G32" s="40"/>
      <c r="H32" s="40"/>
      <c r="I32" s="45" t="s">
        <v>47</v>
      </c>
      <c r="J32" s="45" t="s">
        <v>49</v>
      </c>
      <c r="K32" s="40"/>
      <c r="L32" s="118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1"/>
      <c r="C33" s="40"/>
      <c r="D33" s="123" t="s">
        <v>50</v>
      </c>
      <c r="E33" s="33" t="s">
        <v>51</v>
      </c>
      <c r="F33" s="124">
        <f>ROUND((SUM(BE87:BE296)),2)</f>
        <v>0</v>
      </c>
      <c r="G33" s="40"/>
      <c r="H33" s="40"/>
      <c r="I33" s="125">
        <v>0.21</v>
      </c>
      <c r="J33" s="124">
        <f>ROUND(((SUM(BE87:BE296))*I33),2)</f>
        <v>0</v>
      </c>
      <c r="K33" s="40"/>
      <c r="L33" s="118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1"/>
      <c r="C34" s="40"/>
      <c r="D34" s="40"/>
      <c r="E34" s="33" t="s">
        <v>52</v>
      </c>
      <c r="F34" s="124">
        <f>ROUND((SUM(BF87:BF296)),2)</f>
        <v>0</v>
      </c>
      <c r="G34" s="40"/>
      <c r="H34" s="40"/>
      <c r="I34" s="125">
        <v>0.15</v>
      </c>
      <c r="J34" s="124">
        <f>ROUND(((SUM(BF87:BF296))*I34),2)</f>
        <v>0</v>
      </c>
      <c r="K34" s="40"/>
      <c r="L34" s="118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1"/>
      <c r="C35" s="40"/>
      <c r="D35" s="40"/>
      <c r="E35" s="33" t="s">
        <v>53</v>
      </c>
      <c r="F35" s="124">
        <f>ROUND((SUM(BG87:BG296)),2)</f>
        <v>0</v>
      </c>
      <c r="G35" s="40"/>
      <c r="H35" s="40"/>
      <c r="I35" s="125">
        <v>0.21</v>
      </c>
      <c r="J35" s="124">
        <f>0</f>
        <v>0</v>
      </c>
      <c r="K35" s="40"/>
      <c r="L35" s="118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1"/>
      <c r="C36" s="40"/>
      <c r="D36" s="40"/>
      <c r="E36" s="33" t="s">
        <v>54</v>
      </c>
      <c r="F36" s="124">
        <f>ROUND((SUM(BH87:BH296)),2)</f>
        <v>0</v>
      </c>
      <c r="G36" s="40"/>
      <c r="H36" s="40"/>
      <c r="I36" s="125">
        <v>0.15</v>
      </c>
      <c r="J36" s="124">
        <f>0</f>
        <v>0</v>
      </c>
      <c r="K36" s="40"/>
      <c r="L36" s="118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1"/>
      <c r="C37" s="40"/>
      <c r="D37" s="40"/>
      <c r="E37" s="33" t="s">
        <v>55</v>
      </c>
      <c r="F37" s="124">
        <f>ROUND((SUM(BI87:BI296)),2)</f>
        <v>0</v>
      </c>
      <c r="G37" s="40"/>
      <c r="H37" s="40"/>
      <c r="I37" s="125">
        <v>0</v>
      </c>
      <c r="J37" s="124">
        <f>0</f>
        <v>0</v>
      </c>
      <c r="K37" s="40"/>
      <c r="L37" s="118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1"/>
      <c r="C38" s="40"/>
      <c r="D38" s="40"/>
      <c r="E38" s="40"/>
      <c r="F38" s="40"/>
      <c r="G38" s="40"/>
      <c r="H38" s="40"/>
      <c r="I38" s="40"/>
      <c r="J38" s="40"/>
      <c r="K38" s="40"/>
      <c r="L38" s="118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1"/>
      <c r="C39" s="126"/>
      <c r="D39" s="127" t="s">
        <v>56</v>
      </c>
      <c r="E39" s="78"/>
      <c r="F39" s="78"/>
      <c r="G39" s="128" t="s">
        <v>57</v>
      </c>
      <c r="H39" s="129" t="s">
        <v>58</v>
      </c>
      <c r="I39" s="78"/>
      <c r="J39" s="130">
        <f>SUM(J30:J37)</f>
        <v>0</v>
      </c>
      <c r="K39" s="131"/>
      <c r="L39" s="118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57"/>
      <c r="C40" s="58"/>
      <c r="D40" s="58"/>
      <c r="E40" s="58"/>
      <c r="F40" s="58"/>
      <c r="G40" s="58"/>
      <c r="H40" s="58"/>
      <c r="I40" s="58"/>
      <c r="J40" s="58"/>
      <c r="K40" s="58"/>
      <c r="L40" s="118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59"/>
      <c r="C44" s="60"/>
      <c r="D44" s="60"/>
      <c r="E44" s="60"/>
      <c r="F44" s="60"/>
      <c r="G44" s="60"/>
      <c r="H44" s="60"/>
      <c r="I44" s="60"/>
      <c r="J44" s="60"/>
      <c r="K44" s="60"/>
      <c r="L44" s="118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4" t="s">
        <v>189</v>
      </c>
      <c r="D45" s="40"/>
      <c r="E45" s="40"/>
      <c r="F45" s="40"/>
      <c r="G45" s="40"/>
      <c r="H45" s="40"/>
      <c r="I45" s="40"/>
      <c r="J45" s="40"/>
      <c r="K45" s="40"/>
      <c r="L45" s="118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0"/>
      <c r="D46" s="40"/>
      <c r="E46" s="40"/>
      <c r="F46" s="40"/>
      <c r="G46" s="40"/>
      <c r="H46" s="40"/>
      <c r="I46" s="40"/>
      <c r="J46" s="40"/>
      <c r="K46" s="40"/>
      <c r="L46" s="118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3" t="s">
        <v>17</v>
      </c>
      <c r="D47" s="40"/>
      <c r="E47" s="40"/>
      <c r="F47" s="40"/>
      <c r="G47" s="40"/>
      <c r="H47" s="40"/>
      <c r="I47" s="40"/>
      <c r="J47" s="40"/>
      <c r="K47" s="40"/>
      <c r="L47" s="118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0"/>
      <c r="D48" s="40"/>
      <c r="E48" s="117" t="str">
        <f>E7</f>
        <v>II/187 Kolínec průtah</v>
      </c>
      <c r="F48" s="33"/>
      <c r="G48" s="33"/>
      <c r="H48" s="33"/>
      <c r="I48" s="40"/>
      <c r="J48" s="40"/>
      <c r="K48" s="40"/>
      <c r="L48" s="118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3" t="s">
        <v>187</v>
      </c>
      <c r="D49" s="40"/>
      <c r="E49" s="40"/>
      <c r="F49" s="40"/>
      <c r="G49" s="40"/>
      <c r="H49" s="40"/>
      <c r="I49" s="40"/>
      <c r="J49" s="40"/>
      <c r="K49" s="40"/>
      <c r="L49" s="118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0"/>
      <c r="D50" s="40"/>
      <c r="E50" s="64" t="str">
        <f>E9</f>
        <v>SO 301.2 - Odvodnění komunikací - II. úsek - neuznatelné náklady</v>
      </c>
      <c r="F50" s="40"/>
      <c r="G50" s="40"/>
      <c r="H50" s="40"/>
      <c r="I50" s="40"/>
      <c r="J50" s="40"/>
      <c r="K50" s="40"/>
      <c r="L50" s="118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0"/>
      <c r="D51" s="40"/>
      <c r="E51" s="40"/>
      <c r="F51" s="40"/>
      <c r="G51" s="40"/>
      <c r="H51" s="40"/>
      <c r="I51" s="40"/>
      <c r="J51" s="40"/>
      <c r="K51" s="40"/>
      <c r="L51" s="118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3" t="s">
        <v>23</v>
      </c>
      <c r="D52" s="40"/>
      <c r="E52" s="40"/>
      <c r="F52" s="28" t="str">
        <f>F12</f>
        <v>Kolínec</v>
      </c>
      <c r="G52" s="40"/>
      <c r="H52" s="40"/>
      <c r="I52" s="33" t="s">
        <v>25</v>
      </c>
      <c r="J52" s="66" t="str">
        <f>IF(J12="","",J12)</f>
        <v>21. 1. 2021</v>
      </c>
      <c r="K52" s="40"/>
      <c r="L52" s="118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0"/>
      <c r="D53" s="40"/>
      <c r="E53" s="40"/>
      <c r="F53" s="40"/>
      <c r="G53" s="40"/>
      <c r="H53" s="40"/>
      <c r="I53" s="40"/>
      <c r="J53" s="40"/>
      <c r="K53" s="40"/>
      <c r="L53" s="118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40.05" customHeight="1">
      <c r="A54" s="40"/>
      <c r="B54" s="41"/>
      <c r="C54" s="33" t="s">
        <v>31</v>
      </c>
      <c r="D54" s="40"/>
      <c r="E54" s="40"/>
      <c r="F54" s="28" t="str">
        <f>E15</f>
        <v>Městys Kolínec, Kolínec 28, 341 12 Kolínec</v>
      </c>
      <c r="G54" s="40"/>
      <c r="H54" s="40"/>
      <c r="I54" s="33" t="s">
        <v>38</v>
      </c>
      <c r="J54" s="38" t="str">
        <f>E21</f>
        <v>Ing. arch. Martin Jirovský Ph.D., MBA</v>
      </c>
      <c r="K54" s="40"/>
      <c r="L54" s="118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40.05" customHeight="1">
      <c r="A55" s="40"/>
      <c r="B55" s="41"/>
      <c r="C55" s="33" t="s">
        <v>36</v>
      </c>
      <c r="D55" s="40"/>
      <c r="E55" s="40"/>
      <c r="F55" s="28" t="str">
        <f>IF(E18="","",E18)</f>
        <v>Vyplň údaj</v>
      </c>
      <c r="G55" s="40"/>
      <c r="H55" s="40"/>
      <c r="I55" s="33" t="s">
        <v>42</v>
      </c>
      <c r="J55" s="38" t="str">
        <f>E24</f>
        <v>Centrum služen Staré město; Petra Stejskalová</v>
      </c>
      <c r="K55" s="40"/>
      <c r="L55" s="118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0"/>
      <c r="D56" s="40"/>
      <c r="E56" s="40"/>
      <c r="F56" s="40"/>
      <c r="G56" s="40"/>
      <c r="H56" s="40"/>
      <c r="I56" s="40"/>
      <c r="J56" s="40"/>
      <c r="K56" s="40"/>
      <c r="L56" s="118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32" t="s">
        <v>190</v>
      </c>
      <c r="D57" s="126"/>
      <c r="E57" s="126"/>
      <c r="F57" s="126"/>
      <c r="G57" s="126"/>
      <c r="H57" s="126"/>
      <c r="I57" s="126"/>
      <c r="J57" s="133" t="s">
        <v>191</v>
      </c>
      <c r="K57" s="126"/>
      <c r="L57" s="118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0"/>
      <c r="D58" s="40"/>
      <c r="E58" s="40"/>
      <c r="F58" s="40"/>
      <c r="G58" s="40"/>
      <c r="H58" s="40"/>
      <c r="I58" s="40"/>
      <c r="J58" s="40"/>
      <c r="K58" s="40"/>
      <c r="L58" s="118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34" t="s">
        <v>78</v>
      </c>
      <c r="D59" s="40"/>
      <c r="E59" s="40"/>
      <c r="F59" s="40"/>
      <c r="G59" s="40"/>
      <c r="H59" s="40"/>
      <c r="I59" s="40"/>
      <c r="J59" s="92">
        <f>J87</f>
        <v>0</v>
      </c>
      <c r="K59" s="40"/>
      <c r="L59" s="118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20" t="s">
        <v>192</v>
      </c>
    </row>
    <row r="60" spans="1:31" s="9" customFormat="1" ht="24.95" customHeight="1">
      <c r="A60" s="9"/>
      <c r="B60" s="135"/>
      <c r="C60" s="9"/>
      <c r="D60" s="136" t="s">
        <v>193</v>
      </c>
      <c r="E60" s="137"/>
      <c r="F60" s="137"/>
      <c r="G60" s="137"/>
      <c r="H60" s="137"/>
      <c r="I60" s="137"/>
      <c r="J60" s="138">
        <f>J88</f>
        <v>0</v>
      </c>
      <c r="K60" s="9"/>
      <c r="L60" s="135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39"/>
      <c r="C61" s="10"/>
      <c r="D61" s="140" t="s">
        <v>194</v>
      </c>
      <c r="E61" s="141"/>
      <c r="F61" s="141"/>
      <c r="G61" s="141"/>
      <c r="H61" s="141"/>
      <c r="I61" s="141"/>
      <c r="J61" s="142">
        <f>J89</f>
        <v>0</v>
      </c>
      <c r="K61" s="10"/>
      <c r="L61" s="13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39"/>
      <c r="C62" s="10"/>
      <c r="D62" s="140" t="s">
        <v>195</v>
      </c>
      <c r="E62" s="141"/>
      <c r="F62" s="141"/>
      <c r="G62" s="141"/>
      <c r="H62" s="141"/>
      <c r="I62" s="141"/>
      <c r="J62" s="142">
        <f>J169</f>
        <v>0</v>
      </c>
      <c r="K62" s="10"/>
      <c r="L62" s="13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39"/>
      <c r="C63" s="10"/>
      <c r="D63" s="140" t="s">
        <v>973</v>
      </c>
      <c r="E63" s="141"/>
      <c r="F63" s="141"/>
      <c r="G63" s="141"/>
      <c r="H63" s="141"/>
      <c r="I63" s="141"/>
      <c r="J63" s="142">
        <f>J178</f>
        <v>0</v>
      </c>
      <c r="K63" s="10"/>
      <c r="L63" s="13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39"/>
      <c r="C64" s="10"/>
      <c r="D64" s="140" t="s">
        <v>1277</v>
      </c>
      <c r="E64" s="141"/>
      <c r="F64" s="141"/>
      <c r="G64" s="141"/>
      <c r="H64" s="141"/>
      <c r="I64" s="141"/>
      <c r="J64" s="142">
        <f>J204</f>
        <v>0</v>
      </c>
      <c r="K64" s="10"/>
      <c r="L64" s="13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39"/>
      <c r="C65" s="10"/>
      <c r="D65" s="140" t="s">
        <v>200</v>
      </c>
      <c r="E65" s="141"/>
      <c r="F65" s="141"/>
      <c r="G65" s="141"/>
      <c r="H65" s="141"/>
      <c r="I65" s="141"/>
      <c r="J65" s="142">
        <f>J286</f>
        <v>0</v>
      </c>
      <c r="K65" s="10"/>
      <c r="L65" s="13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9" customFormat="1" ht="24.95" customHeight="1">
      <c r="A66" s="9"/>
      <c r="B66" s="135"/>
      <c r="C66" s="9"/>
      <c r="D66" s="136" t="s">
        <v>1460</v>
      </c>
      <c r="E66" s="137"/>
      <c r="F66" s="137"/>
      <c r="G66" s="137"/>
      <c r="H66" s="137"/>
      <c r="I66" s="137"/>
      <c r="J66" s="138">
        <f>J291</f>
        <v>0</v>
      </c>
      <c r="K66" s="9"/>
      <c r="L66" s="135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10" customFormat="1" ht="19.9" customHeight="1">
      <c r="A67" s="10"/>
      <c r="B67" s="139"/>
      <c r="C67" s="10"/>
      <c r="D67" s="140" t="s">
        <v>1461</v>
      </c>
      <c r="E67" s="141"/>
      <c r="F67" s="141"/>
      <c r="G67" s="141"/>
      <c r="H67" s="141"/>
      <c r="I67" s="141"/>
      <c r="J67" s="142">
        <f>J292</f>
        <v>0</v>
      </c>
      <c r="K67" s="10"/>
      <c r="L67" s="139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2" customFormat="1" ht="21.8" customHeight="1">
      <c r="A68" s="40"/>
      <c r="B68" s="41"/>
      <c r="C68" s="40"/>
      <c r="D68" s="40"/>
      <c r="E68" s="40"/>
      <c r="F68" s="40"/>
      <c r="G68" s="40"/>
      <c r="H68" s="40"/>
      <c r="I68" s="40"/>
      <c r="J68" s="40"/>
      <c r="K68" s="40"/>
      <c r="L68" s="118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pans="1:31" s="2" customFormat="1" ht="6.95" customHeight="1">
      <c r="A69" s="40"/>
      <c r="B69" s="57"/>
      <c r="C69" s="58"/>
      <c r="D69" s="58"/>
      <c r="E69" s="58"/>
      <c r="F69" s="58"/>
      <c r="G69" s="58"/>
      <c r="H69" s="58"/>
      <c r="I69" s="58"/>
      <c r="J69" s="58"/>
      <c r="K69" s="58"/>
      <c r="L69" s="118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3" spans="1:31" s="2" customFormat="1" ht="6.95" customHeight="1">
      <c r="A73" s="40"/>
      <c r="B73" s="59"/>
      <c r="C73" s="60"/>
      <c r="D73" s="60"/>
      <c r="E73" s="60"/>
      <c r="F73" s="60"/>
      <c r="G73" s="60"/>
      <c r="H73" s="60"/>
      <c r="I73" s="60"/>
      <c r="J73" s="60"/>
      <c r="K73" s="60"/>
      <c r="L73" s="118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24.95" customHeight="1">
      <c r="A74" s="40"/>
      <c r="B74" s="41"/>
      <c r="C74" s="24" t="s">
        <v>201</v>
      </c>
      <c r="D74" s="40"/>
      <c r="E74" s="40"/>
      <c r="F74" s="40"/>
      <c r="G74" s="40"/>
      <c r="H74" s="40"/>
      <c r="I74" s="40"/>
      <c r="J74" s="40"/>
      <c r="K74" s="40"/>
      <c r="L74" s="118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6.95" customHeight="1">
      <c r="A75" s="40"/>
      <c r="B75" s="41"/>
      <c r="C75" s="40"/>
      <c r="D75" s="40"/>
      <c r="E75" s="40"/>
      <c r="F75" s="40"/>
      <c r="G75" s="40"/>
      <c r="H75" s="40"/>
      <c r="I75" s="40"/>
      <c r="J75" s="40"/>
      <c r="K75" s="40"/>
      <c r="L75" s="118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2" customHeight="1">
      <c r="A76" s="40"/>
      <c r="B76" s="41"/>
      <c r="C76" s="33" t="s">
        <v>17</v>
      </c>
      <c r="D76" s="40"/>
      <c r="E76" s="40"/>
      <c r="F76" s="40"/>
      <c r="G76" s="40"/>
      <c r="H76" s="40"/>
      <c r="I76" s="40"/>
      <c r="J76" s="40"/>
      <c r="K76" s="40"/>
      <c r="L76" s="118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6.5" customHeight="1">
      <c r="A77" s="40"/>
      <c r="B77" s="41"/>
      <c r="C77" s="40"/>
      <c r="D77" s="40"/>
      <c r="E77" s="117" t="str">
        <f>E7</f>
        <v>II/187 Kolínec průtah</v>
      </c>
      <c r="F77" s="33"/>
      <c r="G77" s="33"/>
      <c r="H77" s="33"/>
      <c r="I77" s="40"/>
      <c r="J77" s="40"/>
      <c r="K77" s="40"/>
      <c r="L77" s="118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3" t="s">
        <v>187</v>
      </c>
      <c r="D78" s="40"/>
      <c r="E78" s="40"/>
      <c r="F78" s="40"/>
      <c r="G78" s="40"/>
      <c r="H78" s="40"/>
      <c r="I78" s="40"/>
      <c r="J78" s="40"/>
      <c r="K78" s="40"/>
      <c r="L78" s="118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6.5" customHeight="1">
      <c r="A79" s="40"/>
      <c r="B79" s="41"/>
      <c r="C79" s="40"/>
      <c r="D79" s="40"/>
      <c r="E79" s="64" t="str">
        <f>E9</f>
        <v>SO 301.2 - Odvodnění komunikací - II. úsek - neuznatelné náklady</v>
      </c>
      <c r="F79" s="40"/>
      <c r="G79" s="40"/>
      <c r="H79" s="40"/>
      <c r="I79" s="40"/>
      <c r="J79" s="40"/>
      <c r="K79" s="40"/>
      <c r="L79" s="118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0"/>
      <c r="D80" s="40"/>
      <c r="E80" s="40"/>
      <c r="F80" s="40"/>
      <c r="G80" s="40"/>
      <c r="H80" s="40"/>
      <c r="I80" s="40"/>
      <c r="J80" s="40"/>
      <c r="K80" s="40"/>
      <c r="L80" s="118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2" customHeight="1">
      <c r="A81" s="40"/>
      <c r="B81" s="41"/>
      <c r="C81" s="33" t="s">
        <v>23</v>
      </c>
      <c r="D81" s="40"/>
      <c r="E81" s="40"/>
      <c r="F81" s="28" t="str">
        <f>F12</f>
        <v>Kolínec</v>
      </c>
      <c r="G81" s="40"/>
      <c r="H81" s="40"/>
      <c r="I81" s="33" t="s">
        <v>25</v>
      </c>
      <c r="J81" s="66" t="str">
        <f>IF(J12="","",J12)</f>
        <v>21. 1. 2021</v>
      </c>
      <c r="K81" s="40"/>
      <c r="L81" s="118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6.95" customHeight="1">
      <c r="A82" s="40"/>
      <c r="B82" s="41"/>
      <c r="C82" s="40"/>
      <c r="D82" s="40"/>
      <c r="E82" s="40"/>
      <c r="F82" s="40"/>
      <c r="G82" s="40"/>
      <c r="H82" s="40"/>
      <c r="I82" s="40"/>
      <c r="J82" s="40"/>
      <c r="K82" s="40"/>
      <c r="L82" s="118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40.05" customHeight="1">
      <c r="A83" s="40"/>
      <c r="B83" s="41"/>
      <c r="C83" s="33" t="s">
        <v>31</v>
      </c>
      <c r="D83" s="40"/>
      <c r="E83" s="40"/>
      <c r="F83" s="28" t="str">
        <f>E15</f>
        <v>Městys Kolínec, Kolínec 28, 341 12 Kolínec</v>
      </c>
      <c r="G83" s="40"/>
      <c r="H83" s="40"/>
      <c r="I83" s="33" t="s">
        <v>38</v>
      </c>
      <c r="J83" s="38" t="str">
        <f>E21</f>
        <v>Ing. arch. Martin Jirovský Ph.D., MBA</v>
      </c>
      <c r="K83" s="40"/>
      <c r="L83" s="118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40.05" customHeight="1">
      <c r="A84" s="40"/>
      <c r="B84" s="41"/>
      <c r="C84" s="33" t="s">
        <v>36</v>
      </c>
      <c r="D84" s="40"/>
      <c r="E84" s="40"/>
      <c r="F84" s="28" t="str">
        <f>IF(E18="","",E18)</f>
        <v>Vyplň údaj</v>
      </c>
      <c r="G84" s="40"/>
      <c r="H84" s="40"/>
      <c r="I84" s="33" t="s">
        <v>42</v>
      </c>
      <c r="J84" s="38" t="str">
        <f>E24</f>
        <v>Centrum služen Staré město; Petra Stejskalová</v>
      </c>
      <c r="K84" s="40"/>
      <c r="L84" s="118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0.3" customHeight="1">
      <c r="A85" s="40"/>
      <c r="B85" s="41"/>
      <c r="C85" s="40"/>
      <c r="D85" s="40"/>
      <c r="E85" s="40"/>
      <c r="F85" s="40"/>
      <c r="G85" s="40"/>
      <c r="H85" s="40"/>
      <c r="I85" s="40"/>
      <c r="J85" s="40"/>
      <c r="K85" s="40"/>
      <c r="L85" s="118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11" customFormat="1" ht="29.25" customHeight="1">
      <c r="A86" s="143"/>
      <c r="B86" s="144"/>
      <c r="C86" s="145" t="s">
        <v>202</v>
      </c>
      <c r="D86" s="146" t="s">
        <v>65</v>
      </c>
      <c r="E86" s="146" t="s">
        <v>61</v>
      </c>
      <c r="F86" s="146" t="s">
        <v>62</v>
      </c>
      <c r="G86" s="146" t="s">
        <v>203</v>
      </c>
      <c r="H86" s="146" t="s">
        <v>204</v>
      </c>
      <c r="I86" s="146" t="s">
        <v>205</v>
      </c>
      <c r="J86" s="147" t="s">
        <v>191</v>
      </c>
      <c r="K86" s="148" t="s">
        <v>206</v>
      </c>
      <c r="L86" s="149"/>
      <c r="M86" s="82" t="s">
        <v>3</v>
      </c>
      <c r="N86" s="83" t="s">
        <v>50</v>
      </c>
      <c r="O86" s="83" t="s">
        <v>207</v>
      </c>
      <c r="P86" s="83" t="s">
        <v>208</v>
      </c>
      <c r="Q86" s="83" t="s">
        <v>209</v>
      </c>
      <c r="R86" s="83" t="s">
        <v>210</v>
      </c>
      <c r="S86" s="83" t="s">
        <v>211</v>
      </c>
      <c r="T86" s="84" t="s">
        <v>212</v>
      </c>
      <c r="U86" s="143"/>
      <c r="V86" s="143"/>
      <c r="W86" s="143"/>
      <c r="X86" s="143"/>
      <c r="Y86" s="143"/>
      <c r="Z86" s="143"/>
      <c r="AA86" s="143"/>
      <c r="AB86" s="143"/>
      <c r="AC86" s="143"/>
      <c r="AD86" s="143"/>
      <c r="AE86" s="143"/>
    </row>
    <row r="87" spans="1:63" s="2" customFormat="1" ht="22.8" customHeight="1">
      <c r="A87" s="40"/>
      <c r="B87" s="41"/>
      <c r="C87" s="89" t="s">
        <v>213</v>
      </c>
      <c r="D87" s="40"/>
      <c r="E87" s="40"/>
      <c r="F87" s="40"/>
      <c r="G87" s="40"/>
      <c r="H87" s="40"/>
      <c r="I87" s="40"/>
      <c r="J87" s="150">
        <f>BK87</f>
        <v>0</v>
      </c>
      <c r="K87" s="40"/>
      <c r="L87" s="41"/>
      <c r="M87" s="85"/>
      <c r="N87" s="70"/>
      <c r="O87" s="86"/>
      <c r="P87" s="151">
        <f>P88+P291</f>
        <v>0</v>
      </c>
      <c r="Q87" s="86"/>
      <c r="R87" s="151">
        <f>R88+R291</f>
        <v>218.83549068</v>
      </c>
      <c r="S87" s="86"/>
      <c r="T87" s="152">
        <f>T88+T291</f>
        <v>0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T87" s="20" t="s">
        <v>79</v>
      </c>
      <c r="AU87" s="20" t="s">
        <v>192</v>
      </c>
      <c r="BK87" s="153">
        <f>BK88+BK291</f>
        <v>0</v>
      </c>
    </row>
    <row r="88" spans="1:63" s="12" customFormat="1" ht="25.9" customHeight="1">
      <c r="A88" s="12"/>
      <c r="B88" s="154"/>
      <c r="C88" s="12"/>
      <c r="D88" s="155" t="s">
        <v>79</v>
      </c>
      <c r="E88" s="156" t="s">
        <v>214</v>
      </c>
      <c r="F88" s="156" t="s">
        <v>215</v>
      </c>
      <c r="G88" s="12"/>
      <c r="H88" s="12"/>
      <c r="I88" s="157"/>
      <c r="J88" s="158">
        <f>BK88</f>
        <v>0</v>
      </c>
      <c r="K88" s="12"/>
      <c r="L88" s="154"/>
      <c r="M88" s="159"/>
      <c r="N88" s="160"/>
      <c r="O88" s="160"/>
      <c r="P88" s="161">
        <f>P89+P169+P178+P204+P286</f>
        <v>0</v>
      </c>
      <c r="Q88" s="160"/>
      <c r="R88" s="161">
        <f>R89+R169+R178+R204+R286</f>
        <v>218.83549068</v>
      </c>
      <c r="S88" s="160"/>
      <c r="T88" s="162">
        <f>T89+T169+T178+T204+T286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155" t="s">
        <v>88</v>
      </c>
      <c r="AT88" s="163" t="s">
        <v>79</v>
      </c>
      <c r="AU88" s="163" t="s">
        <v>80</v>
      </c>
      <c r="AY88" s="155" t="s">
        <v>216</v>
      </c>
      <c r="BK88" s="164">
        <f>BK89+BK169+BK178+BK204+BK286</f>
        <v>0</v>
      </c>
    </row>
    <row r="89" spans="1:63" s="12" customFormat="1" ht="22.8" customHeight="1">
      <c r="A89" s="12"/>
      <c r="B89" s="154"/>
      <c r="C89" s="12"/>
      <c r="D89" s="155" t="s">
        <v>79</v>
      </c>
      <c r="E89" s="165" t="s">
        <v>88</v>
      </c>
      <c r="F89" s="165" t="s">
        <v>217</v>
      </c>
      <c r="G89" s="12"/>
      <c r="H89" s="12"/>
      <c r="I89" s="157"/>
      <c r="J89" s="166">
        <f>BK89</f>
        <v>0</v>
      </c>
      <c r="K89" s="12"/>
      <c r="L89" s="154"/>
      <c r="M89" s="159"/>
      <c r="N89" s="160"/>
      <c r="O89" s="160"/>
      <c r="P89" s="161">
        <f>SUM(P90:P168)</f>
        <v>0</v>
      </c>
      <c r="Q89" s="160"/>
      <c r="R89" s="161">
        <f>SUM(R90:R168)</f>
        <v>178.45724951999998</v>
      </c>
      <c r="S89" s="160"/>
      <c r="T89" s="162">
        <f>SUM(T90:T168)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155" t="s">
        <v>88</v>
      </c>
      <c r="AT89" s="163" t="s">
        <v>79</v>
      </c>
      <c r="AU89" s="163" t="s">
        <v>88</v>
      </c>
      <c r="AY89" s="155" t="s">
        <v>216</v>
      </c>
      <c r="BK89" s="164">
        <f>SUM(BK90:BK168)</f>
        <v>0</v>
      </c>
    </row>
    <row r="90" spans="1:65" s="2" customFormat="1" ht="24.15" customHeight="1">
      <c r="A90" s="40"/>
      <c r="B90" s="167"/>
      <c r="C90" s="168" t="s">
        <v>88</v>
      </c>
      <c r="D90" s="168" t="s">
        <v>218</v>
      </c>
      <c r="E90" s="169" t="s">
        <v>1278</v>
      </c>
      <c r="F90" s="170" t="s">
        <v>1279</v>
      </c>
      <c r="G90" s="171" t="s">
        <v>1089</v>
      </c>
      <c r="H90" s="172">
        <v>4.048</v>
      </c>
      <c r="I90" s="173"/>
      <c r="J90" s="174">
        <f>ROUND(I90*H90,2)</f>
        <v>0</v>
      </c>
      <c r="K90" s="175"/>
      <c r="L90" s="41"/>
      <c r="M90" s="176" t="s">
        <v>3</v>
      </c>
      <c r="N90" s="177" t="s">
        <v>51</v>
      </c>
      <c r="O90" s="74"/>
      <c r="P90" s="178">
        <f>O90*H90</f>
        <v>0</v>
      </c>
      <c r="Q90" s="178">
        <v>4E-05</v>
      </c>
      <c r="R90" s="178">
        <f>Q90*H90</f>
        <v>0.00016192000000000002</v>
      </c>
      <c r="S90" s="178">
        <v>0</v>
      </c>
      <c r="T90" s="179">
        <f>S90*H90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180" t="s">
        <v>222</v>
      </c>
      <c r="AT90" s="180" t="s">
        <v>218</v>
      </c>
      <c r="AU90" s="180" t="s">
        <v>22</v>
      </c>
      <c r="AY90" s="20" t="s">
        <v>216</v>
      </c>
      <c r="BE90" s="181">
        <f>IF(N90="základní",J90,0)</f>
        <v>0</v>
      </c>
      <c r="BF90" s="181">
        <f>IF(N90="snížená",J90,0)</f>
        <v>0</v>
      </c>
      <c r="BG90" s="181">
        <f>IF(N90="zákl. přenesená",J90,0)</f>
        <v>0</v>
      </c>
      <c r="BH90" s="181">
        <f>IF(N90="sníž. přenesená",J90,0)</f>
        <v>0</v>
      </c>
      <c r="BI90" s="181">
        <f>IF(N90="nulová",J90,0)</f>
        <v>0</v>
      </c>
      <c r="BJ90" s="20" t="s">
        <v>88</v>
      </c>
      <c r="BK90" s="181">
        <f>ROUND(I90*H90,2)</f>
        <v>0</v>
      </c>
      <c r="BL90" s="20" t="s">
        <v>222</v>
      </c>
      <c r="BM90" s="180" t="s">
        <v>1637</v>
      </c>
    </row>
    <row r="91" spans="1:51" s="13" customFormat="1" ht="12">
      <c r="A91" s="13"/>
      <c r="B91" s="182"/>
      <c r="C91" s="13"/>
      <c r="D91" s="183" t="s">
        <v>224</v>
      </c>
      <c r="E91" s="13"/>
      <c r="F91" s="185" t="s">
        <v>1409</v>
      </c>
      <c r="G91" s="13"/>
      <c r="H91" s="186">
        <v>4.048</v>
      </c>
      <c r="I91" s="187"/>
      <c r="J91" s="13"/>
      <c r="K91" s="13"/>
      <c r="L91" s="182"/>
      <c r="M91" s="188"/>
      <c r="N91" s="189"/>
      <c r="O91" s="189"/>
      <c r="P91" s="189"/>
      <c r="Q91" s="189"/>
      <c r="R91" s="189"/>
      <c r="S91" s="189"/>
      <c r="T91" s="190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184" t="s">
        <v>224</v>
      </c>
      <c r="AU91" s="184" t="s">
        <v>22</v>
      </c>
      <c r="AV91" s="13" t="s">
        <v>22</v>
      </c>
      <c r="AW91" s="13" t="s">
        <v>4</v>
      </c>
      <c r="AX91" s="13" t="s">
        <v>88</v>
      </c>
      <c r="AY91" s="184" t="s">
        <v>216</v>
      </c>
    </row>
    <row r="92" spans="1:65" s="2" customFormat="1" ht="37.8" customHeight="1">
      <c r="A92" s="40"/>
      <c r="B92" s="167"/>
      <c r="C92" s="168" t="s">
        <v>22</v>
      </c>
      <c r="D92" s="168" t="s">
        <v>218</v>
      </c>
      <c r="E92" s="169" t="s">
        <v>1282</v>
      </c>
      <c r="F92" s="170" t="s">
        <v>1283</v>
      </c>
      <c r="G92" s="171" t="s">
        <v>1284</v>
      </c>
      <c r="H92" s="172">
        <v>6.361</v>
      </c>
      <c r="I92" s="173"/>
      <c r="J92" s="174">
        <f>ROUND(I92*H92,2)</f>
        <v>0</v>
      </c>
      <c r="K92" s="175"/>
      <c r="L92" s="41"/>
      <c r="M92" s="176" t="s">
        <v>3</v>
      </c>
      <c r="N92" s="177" t="s">
        <v>51</v>
      </c>
      <c r="O92" s="74"/>
      <c r="P92" s="178">
        <f>O92*H92</f>
        <v>0</v>
      </c>
      <c r="Q92" s="178">
        <v>0</v>
      </c>
      <c r="R92" s="178">
        <f>Q92*H92</f>
        <v>0</v>
      </c>
      <c r="S92" s="178">
        <v>0</v>
      </c>
      <c r="T92" s="179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180" t="s">
        <v>222</v>
      </c>
      <c r="AT92" s="180" t="s">
        <v>218</v>
      </c>
      <c r="AU92" s="180" t="s">
        <v>22</v>
      </c>
      <c r="AY92" s="20" t="s">
        <v>216</v>
      </c>
      <c r="BE92" s="181">
        <f>IF(N92="základní",J92,0)</f>
        <v>0</v>
      </c>
      <c r="BF92" s="181">
        <f>IF(N92="snížená",J92,0)</f>
        <v>0</v>
      </c>
      <c r="BG92" s="181">
        <f>IF(N92="zákl. přenesená",J92,0)</f>
        <v>0</v>
      </c>
      <c r="BH92" s="181">
        <f>IF(N92="sníž. přenesená",J92,0)</f>
        <v>0</v>
      </c>
      <c r="BI92" s="181">
        <f>IF(N92="nulová",J92,0)</f>
        <v>0</v>
      </c>
      <c r="BJ92" s="20" t="s">
        <v>88</v>
      </c>
      <c r="BK92" s="181">
        <f>ROUND(I92*H92,2)</f>
        <v>0</v>
      </c>
      <c r="BL92" s="20" t="s">
        <v>222</v>
      </c>
      <c r="BM92" s="180" t="s">
        <v>1638</v>
      </c>
    </row>
    <row r="93" spans="1:51" s="13" customFormat="1" ht="12">
      <c r="A93" s="13"/>
      <c r="B93" s="182"/>
      <c r="C93" s="13"/>
      <c r="D93" s="183" t="s">
        <v>224</v>
      </c>
      <c r="E93" s="13"/>
      <c r="F93" s="185" t="s">
        <v>1639</v>
      </c>
      <c r="G93" s="13"/>
      <c r="H93" s="186">
        <v>6.361</v>
      </c>
      <c r="I93" s="187"/>
      <c r="J93" s="13"/>
      <c r="K93" s="13"/>
      <c r="L93" s="182"/>
      <c r="M93" s="188"/>
      <c r="N93" s="189"/>
      <c r="O93" s="189"/>
      <c r="P93" s="189"/>
      <c r="Q93" s="189"/>
      <c r="R93" s="189"/>
      <c r="S93" s="189"/>
      <c r="T93" s="190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184" t="s">
        <v>224</v>
      </c>
      <c r="AU93" s="184" t="s">
        <v>22</v>
      </c>
      <c r="AV93" s="13" t="s">
        <v>22</v>
      </c>
      <c r="AW93" s="13" t="s">
        <v>4</v>
      </c>
      <c r="AX93" s="13" t="s">
        <v>88</v>
      </c>
      <c r="AY93" s="184" t="s">
        <v>216</v>
      </c>
    </row>
    <row r="94" spans="1:65" s="2" customFormat="1" ht="24.15" customHeight="1">
      <c r="A94" s="40"/>
      <c r="B94" s="167"/>
      <c r="C94" s="168" t="s">
        <v>234</v>
      </c>
      <c r="D94" s="168" t="s">
        <v>218</v>
      </c>
      <c r="E94" s="169" t="s">
        <v>264</v>
      </c>
      <c r="F94" s="170" t="s">
        <v>265</v>
      </c>
      <c r="G94" s="171" t="s">
        <v>221</v>
      </c>
      <c r="H94" s="172">
        <v>2.892</v>
      </c>
      <c r="I94" s="173"/>
      <c r="J94" s="174">
        <f>ROUND(I94*H94,2)</f>
        <v>0</v>
      </c>
      <c r="K94" s="175"/>
      <c r="L94" s="41"/>
      <c r="M94" s="176" t="s">
        <v>3</v>
      </c>
      <c r="N94" s="177" t="s">
        <v>51</v>
      </c>
      <c r="O94" s="74"/>
      <c r="P94" s="178">
        <f>O94*H94</f>
        <v>0</v>
      </c>
      <c r="Q94" s="178">
        <v>0</v>
      </c>
      <c r="R94" s="178">
        <f>Q94*H94</f>
        <v>0</v>
      </c>
      <c r="S94" s="178">
        <v>0</v>
      </c>
      <c r="T94" s="179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180" t="s">
        <v>222</v>
      </c>
      <c r="AT94" s="180" t="s">
        <v>218</v>
      </c>
      <c r="AU94" s="180" t="s">
        <v>22</v>
      </c>
      <c r="AY94" s="20" t="s">
        <v>216</v>
      </c>
      <c r="BE94" s="181">
        <f>IF(N94="základní",J94,0)</f>
        <v>0</v>
      </c>
      <c r="BF94" s="181">
        <f>IF(N94="snížená",J94,0)</f>
        <v>0</v>
      </c>
      <c r="BG94" s="181">
        <f>IF(N94="zákl. přenesená",J94,0)</f>
        <v>0</v>
      </c>
      <c r="BH94" s="181">
        <f>IF(N94="sníž. přenesená",J94,0)</f>
        <v>0</v>
      </c>
      <c r="BI94" s="181">
        <f>IF(N94="nulová",J94,0)</f>
        <v>0</v>
      </c>
      <c r="BJ94" s="20" t="s">
        <v>88</v>
      </c>
      <c r="BK94" s="181">
        <f>ROUND(I94*H94,2)</f>
        <v>0</v>
      </c>
      <c r="BL94" s="20" t="s">
        <v>222</v>
      </c>
      <c r="BM94" s="180" t="s">
        <v>1640</v>
      </c>
    </row>
    <row r="95" spans="1:47" s="2" customFormat="1" ht="12">
      <c r="A95" s="40"/>
      <c r="B95" s="41"/>
      <c r="C95" s="40"/>
      <c r="D95" s="183" t="s">
        <v>229</v>
      </c>
      <c r="E95" s="40"/>
      <c r="F95" s="191" t="s">
        <v>1475</v>
      </c>
      <c r="G95" s="40"/>
      <c r="H95" s="40"/>
      <c r="I95" s="192"/>
      <c r="J95" s="40"/>
      <c r="K95" s="40"/>
      <c r="L95" s="41"/>
      <c r="M95" s="193"/>
      <c r="N95" s="194"/>
      <c r="O95" s="74"/>
      <c r="P95" s="74"/>
      <c r="Q95" s="74"/>
      <c r="R95" s="74"/>
      <c r="S95" s="74"/>
      <c r="T95" s="75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T95" s="20" t="s">
        <v>229</v>
      </c>
      <c r="AU95" s="20" t="s">
        <v>22</v>
      </c>
    </row>
    <row r="96" spans="1:51" s="13" customFormat="1" ht="12">
      <c r="A96" s="13"/>
      <c r="B96" s="182"/>
      <c r="C96" s="13"/>
      <c r="D96" s="183" t="s">
        <v>224</v>
      </c>
      <c r="E96" s="184" t="s">
        <v>3</v>
      </c>
      <c r="F96" s="185" t="s">
        <v>1641</v>
      </c>
      <c r="G96" s="13"/>
      <c r="H96" s="186">
        <v>5</v>
      </c>
      <c r="I96" s="187"/>
      <c r="J96" s="13"/>
      <c r="K96" s="13"/>
      <c r="L96" s="182"/>
      <c r="M96" s="188"/>
      <c r="N96" s="189"/>
      <c r="O96" s="189"/>
      <c r="P96" s="189"/>
      <c r="Q96" s="189"/>
      <c r="R96" s="189"/>
      <c r="S96" s="189"/>
      <c r="T96" s="190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184" t="s">
        <v>224</v>
      </c>
      <c r="AU96" s="184" t="s">
        <v>22</v>
      </c>
      <c r="AV96" s="13" t="s">
        <v>22</v>
      </c>
      <c r="AW96" s="13" t="s">
        <v>41</v>
      </c>
      <c r="AX96" s="13" t="s">
        <v>88</v>
      </c>
      <c r="AY96" s="184" t="s">
        <v>216</v>
      </c>
    </row>
    <row r="97" spans="1:51" s="13" customFormat="1" ht="12">
      <c r="A97" s="13"/>
      <c r="B97" s="182"/>
      <c r="C97" s="13"/>
      <c r="D97" s="183" t="s">
        <v>224</v>
      </c>
      <c r="E97" s="13"/>
      <c r="F97" s="185" t="s">
        <v>1591</v>
      </c>
      <c r="G97" s="13"/>
      <c r="H97" s="186">
        <v>2.892</v>
      </c>
      <c r="I97" s="187"/>
      <c r="J97" s="13"/>
      <c r="K97" s="13"/>
      <c r="L97" s="182"/>
      <c r="M97" s="188"/>
      <c r="N97" s="189"/>
      <c r="O97" s="189"/>
      <c r="P97" s="189"/>
      <c r="Q97" s="189"/>
      <c r="R97" s="189"/>
      <c r="S97" s="189"/>
      <c r="T97" s="190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184" t="s">
        <v>224</v>
      </c>
      <c r="AU97" s="184" t="s">
        <v>22</v>
      </c>
      <c r="AV97" s="13" t="s">
        <v>22</v>
      </c>
      <c r="AW97" s="13" t="s">
        <v>4</v>
      </c>
      <c r="AX97" s="13" t="s">
        <v>88</v>
      </c>
      <c r="AY97" s="184" t="s">
        <v>216</v>
      </c>
    </row>
    <row r="98" spans="1:65" s="2" customFormat="1" ht="37.8" customHeight="1">
      <c r="A98" s="40"/>
      <c r="B98" s="167"/>
      <c r="C98" s="168" t="s">
        <v>222</v>
      </c>
      <c r="D98" s="168" t="s">
        <v>218</v>
      </c>
      <c r="E98" s="169" t="s">
        <v>1291</v>
      </c>
      <c r="F98" s="170" t="s">
        <v>1292</v>
      </c>
      <c r="G98" s="171" t="s">
        <v>270</v>
      </c>
      <c r="H98" s="172">
        <v>8.65</v>
      </c>
      <c r="I98" s="173"/>
      <c r="J98" s="174">
        <f>ROUND(I98*H98,2)</f>
        <v>0</v>
      </c>
      <c r="K98" s="175"/>
      <c r="L98" s="41"/>
      <c r="M98" s="176" t="s">
        <v>3</v>
      </c>
      <c r="N98" s="177" t="s">
        <v>51</v>
      </c>
      <c r="O98" s="74"/>
      <c r="P98" s="178">
        <f>O98*H98</f>
        <v>0</v>
      </c>
      <c r="Q98" s="178">
        <v>0</v>
      </c>
      <c r="R98" s="178">
        <f>Q98*H98</f>
        <v>0</v>
      </c>
      <c r="S98" s="178">
        <v>0</v>
      </c>
      <c r="T98" s="179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180" t="s">
        <v>222</v>
      </c>
      <c r="AT98" s="180" t="s">
        <v>218</v>
      </c>
      <c r="AU98" s="180" t="s">
        <v>22</v>
      </c>
      <c r="AY98" s="20" t="s">
        <v>216</v>
      </c>
      <c r="BE98" s="181">
        <f>IF(N98="základní",J98,0)</f>
        <v>0</v>
      </c>
      <c r="BF98" s="181">
        <f>IF(N98="snížená",J98,0)</f>
        <v>0</v>
      </c>
      <c r="BG98" s="181">
        <f>IF(N98="zákl. přenesená",J98,0)</f>
        <v>0</v>
      </c>
      <c r="BH98" s="181">
        <f>IF(N98="sníž. přenesená",J98,0)</f>
        <v>0</v>
      </c>
      <c r="BI98" s="181">
        <f>IF(N98="nulová",J98,0)</f>
        <v>0</v>
      </c>
      <c r="BJ98" s="20" t="s">
        <v>88</v>
      </c>
      <c r="BK98" s="181">
        <f>ROUND(I98*H98,2)</f>
        <v>0</v>
      </c>
      <c r="BL98" s="20" t="s">
        <v>222</v>
      </c>
      <c r="BM98" s="180" t="s">
        <v>1642</v>
      </c>
    </row>
    <row r="99" spans="1:51" s="13" customFormat="1" ht="12">
      <c r="A99" s="13"/>
      <c r="B99" s="182"/>
      <c r="C99" s="13"/>
      <c r="D99" s="183" t="s">
        <v>224</v>
      </c>
      <c r="E99" s="184" t="s">
        <v>3</v>
      </c>
      <c r="F99" s="185" t="s">
        <v>1643</v>
      </c>
      <c r="G99" s="13"/>
      <c r="H99" s="186">
        <v>9.306</v>
      </c>
      <c r="I99" s="187"/>
      <c r="J99" s="13"/>
      <c r="K99" s="13"/>
      <c r="L99" s="182"/>
      <c r="M99" s="188"/>
      <c r="N99" s="189"/>
      <c r="O99" s="189"/>
      <c r="P99" s="189"/>
      <c r="Q99" s="189"/>
      <c r="R99" s="189"/>
      <c r="S99" s="189"/>
      <c r="T99" s="190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184" t="s">
        <v>224</v>
      </c>
      <c r="AU99" s="184" t="s">
        <v>22</v>
      </c>
      <c r="AV99" s="13" t="s">
        <v>22</v>
      </c>
      <c r="AW99" s="13" t="s">
        <v>41</v>
      </c>
      <c r="AX99" s="13" t="s">
        <v>80</v>
      </c>
      <c r="AY99" s="184" t="s">
        <v>216</v>
      </c>
    </row>
    <row r="100" spans="1:51" s="13" customFormat="1" ht="12">
      <c r="A100" s="13"/>
      <c r="B100" s="182"/>
      <c r="C100" s="13"/>
      <c r="D100" s="183" t="s">
        <v>224</v>
      </c>
      <c r="E100" s="184" t="s">
        <v>3</v>
      </c>
      <c r="F100" s="185" t="s">
        <v>1644</v>
      </c>
      <c r="G100" s="13"/>
      <c r="H100" s="186">
        <v>5.652</v>
      </c>
      <c r="I100" s="187"/>
      <c r="J100" s="13"/>
      <c r="K100" s="13"/>
      <c r="L100" s="182"/>
      <c r="M100" s="188"/>
      <c r="N100" s="189"/>
      <c r="O100" s="189"/>
      <c r="P100" s="189"/>
      <c r="Q100" s="189"/>
      <c r="R100" s="189"/>
      <c r="S100" s="189"/>
      <c r="T100" s="190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184" t="s">
        <v>224</v>
      </c>
      <c r="AU100" s="184" t="s">
        <v>22</v>
      </c>
      <c r="AV100" s="13" t="s">
        <v>22</v>
      </c>
      <c r="AW100" s="13" t="s">
        <v>41</v>
      </c>
      <c r="AX100" s="13" t="s">
        <v>80</v>
      </c>
      <c r="AY100" s="184" t="s">
        <v>216</v>
      </c>
    </row>
    <row r="101" spans="1:51" s="14" customFormat="1" ht="12">
      <c r="A101" s="14"/>
      <c r="B101" s="195"/>
      <c r="C101" s="14"/>
      <c r="D101" s="183" t="s">
        <v>224</v>
      </c>
      <c r="E101" s="196" t="s">
        <v>3</v>
      </c>
      <c r="F101" s="197" t="s">
        <v>233</v>
      </c>
      <c r="G101" s="14"/>
      <c r="H101" s="198">
        <v>14.957999999999998</v>
      </c>
      <c r="I101" s="199"/>
      <c r="J101" s="14"/>
      <c r="K101" s="14"/>
      <c r="L101" s="195"/>
      <c r="M101" s="200"/>
      <c r="N101" s="201"/>
      <c r="O101" s="201"/>
      <c r="P101" s="201"/>
      <c r="Q101" s="201"/>
      <c r="R101" s="201"/>
      <c r="S101" s="201"/>
      <c r="T101" s="202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196" t="s">
        <v>224</v>
      </c>
      <c r="AU101" s="196" t="s">
        <v>22</v>
      </c>
      <c r="AV101" s="14" t="s">
        <v>222</v>
      </c>
      <c r="AW101" s="14" t="s">
        <v>41</v>
      </c>
      <c r="AX101" s="14" t="s">
        <v>88</v>
      </c>
      <c r="AY101" s="196" t="s">
        <v>216</v>
      </c>
    </row>
    <row r="102" spans="1:51" s="13" customFormat="1" ht="12">
      <c r="A102" s="13"/>
      <c r="B102" s="182"/>
      <c r="C102" s="13"/>
      <c r="D102" s="183" t="s">
        <v>224</v>
      </c>
      <c r="E102" s="13"/>
      <c r="F102" s="185" t="s">
        <v>1645</v>
      </c>
      <c r="G102" s="13"/>
      <c r="H102" s="186">
        <v>8.65</v>
      </c>
      <c r="I102" s="187"/>
      <c r="J102" s="13"/>
      <c r="K102" s="13"/>
      <c r="L102" s="182"/>
      <c r="M102" s="188"/>
      <c r="N102" s="189"/>
      <c r="O102" s="189"/>
      <c r="P102" s="189"/>
      <c r="Q102" s="189"/>
      <c r="R102" s="189"/>
      <c r="S102" s="189"/>
      <c r="T102" s="190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184" t="s">
        <v>224</v>
      </c>
      <c r="AU102" s="184" t="s">
        <v>22</v>
      </c>
      <c r="AV102" s="13" t="s">
        <v>22</v>
      </c>
      <c r="AW102" s="13" t="s">
        <v>4</v>
      </c>
      <c r="AX102" s="13" t="s">
        <v>88</v>
      </c>
      <c r="AY102" s="184" t="s">
        <v>216</v>
      </c>
    </row>
    <row r="103" spans="1:65" s="2" customFormat="1" ht="62.7" customHeight="1">
      <c r="A103" s="40"/>
      <c r="B103" s="167"/>
      <c r="C103" s="168" t="s">
        <v>244</v>
      </c>
      <c r="D103" s="168" t="s">
        <v>218</v>
      </c>
      <c r="E103" s="169" t="s">
        <v>1296</v>
      </c>
      <c r="F103" s="170" t="s">
        <v>1297</v>
      </c>
      <c r="G103" s="171" t="s">
        <v>260</v>
      </c>
      <c r="H103" s="172">
        <v>4.678</v>
      </c>
      <c r="I103" s="173"/>
      <c r="J103" s="174">
        <f>ROUND(I103*H103,2)</f>
        <v>0</v>
      </c>
      <c r="K103" s="175"/>
      <c r="L103" s="41"/>
      <c r="M103" s="176" t="s">
        <v>3</v>
      </c>
      <c r="N103" s="177" t="s">
        <v>51</v>
      </c>
      <c r="O103" s="74"/>
      <c r="P103" s="178">
        <f>O103*H103</f>
        <v>0</v>
      </c>
      <c r="Q103" s="178">
        <v>0</v>
      </c>
      <c r="R103" s="178">
        <f>Q103*H103</f>
        <v>0</v>
      </c>
      <c r="S103" s="178">
        <v>0</v>
      </c>
      <c r="T103" s="179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180" t="s">
        <v>222</v>
      </c>
      <c r="AT103" s="180" t="s">
        <v>218</v>
      </c>
      <c r="AU103" s="180" t="s">
        <v>22</v>
      </c>
      <c r="AY103" s="20" t="s">
        <v>216</v>
      </c>
      <c r="BE103" s="181">
        <f>IF(N103="základní",J103,0)</f>
        <v>0</v>
      </c>
      <c r="BF103" s="181">
        <f>IF(N103="snížená",J103,0)</f>
        <v>0</v>
      </c>
      <c r="BG103" s="181">
        <f>IF(N103="zákl. přenesená",J103,0)</f>
        <v>0</v>
      </c>
      <c r="BH103" s="181">
        <f>IF(N103="sníž. přenesená",J103,0)</f>
        <v>0</v>
      </c>
      <c r="BI103" s="181">
        <f>IF(N103="nulová",J103,0)</f>
        <v>0</v>
      </c>
      <c r="BJ103" s="20" t="s">
        <v>88</v>
      </c>
      <c r="BK103" s="181">
        <f>ROUND(I103*H103,2)</f>
        <v>0</v>
      </c>
      <c r="BL103" s="20" t="s">
        <v>222</v>
      </c>
      <c r="BM103" s="180" t="s">
        <v>1646</v>
      </c>
    </row>
    <row r="104" spans="1:51" s="13" customFormat="1" ht="12">
      <c r="A104" s="13"/>
      <c r="B104" s="182"/>
      <c r="C104" s="13"/>
      <c r="D104" s="183" t="s">
        <v>224</v>
      </c>
      <c r="E104" s="184" t="s">
        <v>3</v>
      </c>
      <c r="F104" s="185" t="s">
        <v>1647</v>
      </c>
      <c r="G104" s="13"/>
      <c r="H104" s="186">
        <v>8.09</v>
      </c>
      <c r="I104" s="187"/>
      <c r="J104" s="13"/>
      <c r="K104" s="13"/>
      <c r="L104" s="182"/>
      <c r="M104" s="188"/>
      <c r="N104" s="189"/>
      <c r="O104" s="189"/>
      <c r="P104" s="189"/>
      <c r="Q104" s="189"/>
      <c r="R104" s="189"/>
      <c r="S104" s="189"/>
      <c r="T104" s="190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184" t="s">
        <v>224</v>
      </c>
      <c r="AU104" s="184" t="s">
        <v>22</v>
      </c>
      <c r="AV104" s="13" t="s">
        <v>22</v>
      </c>
      <c r="AW104" s="13" t="s">
        <v>41</v>
      </c>
      <c r="AX104" s="13" t="s">
        <v>88</v>
      </c>
      <c r="AY104" s="184" t="s">
        <v>216</v>
      </c>
    </row>
    <row r="105" spans="1:51" s="13" customFormat="1" ht="12">
      <c r="A105" s="13"/>
      <c r="B105" s="182"/>
      <c r="C105" s="13"/>
      <c r="D105" s="183" t="s">
        <v>224</v>
      </c>
      <c r="E105" s="13"/>
      <c r="F105" s="185" t="s">
        <v>1648</v>
      </c>
      <c r="G105" s="13"/>
      <c r="H105" s="186">
        <v>4.678</v>
      </c>
      <c r="I105" s="187"/>
      <c r="J105" s="13"/>
      <c r="K105" s="13"/>
      <c r="L105" s="182"/>
      <c r="M105" s="188"/>
      <c r="N105" s="189"/>
      <c r="O105" s="189"/>
      <c r="P105" s="189"/>
      <c r="Q105" s="189"/>
      <c r="R105" s="189"/>
      <c r="S105" s="189"/>
      <c r="T105" s="190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184" t="s">
        <v>224</v>
      </c>
      <c r="AU105" s="184" t="s">
        <v>22</v>
      </c>
      <c r="AV105" s="13" t="s">
        <v>22</v>
      </c>
      <c r="AW105" s="13" t="s">
        <v>4</v>
      </c>
      <c r="AX105" s="13" t="s">
        <v>88</v>
      </c>
      <c r="AY105" s="184" t="s">
        <v>216</v>
      </c>
    </row>
    <row r="106" spans="1:65" s="2" customFormat="1" ht="49.05" customHeight="1">
      <c r="A106" s="40"/>
      <c r="B106" s="167"/>
      <c r="C106" s="168" t="s">
        <v>248</v>
      </c>
      <c r="D106" s="168" t="s">
        <v>218</v>
      </c>
      <c r="E106" s="169" t="s">
        <v>1481</v>
      </c>
      <c r="F106" s="170" t="s">
        <v>1482</v>
      </c>
      <c r="G106" s="171" t="s">
        <v>270</v>
      </c>
      <c r="H106" s="172">
        <v>70.145</v>
      </c>
      <c r="I106" s="173"/>
      <c r="J106" s="174">
        <f>ROUND(I106*H106,2)</f>
        <v>0</v>
      </c>
      <c r="K106" s="175"/>
      <c r="L106" s="41"/>
      <c r="M106" s="176" t="s">
        <v>3</v>
      </c>
      <c r="N106" s="177" t="s">
        <v>51</v>
      </c>
      <c r="O106" s="74"/>
      <c r="P106" s="178">
        <f>O106*H106</f>
        <v>0</v>
      </c>
      <c r="Q106" s="178">
        <v>0</v>
      </c>
      <c r="R106" s="178">
        <f>Q106*H106</f>
        <v>0</v>
      </c>
      <c r="S106" s="178">
        <v>0</v>
      </c>
      <c r="T106" s="179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180" t="s">
        <v>222</v>
      </c>
      <c r="AT106" s="180" t="s">
        <v>218</v>
      </c>
      <c r="AU106" s="180" t="s">
        <v>22</v>
      </c>
      <c r="AY106" s="20" t="s">
        <v>216</v>
      </c>
      <c r="BE106" s="181">
        <f>IF(N106="základní",J106,0)</f>
        <v>0</v>
      </c>
      <c r="BF106" s="181">
        <f>IF(N106="snížená",J106,0)</f>
        <v>0</v>
      </c>
      <c r="BG106" s="181">
        <f>IF(N106="zákl. přenesená",J106,0)</f>
        <v>0</v>
      </c>
      <c r="BH106" s="181">
        <f>IF(N106="sníž. přenesená",J106,0)</f>
        <v>0</v>
      </c>
      <c r="BI106" s="181">
        <f>IF(N106="nulová",J106,0)</f>
        <v>0</v>
      </c>
      <c r="BJ106" s="20" t="s">
        <v>88</v>
      </c>
      <c r="BK106" s="181">
        <f>ROUND(I106*H106,2)</f>
        <v>0</v>
      </c>
      <c r="BL106" s="20" t="s">
        <v>222</v>
      </c>
      <c r="BM106" s="180" t="s">
        <v>1649</v>
      </c>
    </row>
    <row r="107" spans="1:47" s="2" customFormat="1" ht="12">
      <c r="A107" s="40"/>
      <c r="B107" s="41"/>
      <c r="C107" s="40"/>
      <c r="D107" s="183" t="s">
        <v>229</v>
      </c>
      <c r="E107" s="40"/>
      <c r="F107" s="191" t="s">
        <v>1484</v>
      </c>
      <c r="G107" s="40"/>
      <c r="H107" s="40"/>
      <c r="I107" s="192"/>
      <c r="J107" s="40"/>
      <c r="K107" s="40"/>
      <c r="L107" s="41"/>
      <c r="M107" s="193"/>
      <c r="N107" s="194"/>
      <c r="O107" s="74"/>
      <c r="P107" s="74"/>
      <c r="Q107" s="74"/>
      <c r="R107" s="74"/>
      <c r="S107" s="74"/>
      <c r="T107" s="75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T107" s="20" t="s">
        <v>229</v>
      </c>
      <c r="AU107" s="20" t="s">
        <v>22</v>
      </c>
    </row>
    <row r="108" spans="1:51" s="13" customFormat="1" ht="12">
      <c r="A108" s="13"/>
      <c r="B108" s="182"/>
      <c r="C108" s="13"/>
      <c r="D108" s="183" t="s">
        <v>224</v>
      </c>
      <c r="E108" s="184" t="s">
        <v>3</v>
      </c>
      <c r="F108" s="185" t="s">
        <v>1650</v>
      </c>
      <c r="G108" s="13"/>
      <c r="H108" s="186">
        <v>63.156</v>
      </c>
      <c r="I108" s="187"/>
      <c r="J108" s="13"/>
      <c r="K108" s="13"/>
      <c r="L108" s="182"/>
      <c r="M108" s="188"/>
      <c r="N108" s="189"/>
      <c r="O108" s="189"/>
      <c r="P108" s="189"/>
      <c r="Q108" s="189"/>
      <c r="R108" s="189"/>
      <c r="S108" s="189"/>
      <c r="T108" s="190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184" t="s">
        <v>224</v>
      </c>
      <c r="AU108" s="184" t="s">
        <v>22</v>
      </c>
      <c r="AV108" s="13" t="s">
        <v>22</v>
      </c>
      <c r="AW108" s="13" t="s">
        <v>41</v>
      </c>
      <c r="AX108" s="13" t="s">
        <v>80</v>
      </c>
      <c r="AY108" s="184" t="s">
        <v>216</v>
      </c>
    </row>
    <row r="109" spans="1:51" s="13" customFormat="1" ht="12">
      <c r="A109" s="13"/>
      <c r="B109" s="182"/>
      <c r="C109" s="13"/>
      <c r="D109" s="183" t="s">
        <v>224</v>
      </c>
      <c r="E109" s="184" t="s">
        <v>3</v>
      </c>
      <c r="F109" s="185" t="s">
        <v>1651</v>
      </c>
      <c r="G109" s="13"/>
      <c r="H109" s="186">
        <v>53.11</v>
      </c>
      <c r="I109" s="187"/>
      <c r="J109" s="13"/>
      <c r="K109" s="13"/>
      <c r="L109" s="182"/>
      <c r="M109" s="188"/>
      <c r="N109" s="189"/>
      <c r="O109" s="189"/>
      <c r="P109" s="189"/>
      <c r="Q109" s="189"/>
      <c r="R109" s="189"/>
      <c r="S109" s="189"/>
      <c r="T109" s="190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184" t="s">
        <v>224</v>
      </c>
      <c r="AU109" s="184" t="s">
        <v>22</v>
      </c>
      <c r="AV109" s="13" t="s">
        <v>22</v>
      </c>
      <c r="AW109" s="13" t="s">
        <v>41</v>
      </c>
      <c r="AX109" s="13" t="s">
        <v>80</v>
      </c>
      <c r="AY109" s="184" t="s">
        <v>216</v>
      </c>
    </row>
    <row r="110" spans="1:51" s="13" customFormat="1" ht="12">
      <c r="A110" s="13"/>
      <c r="B110" s="182"/>
      <c r="C110" s="13"/>
      <c r="D110" s="183" t="s">
        <v>224</v>
      </c>
      <c r="E110" s="184" t="s">
        <v>3</v>
      </c>
      <c r="F110" s="185" t="s">
        <v>1652</v>
      </c>
      <c r="G110" s="13"/>
      <c r="H110" s="186">
        <v>5.03</v>
      </c>
      <c r="I110" s="187"/>
      <c r="J110" s="13"/>
      <c r="K110" s="13"/>
      <c r="L110" s="182"/>
      <c r="M110" s="188"/>
      <c r="N110" s="189"/>
      <c r="O110" s="189"/>
      <c r="P110" s="189"/>
      <c r="Q110" s="189"/>
      <c r="R110" s="189"/>
      <c r="S110" s="189"/>
      <c r="T110" s="190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184" t="s">
        <v>224</v>
      </c>
      <c r="AU110" s="184" t="s">
        <v>22</v>
      </c>
      <c r="AV110" s="13" t="s">
        <v>22</v>
      </c>
      <c r="AW110" s="13" t="s">
        <v>41</v>
      </c>
      <c r="AX110" s="13" t="s">
        <v>80</v>
      </c>
      <c r="AY110" s="184" t="s">
        <v>216</v>
      </c>
    </row>
    <row r="111" spans="1:51" s="14" customFormat="1" ht="12">
      <c r="A111" s="14"/>
      <c r="B111" s="195"/>
      <c r="C111" s="14"/>
      <c r="D111" s="183" t="s">
        <v>224</v>
      </c>
      <c r="E111" s="196" t="s">
        <v>3</v>
      </c>
      <c r="F111" s="197" t="s">
        <v>233</v>
      </c>
      <c r="G111" s="14"/>
      <c r="H111" s="198">
        <v>121.29599999999999</v>
      </c>
      <c r="I111" s="199"/>
      <c r="J111" s="14"/>
      <c r="K111" s="14"/>
      <c r="L111" s="195"/>
      <c r="M111" s="200"/>
      <c r="N111" s="201"/>
      <c r="O111" s="201"/>
      <c r="P111" s="201"/>
      <c r="Q111" s="201"/>
      <c r="R111" s="201"/>
      <c r="S111" s="201"/>
      <c r="T111" s="202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196" t="s">
        <v>224</v>
      </c>
      <c r="AU111" s="196" t="s">
        <v>22</v>
      </c>
      <c r="AV111" s="14" t="s">
        <v>222</v>
      </c>
      <c r="AW111" s="14" t="s">
        <v>41</v>
      </c>
      <c r="AX111" s="14" t="s">
        <v>88</v>
      </c>
      <c r="AY111" s="196" t="s">
        <v>216</v>
      </c>
    </row>
    <row r="112" spans="1:51" s="13" customFormat="1" ht="12">
      <c r="A112" s="13"/>
      <c r="B112" s="182"/>
      <c r="C112" s="13"/>
      <c r="D112" s="183" t="s">
        <v>224</v>
      </c>
      <c r="E112" s="13"/>
      <c r="F112" s="185" t="s">
        <v>1653</v>
      </c>
      <c r="G112" s="13"/>
      <c r="H112" s="186">
        <v>70.145</v>
      </c>
      <c r="I112" s="187"/>
      <c r="J112" s="13"/>
      <c r="K112" s="13"/>
      <c r="L112" s="182"/>
      <c r="M112" s="188"/>
      <c r="N112" s="189"/>
      <c r="O112" s="189"/>
      <c r="P112" s="189"/>
      <c r="Q112" s="189"/>
      <c r="R112" s="189"/>
      <c r="S112" s="189"/>
      <c r="T112" s="190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184" t="s">
        <v>224</v>
      </c>
      <c r="AU112" s="184" t="s">
        <v>22</v>
      </c>
      <c r="AV112" s="13" t="s">
        <v>22</v>
      </c>
      <c r="AW112" s="13" t="s">
        <v>4</v>
      </c>
      <c r="AX112" s="13" t="s">
        <v>88</v>
      </c>
      <c r="AY112" s="184" t="s">
        <v>216</v>
      </c>
    </row>
    <row r="113" spans="1:65" s="2" customFormat="1" ht="37.8" customHeight="1">
      <c r="A113" s="40"/>
      <c r="B113" s="167"/>
      <c r="C113" s="168" t="s">
        <v>253</v>
      </c>
      <c r="D113" s="168" t="s">
        <v>218</v>
      </c>
      <c r="E113" s="169" t="s">
        <v>1301</v>
      </c>
      <c r="F113" s="170" t="s">
        <v>1302</v>
      </c>
      <c r="G113" s="171" t="s">
        <v>270</v>
      </c>
      <c r="H113" s="172">
        <v>14.916</v>
      </c>
      <c r="I113" s="173"/>
      <c r="J113" s="174">
        <f>ROUND(I113*H113,2)</f>
        <v>0</v>
      </c>
      <c r="K113" s="175"/>
      <c r="L113" s="41"/>
      <c r="M113" s="176" t="s">
        <v>3</v>
      </c>
      <c r="N113" s="177" t="s">
        <v>51</v>
      </c>
      <c r="O113" s="74"/>
      <c r="P113" s="178">
        <f>O113*H113</f>
        <v>0</v>
      </c>
      <c r="Q113" s="178">
        <v>0</v>
      </c>
      <c r="R113" s="178">
        <f>Q113*H113</f>
        <v>0</v>
      </c>
      <c r="S113" s="178">
        <v>0</v>
      </c>
      <c r="T113" s="179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180" t="s">
        <v>222</v>
      </c>
      <c r="AT113" s="180" t="s">
        <v>218</v>
      </c>
      <c r="AU113" s="180" t="s">
        <v>22</v>
      </c>
      <c r="AY113" s="20" t="s">
        <v>216</v>
      </c>
      <c r="BE113" s="181">
        <f>IF(N113="základní",J113,0)</f>
        <v>0</v>
      </c>
      <c r="BF113" s="181">
        <f>IF(N113="snížená",J113,0)</f>
        <v>0</v>
      </c>
      <c r="BG113" s="181">
        <f>IF(N113="zákl. přenesená",J113,0)</f>
        <v>0</v>
      </c>
      <c r="BH113" s="181">
        <f>IF(N113="sníž. přenesená",J113,0)</f>
        <v>0</v>
      </c>
      <c r="BI113" s="181">
        <f>IF(N113="nulová",J113,0)</f>
        <v>0</v>
      </c>
      <c r="BJ113" s="20" t="s">
        <v>88</v>
      </c>
      <c r="BK113" s="181">
        <f>ROUND(I113*H113,2)</f>
        <v>0</v>
      </c>
      <c r="BL113" s="20" t="s">
        <v>222</v>
      </c>
      <c r="BM113" s="180" t="s">
        <v>1654</v>
      </c>
    </row>
    <row r="114" spans="1:51" s="13" customFormat="1" ht="12">
      <c r="A114" s="13"/>
      <c r="B114" s="182"/>
      <c r="C114" s="13"/>
      <c r="D114" s="183" t="s">
        <v>224</v>
      </c>
      <c r="E114" s="184" t="s">
        <v>3</v>
      </c>
      <c r="F114" s="185" t="s">
        <v>1655</v>
      </c>
      <c r="G114" s="13"/>
      <c r="H114" s="186">
        <v>15.544</v>
      </c>
      <c r="I114" s="187"/>
      <c r="J114" s="13"/>
      <c r="K114" s="13"/>
      <c r="L114" s="182"/>
      <c r="M114" s="188"/>
      <c r="N114" s="189"/>
      <c r="O114" s="189"/>
      <c r="P114" s="189"/>
      <c r="Q114" s="189"/>
      <c r="R114" s="189"/>
      <c r="S114" s="189"/>
      <c r="T114" s="190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184" t="s">
        <v>224</v>
      </c>
      <c r="AU114" s="184" t="s">
        <v>22</v>
      </c>
      <c r="AV114" s="13" t="s">
        <v>22</v>
      </c>
      <c r="AW114" s="13" t="s">
        <v>41</v>
      </c>
      <c r="AX114" s="13" t="s">
        <v>80</v>
      </c>
      <c r="AY114" s="184" t="s">
        <v>216</v>
      </c>
    </row>
    <row r="115" spans="1:51" s="13" customFormat="1" ht="12">
      <c r="A115" s="13"/>
      <c r="B115" s="182"/>
      <c r="C115" s="13"/>
      <c r="D115" s="183" t="s">
        <v>224</v>
      </c>
      <c r="E115" s="184" t="s">
        <v>3</v>
      </c>
      <c r="F115" s="185" t="s">
        <v>1656</v>
      </c>
      <c r="G115" s="13"/>
      <c r="H115" s="186">
        <v>10.248</v>
      </c>
      <c r="I115" s="187"/>
      <c r="J115" s="13"/>
      <c r="K115" s="13"/>
      <c r="L115" s="182"/>
      <c r="M115" s="188"/>
      <c r="N115" s="189"/>
      <c r="O115" s="189"/>
      <c r="P115" s="189"/>
      <c r="Q115" s="189"/>
      <c r="R115" s="189"/>
      <c r="S115" s="189"/>
      <c r="T115" s="190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184" t="s">
        <v>224</v>
      </c>
      <c r="AU115" s="184" t="s">
        <v>22</v>
      </c>
      <c r="AV115" s="13" t="s">
        <v>22</v>
      </c>
      <c r="AW115" s="13" t="s">
        <v>41</v>
      </c>
      <c r="AX115" s="13" t="s">
        <v>80</v>
      </c>
      <c r="AY115" s="184" t="s">
        <v>216</v>
      </c>
    </row>
    <row r="116" spans="1:51" s="14" customFormat="1" ht="12">
      <c r="A116" s="14"/>
      <c r="B116" s="195"/>
      <c r="C116" s="14"/>
      <c r="D116" s="183" t="s">
        <v>224</v>
      </c>
      <c r="E116" s="196" t="s">
        <v>3</v>
      </c>
      <c r="F116" s="197" t="s">
        <v>233</v>
      </c>
      <c r="G116" s="14"/>
      <c r="H116" s="198">
        <v>25.792</v>
      </c>
      <c r="I116" s="199"/>
      <c r="J116" s="14"/>
      <c r="K116" s="14"/>
      <c r="L116" s="195"/>
      <c r="M116" s="200"/>
      <c r="N116" s="201"/>
      <c r="O116" s="201"/>
      <c r="P116" s="201"/>
      <c r="Q116" s="201"/>
      <c r="R116" s="201"/>
      <c r="S116" s="201"/>
      <c r="T116" s="202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196" t="s">
        <v>224</v>
      </c>
      <c r="AU116" s="196" t="s">
        <v>22</v>
      </c>
      <c r="AV116" s="14" t="s">
        <v>222</v>
      </c>
      <c r="AW116" s="14" t="s">
        <v>41</v>
      </c>
      <c r="AX116" s="14" t="s">
        <v>88</v>
      </c>
      <c r="AY116" s="196" t="s">
        <v>216</v>
      </c>
    </row>
    <row r="117" spans="1:51" s="13" customFormat="1" ht="12">
      <c r="A117" s="13"/>
      <c r="B117" s="182"/>
      <c r="C117" s="13"/>
      <c r="D117" s="183" t="s">
        <v>224</v>
      </c>
      <c r="E117" s="13"/>
      <c r="F117" s="185" t="s">
        <v>1657</v>
      </c>
      <c r="G117" s="13"/>
      <c r="H117" s="186">
        <v>14.916</v>
      </c>
      <c r="I117" s="187"/>
      <c r="J117" s="13"/>
      <c r="K117" s="13"/>
      <c r="L117" s="182"/>
      <c r="M117" s="188"/>
      <c r="N117" s="189"/>
      <c r="O117" s="189"/>
      <c r="P117" s="189"/>
      <c r="Q117" s="189"/>
      <c r="R117" s="189"/>
      <c r="S117" s="189"/>
      <c r="T117" s="190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184" t="s">
        <v>224</v>
      </c>
      <c r="AU117" s="184" t="s">
        <v>22</v>
      </c>
      <c r="AV117" s="13" t="s">
        <v>22</v>
      </c>
      <c r="AW117" s="13" t="s">
        <v>4</v>
      </c>
      <c r="AX117" s="13" t="s">
        <v>88</v>
      </c>
      <c r="AY117" s="184" t="s">
        <v>216</v>
      </c>
    </row>
    <row r="118" spans="1:65" s="2" customFormat="1" ht="37.8" customHeight="1">
      <c r="A118" s="40"/>
      <c r="B118" s="167"/>
      <c r="C118" s="168" t="s">
        <v>257</v>
      </c>
      <c r="D118" s="168" t="s">
        <v>218</v>
      </c>
      <c r="E118" s="169" t="s">
        <v>1310</v>
      </c>
      <c r="F118" s="170" t="s">
        <v>1311</v>
      </c>
      <c r="G118" s="171" t="s">
        <v>221</v>
      </c>
      <c r="H118" s="172">
        <v>62.456</v>
      </c>
      <c r="I118" s="173"/>
      <c r="J118" s="174">
        <f>ROUND(I118*H118,2)</f>
        <v>0</v>
      </c>
      <c r="K118" s="175"/>
      <c r="L118" s="41"/>
      <c r="M118" s="176" t="s">
        <v>3</v>
      </c>
      <c r="N118" s="177" t="s">
        <v>51</v>
      </c>
      <c r="O118" s="74"/>
      <c r="P118" s="178">
        <f>O118*H118</f>
        <v>0</v>
      </c>
      <c r="Q118" s="178">
        <v>0.00085</v>
      </c>
      <c r="R118" s="178">
        <f>Q118*H118</f>
        <v>0.0530876</v>
      </c>
      <c r="S118" s="178">
        <v>0</v>
      </c>
      <c r="T118" s="179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180" t="s">
        <v>222</v>
      </c>
      <c r="AT118" s="180" t="s">
        <v>218</v>
      </c>
      <c r="AU118" s="180" t="s">
        <v>22</v>
      </c>
      <c r="AY118" s="20" t="s">
        <v>216</v>
      </c>
      <c r="BE118" s="181">
        <f>IF(N118="základní",J118,0)</f>
        <v>0</v>
      </c>
      <c r="BF118" s="181">
        <f>IF(N118="snížená",J118,0)</f>
        <v>0</v>
      </c>
      <c r="BG118" s="181">
        <f>IF(N118="zákl. přenesená",J118,0)</f>
        <v>0</v>
      </c>
      <c r="BH118" s="181">
        <f>IF(N118="sníž. přenesená",J118,0)</f>
        <v>0</v>
      </c>
      <c r="BI118" s="181">
        <f>IF(N118="nulová",J118,0)</f>
        <v>0</v>
      </c>
      <c r="BJ118" s="20" t="s">
        <v>88</v>
      </c>
      <c r="BK118" s="181">
        <f>ROUND(I118*H118,2)</f>
        <v>0</v>
      </c>
      <c r="BL118" s="20" t="s">
        <v>222</v>
      </c>
      <c r="BM118" s="180" t="s">
        <v>1658</v>
      </c>
    </row>
    <row r="119" spans="1:51" s="13" customFormat="1" ht="12">
      <c r="A119" s="13"/>
      <c r="B119" s="182"/>
      <c r="C119" s="13"/>
      <c r="D119" s="183" t="s">
        <v>224</v>
      </c>
      <c r="E119" s="184" t="s">
        <v>3</v>
      </c>
      <c r="F119" s="185" t="s">
        <v>1659</v>
      </c>
      <c r="G119" s="13"/>
      <c r="H119" s="186">
        <v>43.2</v>
      </c>
      <c r="I119" s="187"/>
      <c r="J119" s="13"/>
      <c r="K119" s="13"/>
      <c r="L119" s="182"/>
      <c r="M119" s="188"/>
      <c r="N119" s="189"/>
      <c r="O119" s="189"/>
      <c r="P119" s="189"/>
      <c r="Q119" s="189"/>
      <c r="R119" s="189"/>
      <c r="S119" s="189"/>
      <c r="T119" s="190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184" t="s">
        <v>224</v>
      </c>
      <c r="AU119" s="184" t="s">
        <v>22</v>
      </c>
      <c r="AV119" s="13" t="s">
        <v>22</v>
      </c>
      <c r="AW119" s="13" t="s">
        <v>41</v>
      </c>
      <c r="AX119" s="13" t="s">
        <v>80</v>
      </c>
      <c r="AY119" s="184" t="s">
        <v>216</v>
      </c>
    </row>
    <row r="120" spans="1:51" s="13" customFormat="1" ht="12">
      <c r="A120" s="13"/>
      <c r="B120" s="182"/>
      <c r="C120" s="13"/>
      <c r="D120" s="183" t="s">
        <v>224</v>
      </c>
      <c r="E120" s="184" t="s">
        <v>3</v>
      </c>
      <c r="F120" s="185" t="s">
        <v>1660</v>
      </c>
      <c r="G120" s="13"/>
      <c r="H120" s="186">
        <v>21.6</v>
      </c>
      <c r="I120" s="187"/>
      <c r="J120" s="13"/>
      <c r="K120" s="13"/>
      <c r="L120" s="182"/>
      <c r="M120" s="188"/>
      <c r="N120" s="189"/>
      <c r="O120" s="189"/>
      <c r="P120" s="189"/>
      <c r="Q120" s="189"/>
      <c r="R120" s="189"/>
      <c r="S120" s="189"/>
      <c r="T120" s="190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184" t="s">
        <v>224</v>
      </c>
      <c r="AU120" s="184" t="s">
        <v>22</v>
      </c>
      <c r="AV120" s="13" t="s">
        <v>22</v>
      </c>
      <c r="AW120" s="13" t="s">
        <v>41</v>
      </c>
      <c r="AX120" s="13" t="s">
        <v>80</v>
      </c>
      <c r="AY120" s="184" t="s">
        <v>216</v>
      </c>
    </row>
    <row r="121" spans="1:51" s="13" customFormat="1" ht="12">
      <c r="A121" s="13"/>
      <c r="B121" s="182"/>
      <c r="C121" s="13"/>
      <c r="D121" s="183" t="s">
        <v>224</v>
      </c>
      <c r="E121" s="184" t="s">
        <v>3</v>
      </c>
      <c r="F121" s="185" t="s">
        <v>1661</v>
      </c>
      <c r="G121" s="13"/>
      <c r="H121" s="186">
        <v>43.2</v>
      </c>
      <c r="I121" s="187"/>
      <c r="J121" s="13"/>
      <c r="K121" s="13"/>
      <c r="L121" s="182"/>
      <c r="M121" s="188"/>
      <c r="N121" s="189"/>
      <c r="O121" s="189"/>
      <c r="P121" s="189"/>
      <c r="Q121" s="189"/>
      <c r="R121" s="189"/>
      <c r="S121" s="189"/>
      <c r="T121" s="190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184" t="s">
        <v>224</v>
      </c>
      <c r="AU121" s="184" t="s">
        <v>22</v>
      </c>
      <c r="AV121" s="13" t="s">
        <v>22</v>
      </c>
      <c r="AW121" s="13" t="s">
        <v>41</v>
      </c>
      <c r="AX121" s="13" t="s">
        <v>80</v>
      </c>
      <c r="AY121" s="184" t="s">
        <v>216</v>
      </c>
    </row>
    <row r="122" spans="1:51" s="14" customFormat="1" ht="12">
      <c r="A122" s="14"/>
      <c r="B122" s="195"/>
      <c r="C122" s="14"/>
      <c r="D122" s="183" t="s">
        <v>224</v>
      </c>
      <c r="E122" s="196" t="s">
        <v>3</v>
      </c>
      <c r="F122" s="197" t="s">
        <v>233</v>
      </c>
      <c r="G122" s="14"/>
      <c r="H122" s="198">
        <v>108.00000000000001</v>
      </c>
      <c r="I122" s="199"/>
      <c r="J122" s="14"/>
      <c r="K122" s="14"/>
      <c r="L122" s="195"/>
      <c r="M122" s="200"/>
      <c r="N122" s="201"/>
      <c r="O122" s="201"/>
      <c r="P122" s="201"/>
      <c r="Q122" s="201"/>
      <c r="R122" s="201"/>
      <c r="S122" s="201"/>
      <c r="T122" s="202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196" t="s">
        <v>224</v>
      </c>
      <c r="AU122" s="196" t="s">
        <v>22</v>
      </c>
      <c r="AV122" s="14" t="s">
        <v>222</v>
      </c>
      <c r="AW122" s="14" t="s">
        <v>41</v>
      </c>
      <c r="AX122" s="14" t="s">
        <v>88</v>
      </c>
      <c r="AY122" s="196" t="s">
        <v>216</v>
      </c>
    </row>
    <row r="123" spans="1:51" s="13" customFormat="1" ht="12">
      <c r="A123" s="13"/>
      <c r="B123" s="182"/>
      <c r="C123" s="13"/>
      <c r="D123" s="183" t="s">
        <v>224</v>
      </c>
      <c r="E123" s="13"/>
      <c r="F123" s="185" t="s">
        <v>1662</v>
      </c>
      <c r="G123" s="13"/>
      <c r="H123" s="186">
        <v>62.456</v>
      </c>
      <c r="I123" s="187"/>
      <c r="J123" s="13"/>
      <c r="K123" s="13"/>
      <c r="L123" s="182"/>
      <c r="M123" s="188"/>
      <c r="N123" s="189"/>
      <c r="O123" s="189"/>
      <c r="P123" s="189"/>
      <c r="Q123" s="189"/>
      <c r="R123" s="189"/>
      <c r="S123" s="189"/>
      <c r="T123" s="190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184" t="s">
        <v>224</v>
      </c>
      <c r="AU123" s="184" t="s">
        <v>22</v>
      </c>
      <c r="AV123" s="13" t="s">
        <v>22</v>
      </c>
      <c r="AW123" s="13" t="s">
        <v>4</v>
      </c>
      <c r="AX123" s="13" t="s">
        <v>88</v>
      </c>
      <c r="AY123" s="184" t="s">
        <v>216</v>
      </c>
    </row>
    <row r="124" spans="1:65" s="2" customFormat="1" ht="37.8" customHeight="1">
      <c r="A124" s="40"/>
      <c r="B124" s="167"/>
      <c r="C124" s="168" t="s">
        <v>263</v>
      </c>
      <c r="D124" s="168" t="s">
        <v>218</v>
      </c>
      <c r="E124" s="169" t="s">
        <v>1318</v>
      </c>
      <c r="F124" s="170" t="s">
        <v>1319</v>
      </c>
      <c r="G124" s="171" t="s">
        <v>221</v>
      </c>
      <c r="H124" s="172">
        <v>62.456</v>
      </c>
      <c r="I124" s="173"/>
      <c r="J124" s="174">
        <f>ROUND(I124*H124,2)</f>
        <v>0</v>
      </c>
      <c r="K124" s="175"/>
      <c r="L124" s="41"/>
      <c r="M124" s="176" t="s">
        <v>3</v>
      </c>
      <c r="N124" s="177" t="s">
        <v>51</v>
      </c>
      <c r="O124" s="74"/>
      <c r="P124" s="178">
        <f>O124*H124</f>
        <v>0</v>
      </c>
      <c r="Q124" s="178">
        <v>0</v>
      </c>
      <c r="R124" s="178">
        <f>Q124*H124</f>
        <v>0</v>
      </c>
      <c r="S124" s="178">
        <v>0</v>
      </c>
      <c r="T124" s="179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180" t="s">
        <v>222</v>
      </c>
      <c r="AT124" s="180" t="s">
        <v>218</v>
      </c>
      <c r="AU124" s="180" t="s">
        <v>22</v>
      </c>
      <c r="AY124" s="20" t="s">
        <v>216</v>
      </c>
      <c r="BE124" s="181">
        <f>IF(N124="základní",J124,0)</f>
        <v>0</v>
      </c>
      <c r="BF124" s="181">
        <f>IF(N124="snížená",J124,0)</f>
        <v>0</v>
      </c>
      <c r="BG124" s="181">
        <f>IF(N124="zákl. přenesená",J124,0)</f>
        <v>0</v>
      </c>
      <c r="BH124" s="181">
        <f>IF(N124="sníž. přenesená",J124,0)</f>
        <v>0</v>
      </c>
      <c r="BI124" s="181">
        <f>IF(N124="nulová",J124,0)</f>
        <v>0</v>
      </c>
      <c r="BJ124" s="20" t="s">
        <v>88</v>
      </c>
      <c r="BK124" s="181">
        <f>ROUND(I124*H124,2)</f>
        <v>0</v>
      </c>
      <c r="BL124" s="20" t="s">
        <v>222</v>
      </c>
      <c r="BM124" s="180" t="s">
        <v>1663</v>
      </c>
    </row>
    <row r="125" spans="1:51" s="13" customFormat="1" ht="12">
      <c r="A125" s="13"/>
      <c r="B125" s="182"/>
      <c r="C125" s="13"/>
      <c r="D125" s="183" t="s">
        <v>224</v>
      </c>
      <c r="E125" s="13"/>
      <c r="F125" s="185" t="s">
        <v>1662</v>
      </c>
      <c r="G125" s="13"/>
      <c r="H125" s="186">
        <v>62.456</v>
      </c>
      <c r="I125" s="187"/>
      <c r="J125" s="13"/>
      <c r="K125" s="13"/>
      <c r="L125" s="182"/>
      <c r="M125" s="188"/>
      <c r="N125" s="189"/>
      <c r="O125" s="189"/>
      <c r="P125" s="189"/>
      <c r="Q125" s="189"/>
      <c r="R125" s="189"/>
      <c r="S125" s="189"/>
      <c r="T125" s="190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184" t="s">
        <v>224</v>
      </c>
      <c r="AU125" s="184" t="s">
        <v>22</v>
      </c>
      <c r="AV125" s="13" t="s">
        <v>22</v>
      </c>
      <c r="AW125" s="13" t="s">
        <v>4</v>
      </c>
      <c r="AX125" s="13" t="s">
        <v>88</v>
      </c>
      <c r="AY125" s="184" t="s">
        <v>216</v>
      </c>
    </row>
    <row r="126" spans="1:65" s="2" customFormat="1" ht="62.7" customHeight="1">
      <c r="A126" s="40"/>
      <c r="B126" s="167"/>
      <c r="C126" s="168" t="s">
        <v>267</v>
      </c>
      <c r="D126" s="168" t="s">
        <v>218</v>
      </c>
      <c r="E126" s="169" t="s">
        <v>287</v>
      </c>
      <c r="F126" s="170" t="s">
        <v>288</v>
      </c>
      <c r="G126" s="171" t="s">
        <v>270</v>
      </c>
      <c r="H126" s="172">
        <v>0.578</v>
      </c>
      <c r="I126" s="173"/>
      <c r="J126" s="174">
        <f>ROUND(I126*H126,2)</f>
        <v>0</v>
      </c>
      <c r="K126" s="175"/>
      <c r="L126" s="41"/>
      <c r="M126" s="176" t="s">
        <v>3</v>
      </c>
      <c r="N126" s="177" t="s">
        <v>51</v>
      </c>
      <c r="O126" s="74"/>
      <c r="P126" s="178">
        <f>O126*H126</f>
        <v>0</v>
      </c>
      <c r="Q126" s="178">
        <v>0</v>
      </c>
      <c r="R126" s="178">
        <f>Q126*H126</f>
        <v>0</v>
      </c>
      <c r="S126" s="178">
        <v>0</v>
      </c>
      <c r="T126" s="179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180" t="s">
        <v>222</v>
      </c>
      <c r="AT126" s="180" t="s">
        <v>218</v>
      </c>
      <c r="AU126" s="180" t="s">
        <v>22</v>
      </c>
      <c r="AY126" s="20" t="s">
        <v>216</v>
      </c>
      <c r="BE126" s="181">
        <f>IF(N126="základní",J126,0)</f>
        <v>0</v>
      </c>
      <c r="BF126" s="181">
        <f>IF(N126="snížená",J126,0)</f>
        <v>0</v>
      </c>
      <c r="BG126" s="181">
        <f>IF(N126="zákl. přenesená",J126,0)</f>
        <v>0</v>
      </c>
      <c r="BH126" s="181">
        <f>IF(N126="sníž. přenesená",J126,0)</f>
        <v>0</v>
      </c>
      <c r="BI126" s="181">
        <f>IF(N126="nulová",J126,0)</f>
        <v>0</v>
      </c>
      <c r="BJ126" s="20" t="s">
        <v>88</v>
      </c>
      <c r="BK126" s="181">
        <f>ROUND(I126*H126,2)</f>
        <v>0</v>
      </c>
      <c r="BL126" s="20" t="s">
        <v>222</v>
      </c>
      <c r="BM126" s="180" t="s">
        <v>1664</v>
      </c>
    </row>
    <row r="127" spans="1:51" s="13" customFormat="1" ht="12">
      <c r="A127" s="13"/>
      <c r="B127" s="182"/>
      <c r="C127" s="13"/>
      <c r="D127" s="183" t="s">
        <v>224</v>
      </c>
      <c r="E127" s="184" t="s">
        <v>3</v>
      </c>
      <c r="F127" s="185" t="s">
        <v>1665</v>
      </c>
      <c r="G127" s="13"/>
      <c r="H127" s="186">
        <v>1</v>
      </c>
      <c r="I127" s="187"/>
      <c r="J127" s="13"/>
      <c r="K127" s="13"/>
      <c r="L127" s="182"/>
      <c r="M127" s="188"/>
      <c r="N127" s="189"/>
      <c r="O127" s="189"/>
      <c r="P127" s="189"/>
      <c r="Q127" s="189"/>
      <c r="R127" s="189"/>
      <c r="S127" s="189"/>
      <c r="T127" s="190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184" t="s">
        <v>224</v>
      </c>
      <c r="AU127" s="184" t="s">
        <v>22</v>
      </c>
      <c r="AV127" s="13" t="s">
        <v>22</v>
      </c>
      <c r="AW127" s="13" t="s">
        <v>41</v>
      </c>
      <c r="AX127" s="13" t="s">
        <v>88</v>
      </c>
      <c r="AY127" s="184" t="s">
        <v>216</v>
      </c>
    </row>
    <row r="128" spans="1:51" s="13" customFormat="1" ht="12">
      <c r="A128" s="13"/>
      <c r="B128" s="182"/>
      <c r="C128" s="13"/>
      <c r="D128" s="183" t="s">
        <v>224</v>
      </c>
      <c r="E128" s="13"/>
      <c r="F128" s="185" t="s">
        <v>1536</v>
      </c>
      <c r="G128" s="13"/>
      <c r="H128" s="186">
        <v>0.578</v>
      </c>
      <c r="I128" s="187"/>
      <c r="J128" s="13"/>
      <c r="K128" s="13"/>
      <c r="L128" s="182"/>
      <c r="M128" s="188"/>
      <c r="N128" s="189"/>
      <c r="O128" s="189"/>
      <c r="P128" s="189"/>
      <c r="Q128" s="189"/>
      <c r="R128" s="189"/>
      <c r="S128" s="189"/>
      <c r="T128" s="190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184" t="s">
        <v>224</v>
      </c>
      <c r="AU128" s="184" t="s">
        <v>22</v>
      </c>
      <c r="AV128" s="13" t="s">
        <v>22</v>
      </c>
      <c r="AW128" s="13" t="s">
        <v>4</v>
      </c>
      <c r="AX128" s="13" t="s">
        <v>88</v>
      </c>
      <c r="AY128" s="184" t="s">
        <v>216</v>
      </c>
    </row>
    <row r="129" spans="1:65" s="2" customFormat="1" ht="62.7" customHeight="1">
      <c r="A129" s="40"/>
      <c r="B129" s="167"/>
      <c r="C129" s="168" t="s">
        <v>272</v>
      </c>
      <c r="D129" s="168" t="s">
        <v>218</v>
      </c>
      <c r="E129" s="169" t="s">
        <v>292</v>
      </c>
      <c r="F129" s="170" t="s">
        <v>293</v>
      </c>
      <c r="G129" s="171" t="s">
        <v>270</v>
      </c>
      <c r="H129" s="172">
        <v>18.018</v>
      </c>
      <c r="I129" s="173"/>
      <c r="J129" s="174">
        <f>ROUND(I129*H129,2)</f>
        <v>0</v>
      </c>
      <c r="K129" s="175"/>
      <c r="L129" s="41"/>
      <c r="M129" s="176" t="s">
        <v>3</v>
      </c>
      <c r="N129" s="177" t="s">
        <v>51</v>
      </c>
      <c r="O129" s="74"/>
      <c r="P129" s="178">
        <f>O129*H129</f>
        <v>0</v>
      </c>
      <c r="Q129" s="178">
        <v>0</v>
      </c>
      <c r="R129" s="178">
        <f>Q129*H129</f>
        <v>0</v>
      </c>
      <c r="S129" s="178">
        <v>0</v>
      </c>
      <c r="T129" s="179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180" t="s">
        <v>222</v>
      </c>
      <c r="AT129" s="180" t="s">
        <v>218</v>
      </c>
      <c r="AU129" s="180" t="s">
        <v>22</v>
      </c>
      <c r="AY129" s="20" t="s">
        <v>216</v>
      </c>
      <c r="BE129" s="181">
        <f>IF(N129="základní",J129,0)</f>
        <v>0</v>
      </c>
      <c r="BF129" s="181">
        <f>IF(N129="snížená",J129,0)</f>
        <v>0</v>
      </c>
      <c r="BG129" s="181">
        <f>IF(N129="zákl. přenesená",J129,0)</f>
        <v>0</v>
      </c>
      <c r="BH129" s="181">
        <f>IF(N129="sníž. přenesená",J129,0)</f>
        <v>0</v>
      </c>
      <c r="BI129" s="181">
        <f>IF(N129="nulová",J129,0)</f>
        <v>0</v>
      </c>
      <c r="BJ129" s="20" t="s">
        <v>88</v>
      </c>
      <c r="BK129" s="181">
        <f>ROUND(I129*H129,2)</f>
        <v>0</v>
      </c>
      <c r="BL129" s="20" t="s">
        <v>222</v>
      </c>
      <c r="BM129" s="180" t="s">
        <v>1666</v>
      </c>
    </row>
    <row r="130" spans="1:47" s="2" customFormat="1" ht="12">
      <c r="A130" s="40"/>
      <c r="B130" s="41"/>
      <c r="C130" s="40"/>
      <c r="D130" s="183" t="s">
        <v>229</v>
      </c>
      <c r="E130" s="40"/>
      <c r="F130" s="191" t="s">
        <v>295</v>
      </c>
      <c r="G130" s="40"/>
      <c r="H130" s="40"/>
      <c r="I130" s="192"/>
      <c r="J130" s="40"/>
      <c r="K130" s="40"/>
      <c r="L130" s="41"/>
      <c r="M130" s="193"/>
      <c r="N130" s="194"/>
      <c r="O130" s="74"/>
      <c r="P130" s="74"/>
      <c r="Q130" s="74"/>
      <c r="R130" s="74"/>
      <c r="S130" s="74"/>
      <c r="T130" s="75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T130" s="20" t="s">
        <v>229</v>
      </c>
      <c r="AU130" s="20" t="s">
        <v>22</v>
      </c>
    </row>
    <row r="131" spans="1:51" s="13" customFormat="1" ht="12">
      <c r="A131" s="13"/>
      <c r="B131" s="182"/>
      <c r="C131" s="13"/>
      <c r="D131" s="183" t="s">
        <v>224</v>
      </c>
      <c r="E131" s="184" t="s">
        <v>3</v>
      </c>
      <c r="F131" s="185" t="s">
        <v>1667</v>
      </c>
      <c r="G131" s="13"/>
      <c r="H131" s="186">
        <v>31.156</v>
      </c>
      <c r="I131" s="187"/>
      <c r="J131" s="13"/>
      <c r="K131" s="13"/>
      <c r="L131" s="182"/>
      <c r="M131" s="188"/>
      <c r="N131" s="189"/>
      <c r="O131" s="189"/>
      <c r="P131" s="189"/>
      <c r="Q131" s="189"/>
      <c r="R131" s="189"/>
      <c r="S131" s="189"/>
      <c r="T131" s="190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184" t="s">
        <v>224</v>
      </c>
      <c r="AU131" s="184" t="s">
        <v>22</v>
      </c>
      <c r="AV131" s="13" t="s">
        <v>22</v>
      </c>
      <c r="AW131" s="13" t="s">
        <v>41</v>
      </c>
      <c r="AX131" s="13" t="s">
        <v>88</v>
      </c>
      <c r="AY131" s="184" t="s">
        <v>216</v>
      </c>
    </row>
    <row r="132" spans="1:51" s="13" customFormat="1" ht="12">
      <c r="A132" s="13"/>
      <c r="B132" s="182"/>
      <c r="C132" s="13"/>
      <c r="D132" s="183" t="s">
        <v>224</v>
      </c>
      <c r="E132" s="13"/>
      <c r="F132" s="185" t="s">
        <v>1668</v>
      </c>
      <c r="G132" s="13"/>
      <c r="H132" s="186">
        <v>18.018</v>
      </c>
      <c r="I132" s="187"/>
      <c r="J132" s="13"/>
      <c r="K132" s="13"/>
      <c r="L132" s="182"/>
      <c r="M132" s="188"/>
      <c r="N132" s="189"/>
      <c r="O132" s="189"/>
      <c r="P132" s="189"/>
      <c r="Q132" s="189"/>
      <c r="R132" s="189"/>
      <c r="S132" s="189"/>
      <c r="T132" s="190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184" t="s">
        <v>224</v>
      </c>
      <c r="AU132" s="184" t="s">
        <v>22</v>
      </c>
      <c r="AV132" s="13" t="s">
        <v>22</v>
      </c>
      <c r="AW132" s="13" t="s">
        <v>4</v>
      </c>
      <c r="AX132" s="13" t="s">
        <v>88</v>
      </c>
      <c r="AY132" s="184" t="s">
        <v>216</v>
      </c>
    </row>
    <row r="133" spans="1:65" s="2" customFormat="1" ht="37.8" customHeight="1">
      <c r="A133" s="40"/>
      <c r="B133" s="167"/>
      <c r="C133" s="168" t="s">
        <v>279</v>
      </c>
      <c r="D133" s="168" t="s">
        <v>218</v>
      </c>
      <c r="E133" s="169" t="s">
        <v>297</v>
      </c>
      <c r="F133" s="170" t="s">
        <v>298</v>
      </c>
      <c r="G133" s="171" t="s">
        <v>299</v>
      </c>
      <c r="H133" s="172">
        <v>36.035</v>
      </c>
      <c r="I133" s="173"/>
      <c r="J133" s="174">
        <f>ROUND(I133*H133,2)</f>
        <v>0</v>
      </c>
      <c r="K133" s="175"/>
      <c r="L133" s="41"/>
      <c r="M133" s="176" t="s">
        <v>3</v>
      </c>
      <c r="N133" s="177" t="s">
        <v>51</v>
      </c>
      <c r="O133" s="74"/>
      <c r="P133" s="178">
        <f>O133*H133</f>
        <v>0</v>
      </c>
      <c r="Q133" s="178">
        <v>0</v>
      </c>
      <c r="R133" s="178">
        <f>Q133*H133</f>
        <v>0</v>
      </c>
      <c r="S133" s="178">
        <v>0</v>
      </c>
      <c r="T133" s="179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180" t="s">
        <v>222</v>
      </c>
      <c r="AT133" s="180" t="s">
        <v>218</v>
      </c>
      <c r="AU133" s="180" t="s">
        <v>22</v>
      </c>
      <c r="AY133" s="20" t="s">
        <v>216</v>
      </c>
      <c r="BE133" s="181">
        <f>IF(N133="základní",J133,0)</f>
        <v>0</v>
      </c>
      <c r="BF133" s="181">
        <f>IF(N133="snížená",J133,0)</f>
        <v>0</v>
      </c>
      <c r="BG133" s="181">
        <f>IF(N133="zákl. přenesená",J133,0)</f>
        <v>0</v>
      </c>
      <c r="BH133" s="181">
        <f>IF(N133="sníž. přenesená",J133,0)</f>
        <v>0</v>
      </c>
      <c r="BI133" s="181">
        <f>IF(N133="nulová",J133,0)</f>
        <v>0</v>
      </c>
      <c r="BJ133" s="20" t="s">
        <v>88</v>
      </c>
      <c r="BK133" s="181">
        <f>ROUND(I133*H133,2)</f>
        <v>0</v>
      </c>
      <c r="BL133" s="20" t="s">
        <v>222</v>
      </c>
      <c r="BM133" s="180" t="s">
        <v>1669</v>
      </c>
    </row>
    <row r="134" spans="1:51" s="13" customFormat="1" ht="12">
      <c r="A134" s="13"/>
      <c r="B134" s="182"/>
      <c r="C134" s="13"/>
      <c r="D134" s="183" t="s">
        <v>224</v>
      </c>
      <c r="E134" s="184" t="s">
        <v>3</v>
      </c>
      <c r="F134" s="185" t="s">
        <v>1670</v>
      </c>
      <c r="G134" s="13"/>
      <c r="H134" s="186">
        <v>62.312</v>
      </c>
      <c r="I134" s="187"/>
      <c r="J134" s="13"/>
      <c r="K134" s="13"/>
      <c r="L134" s="182"/>
      <c r="M134" s="188"/>
      <c r="N134" s="189"/>
      <c r="O134" s="189"/>
      <c r="P134" s="189"/>
      <c r="Q134" s="189"/>
      <c r="R134" s="189"/>
      <c r="S134" s="189"/>
      <c r="T134" s="190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184" t="s">
        <v>224</v>
      </c>
      <c r="AU134" s="184" t="s">
        <v>22</v>
      </c>
      <c r="AV134" s="13" t="s">
        <v>22</v>
      </c>
      <c r="AW134" s="13" t="s">
        <v>41</v>
      </c>
      <c r="AX134" s="13" t="s">
        <v>88</v>
      </c>
      <c r="AY134" s="184" t="s">
        <v>216</v>
      </c>
    </row>
    <row r="135" spans="1:51" s="13" customFormat="1" ht="12">
      <c r="A135" s="13"/>
      <c r="B135" s="182"/>
      <c r="C135" s="13"/>
      <c r="D135" s="183" t="s">
        <v>224</v>
      </c>
      <c r="E135" s="13"/>
      <c r="F135" s="185" t="s">
        <v>1671</v>
      </c>
      <c r="G135" s="13"/>
      <c r="H135" s="186">
        <v>36.035</v>
      </c>
      <c r="I135" s="187"/>
      <c r="J135" s="13"/>
      <c r="K135" s="13"/>
      <c r="L135" s="182"/>
      <c r="M135" s="188"/>
      <c r="N135" s="189"/>
      <c r="O135" s="189"/>
      <c r="P135" s="189"/>
      <c r="Q135" s="189"/>
      <c r="R135" s="189"/>
      <c r="S135" s="189"/>
      <c r="T135" s="190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184" t="s">
        <v>224</v>
      </c>
      <c r="AU135" s="184" t="s">
        <v>22</v>
      </c>
      <c r="AV135" s="13" t="s">
        <v>22</v>
      </c>
      <c r="AW135" s="13" t="s">
        <v>4</v>
      </c>
      <c r="AX135" s="13" t="s">
        <v>88</v>
      </c>
      <c r="AY135" s="184" t="s">
        <v>216</v>
      </c>
    </row>
    <row r="136" spans="1:65" s="2" customFormat="1" ht="37.8" customHeight="1">
      <c r="A136" s="40"/>
      <c r="B136" s="167"/>
      <c r="C136" s="168" t="s">
        <v>286</v>
      </c>
      <c r="D136" s="168" t="s">
        <v>218</v>
      </c>
      <c r="E136" s="169" t="s">
        <v>303</v>
      </c>
      <c r="F136" s="170" t="s">
        <v>304</v>
      </c>
      <c r="G136" s="171" t="s">
        <v>270</v>
      </c>
      <c r="H136" s="172">
        <v>0.578</v>
      </c>
      <c r="I136" s="173"/>
      <c r="J136" s="174">
        <f>ROUND(I136*H136,2)</f>
        <v>0</v>
      </c>
      <c r="K136" s="175"/>
      <c r="L136" s="41"/>
      <c r="M136" s="176" t="s">
        <v>3</v>
      </c>
      <c r="N136" s="177" t="s">
        <v>51</v>
      </c>
      <c r="O136" s="74"/>
      <c r="P136" s="178">
        <f>O136*H136</f>
        <v>0</v>
      </c>
      <c r="Q136" s="178">
        <v>0</v>
      </c>
      <c r="R136" s="178">
        <f>Q136*H136</f>
        <v>0</v>
      </c>
      <c r="S136" s="178">
        <v>0</v>
      </c>
      <c r="T136" s="179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180" t="s">
        <v>222</v>
      </c>
      <c r="AT136" s="180" t="s">
        <v>218</v>
      </c>
      <c r="AU136" s="180" t="s">
        <v>22</v>
      </c>
      <c r="AY136" s="20" t="s">
        <v>216</v>
      </c>
      <c r="BE136" s="181">
        <f>IF(N136="základní",J136,0)</f>
        <v>0</v>
      </c>
      <c r="BF136" s="181">
        <f>IF(N136="snížená",J136,0)</f>
        <v>0</v>
      </c>
      <c r="BG136" s="181">
        <f>IF(N136="zákl. přenesená",J136,0)</f>
        <v>0</v>
      </c>
      <c r="BH136" s="181">
        <f>IF(N136="sníž. přenesená",J136,0)</f>
        <v>0</v>
      </c>
      <c r="BI136" s="181">
        <f>IF(N136="nulová",J136,0)</f>
        <v>0</v>
      </c>
      <c r="BJ136" s="20" t="s">
        <v>88</v>
      </c>
      <c r="BK136" s="181">
        <f>ROUND(I136*H136,2)</f>
        <v>0</v>
      </c>
      <c r="BL136" s="20" t="s">
        <v>222</v>
      </c>
      <c r="BM136" s="180" t="s">
        <v>1672</v>
      </c>
    </row>
    <row r="137" spans="1:51" s="13" customFormat="1" ht="12">
      <c r="A137" s="13"/>
      <c r="B137" s="182"/>
      <c r="C137" s="13"/>
      <c r="D137" s="183" t="s">
        <v>224</v>
      </c>
      <c r="E137" s="184" t="s">
        <v>3</v>
      </c>
      <c r="F137" s="185" t="s">
        <v>1673</v>
      </c>
      <c r="G137" s="13"/>
      <c r="H137" s="186">
        <v>1</v>
      </c>
      <c r="I137" s="187"/>
      <c r="J137" s="13"/>
      <c r="K137" s="13"/>
      <c r="L137" s="182"/>
      <c r="M137" s="188"/>
      <c r="N137" s="189"/>
      <c r="O137" s="189"/>
      <c r="P137" s="189"/>
      <c r="Q137" s="189"/>
      <c r="R137" s="189"/>
      <c r="S137" s="189"/>
      <c r="T137" s="190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184" t="s">
        <v>224</v>
      </c>
      <c r="AU137" s="184" t="s">
        <v>22</v>
      </c>
      <c r="AV137" s="13" t="s">
        <v>22</v>
      </c>
      <c r="AW137" s="13" t="s">
        <v>41</v>
      </c>
      <c r="AX137" s="13" t="s">
        <v>88</v>
      </c>
      <c r="AY137" s="184" t="s">
        <v>216</v>
      </c>
    </row>
    <row r="138" spans="1:51" s="13" customFormat="1" ht="12">
      <c r="A138" s="13"/>
      <c r="B138" s="182"/>
      <c r="C138" s="13"/>
      <c r="D138" s="183" t="s">
        <v>224</v>
      </c>
      <c r="E138" s="13"/>
      <c r="F138" s="185" t="s">
        <v>1536</v>
      </c>
      <c r="G138" s="13"/>
      <c r="H138" s="186">
        <v>0.578</v>
      </c>
      <c r="I138" s="187"/>
      <c r="J138" s="13"/>
      <c r="K138" s="13"/>
      <c r="L138" s="182"/>
      <c r="M138" s="188"/>
      <c r="N138" s="189"/>
      <c r="O138" s="189"/>
      <c r="P138" s="189"/>
      <c r="Q138" s="189"/>
      <c r="R138" s="189"/>
      <c r="S138" s="189"/>
      <c r="T138" s="190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184" t="s">
        <v>224</v>
      </c>
      <c r="AU138" s="184" t="s">
        <v>22</v>
      </c>
      <c r="AV138" s="13" t="s">
        <v>22</v>
      </c>
      <c r="AW138" s="13" t="s">
        <v>4</v>
      </c>
      <c r="AX138" s="13" t="s">
        <v>88</v>
      </c>
      <c r="AY138" s="184" t="s">
        <v>216</v>
      </c>
    </row>
    <row r="139" spans="1:65" s="2" customFormat="1" ht="49.05" customHeight="1">
      <c r="A139" s="40"/>
      <c r="B139" s="167"/>
      <c r="C139" s="168" t="s">
        <v>291</v>
      </c>
      <c r="D139" s="168" t="s">
        <v>218</v>
      </c>
      <c r="E139" s="169" t="s">
        <v>1327</v>
      </c>
      <c r="F139" s="170" t="s">
        <v>1328</v>
      </c>
      <c r="G139" s="171" t="s">
        <v>270</v>
      </c>
      <c r="H139" s="172">
        <v>46.849</v>
      </c>
      <c r="I139" s="173"/>
      <c r="J139" s="174">
        <f>ROUND(I139*H139,2)</f>
        <v>0</v>
      </c>
      <c r="K139" s="175"/>
      <c r="L139" s="41"/>
      <c r="M139" s="176" t="s">
        <v>3</v>
      </c>
      <c r="N139" s="177" t="s">
        <v>51</v>
      </c>
      <c r="O139" s="74"/>
      <c r="P139" s="178">
        <f>O139*H139</f>
        <v>0</v>
      </c>
      <c r="Q139" s="178">
        <v>0</v>
      </c>
      <c r="R139" s="178">
        <f>Q139*H139</f>
        <v>0</v>
      </c>
      <c r="S139" s="178">
        <v>0</v>
      </c>
      <c r="T139" s="179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180" t="s">
        <v>222</v>
      </c>
      <c r="AT139" s="180" t="s">
        <v>218</v>
      </c>
      <c r="AU139" s="180" t="s">
        <v>22</v>
      </c>
      <c r="AY139" s="20" t="s">
        <v>216</v>
      </c>
      <c r="BE139" s="181">
        <f>IF(N139="základní",J139,0)</f>
        <v>0</v>
      </c>
      <c r="BF139" s="181">
        <f>IF(N139="snížená",J139,0)</f>
        <v>0</v>
      </c>
      <c r="BG139" s="181">
        <f>IF(N139="zákl. přenesená",J139,0)</f>
        <v>0</v>
      </c>
      <c r="BH139" s="181">
        <f>IF(N139="sníž. přenesená",J139,0)</f>
        <v>0</v>
      </c>
      <c r="BI139" s="181">
        <f>IF(N139="nulová",J139,0)</f>
        <v>0</v>
      </c>
      <c r="BJ139" s="20" t="s">
        <v>88</v>
      </c>
      <c r="BK139" s="181">
        <f>ROUND(I139*H139,2)</f>
        <v>0</v>
      </c>
      <c r="BL139" s="20" t="s">
        <v>222</v>
      </c>
      <c r="BM139" s="180" t="s">
        <v>1674</v>
      </c>
    </row>
    <row r="140" spans="1:51" s="13" customFormat="1" ht="12">
      <c r="A140" s="13"/>
      <c r="B140" s="182"/>
      <c r="C140" s="13"/>
      <c r="D140" s="183" t="s">
        <v>224</v>
      </c>
      <c r="E140" s="184" t="s">
        <v>3</v>
      </c>
      <c r="F140" s="185" t="s">
        <v>1675</v>
      </c>
      <c r="G140" s="13"/>
      <c r="H140" s="186">
        <v>47.487</v>
      </c>
      <c r="I140" s="187"/>
      <c r="J140" s="13"/>
      <c r="K140" s="13"/>
      <c r="L140" s="182"/>
      <c r="M140" s="188"/>
      <c r="N140" s="189"/>
      <c r="O140" s="189"/>
      <c r="P140" s="189"/>
      <c r="Q140" s="189"/>
      <c r="R140" s="189"/>
      <c r="S140" s="189"/>
      <c r="T140" s="190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184" t="s">
        <v>224</v>
      </c>
      <c r="AU140" s="184" t="s">
        <v>22</v>
      </c>
      <c r="AV140" s="13" t="s">
        <v>22</v>
      </c>
      <c r="AW140" s="13" t="s">
        <v>41</v>
      </c>
      <c r="AX140" s="13" t="s">
        <v>80</v>
      </c>
      <c r="AY140" s="184" t="s">
        <v>216</v>
      </c>
    </row>
    <row r="141" spans="1:51" s="13" customFormat="1" ht="12">
      <c r="A141" s="13"/>
      <c r="B141" s="182"/>
      <c r="C141" s="13"/>
      <c r="D141" s="183" t="s">
        <v>224</v>
      </c>
      <c r="E141" s="184" t="s">
        <v>3</v>
      </c>
      <c r="F141" s="185" t="s">
        <v>1676</v>
      </c>
      <c r="G141" s="13"/>
      <c r="H141" s="186">
        <v>24.755</v>
      </c>
      <c r="I141" s="187"/>
      <c r="J141" s="13"/>
      <c r="K141" s="13"/>
      <c r="L141" s="182"/>
      <c r="M141" s="188"/>
      <c r="N141" s="189"/>
      <c r="O141" s="189"/>
      <c r="P141" s="189"/>
      <c r="Q141" s="189"/>
      <c r="R141" s="189"/>
      <c r="S141" s="189"/>
      <c r="T141" s="190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184" t="s">
        <v>224</v>
      </c>
      <c r="AU141" s="184" t="s">
        <v>22</v>
      </c>
      <c r="AV141" s="13" t="s">
        <v>22</v>
      </c>
      <c r="AW141" s="13" t="s">
        <v>41</v>
      </c>
      <c r="AX141" s="13" t="s">
        <v>80</v>
      </c>
      <c r="AY141" s="184" t="s">
        <v>216</v>
      </c>
    </row>
    <row r="142" spans="1:51" s="13" customFormat="1" ht="12">
      <c r="A142" s="13"/>
      <c r="B142" s="182"/>
      <c r="C142" s="13"/>
      <c r="D142" s="183" t="s">
        <v>224</v>
      </c>
      <c r="E142" s="184" t="s">
        <v>3</v>
      </c>
      <c r="F142" s="185" t="s">
        <v>1677</v>
      </c>
      <c r="G142" s="13"/>
      <c r="H142" s="186">
        <v>4.018</v>
      </c>
      <c r="I142" s="187"/>
      <c r="J142" s="13"/>
      <c r="K142" s="13"/>
      <c r="L142" s="182"/>
      <c r="M142" s="188"/>
      <c r="N142" s="189"/>
      <c r="O142" s="189"/>
      <c r="P142" s="189"/>
      <c r="Q142" s="189"/>
      <c r="R142" s="189"/>
      <c r="S142" s="189"/>
      <c r="T142" s="190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184" t="s">
        <v>224</v>
      </c>
      <c r="AU142" s="184" t="s">
        <v>22</v>
      </c>
      <c r="AV142" s="13" t="s">
        <v>22</v>
      </c>
      <c r="AW142" s="13" t="s">
        <v>41</v>
      </c>
      <c r="AX142" s="13" t="s">
        <v>80</v>
      </c>
      <c r="AY142" s="184" t="s">
        <v>216</v>
      </c>
    </row>
    <row r="143" spans="1:51" s="13" customFormat="1" ht="12">
      <c r="A143" s="13"/>
      <c r="B143" s="182"/>
      <c r="C143" s="13"/>
      <c r="D143" s="183" t="s">
        <v>224</v>
      </c>
      <c r="E143" s="184" t="s">
        <v>3</v>
      </c>
      <c r="F143" s="185" t="s">
        <v>1678</v>
      </c>
      <c r="G143" s="13"/>
      <c r="H143" s="186">
        <v>4.752</v>
      </c>
      <c r="I143" s="187"/>
      <c r="J143" s="13"/>
      <c r="K143" s="13"/>
      <c r="L143" s="182"/>
      <c r="M143" s="188"/>
      <c r="N143" s="189"/>
      <c r="O143" s="189"/>
      <c r="P143" s="189"/>
      <c r="Q143" s="189"/>
      <c r="R143" s="189"/>
      <c r="S143" s="189"/>
      <c r="T143" s="190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184" t="s">
        <v>224</v>
      </c>
      <c r="AU143" s="184" t="s">
        <v>22</v>
      </c>
      <c r="AV143" s="13" t="s">
        <v>22</v>
      </c>
      <c r="AW143" s="13" t="s">
        <v>41</v>
      </c>
      <c r="AX143" s="13" t="s">
        <v>80</v>
      </c>
      <c r="AY143" s="184" t="s">
        <v>216</v>
      </c>
    </row>
    <row r="144" spans="1:51" s="14" customFormat="1" ht="12">
      <c r="A144" s="14"/>
      <c r="B144" s="195"/>
      <c r="C144" s="14"/>
      <c r="D144" s="183" t="s">
        <v>224</v>
      </c>
      <c r="E144" s="196" t="s">
        <v>3</v>
      </c>
      <c r="F144" s="197" t="s">
        <v>233</v>
      </c>
      <c r="G144" s="14"/>
      <c r="H144" s="198">
        <v>81.012</v>
      </c>
      <c r="I144" s="199"/>
      <c r="J144" s="14"/>
      <c r="K144" s="14"/>
      <c r="L144" s="195"/>
      <c r="M144" s="200"/>
      <c r="N144" s="201"/>
      <c r="O144" s="201"/>
      <c r="P144" s="201"/>
      <c r="Q144" s="201"/>
      <c r="R144" s="201"/>
      <c r="S144" s="201"/>
      <c r="T144" s="202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196" t="s">
        <v>224</v>
      </c>
      <c r="AU144" s="196" t="s">
        <v>22</v>
      </c>
      <c r="AV144" s="14" t="s">
        <v>222</v>
      </c>
      <c r="AW144" s="14" t="s">
        <v>41</v>
      </c>
      <c r="AX144" s="14" t="s">
        <v>88</v>
      </c>
      <c r="AY144" s="196" t="s">
        <v>216</v>
      </c>
    </row>
    <row r="145" spans="1:51" s="13" customFormat="1" ht="12">
      <c r="A145" s="13"/>
      <c r="B145" s="182"/>
      <c r="C145" s="13"/>
      <c r="D145" s="183" t="s">
        <v>224</v>
      </c>
      <c r="E145" s="13"/>
      <c r="F145" s="185" t="s">
        <v>1679</v>
      </c>
      <c r="G145" s="13"/>
      <c r="H145" s="186">
        <v>46.849</v>
      </c>
      <c r="I145" s="187"/>
      <c r="J145" s="13"/>
      <c r="K145" s="13"/>
      <c r="L145" s="182"/>
      <c r="M145" s="188"/>
      <c r="N145" s="189"/>
      <c r="O145" s="189"/>
      <c r="P145" s="189"/>
      <c r="Q145" s="189"/>
      <c r="R145" s="189"/>
      <c r="S145" s="189"/>
      <c r="T145" s="190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184" t="s">
        <v>224</v>
      </c>
      <c r="AU145" s="184" t="s">
        <v>22</v>
      </c>
      <c r="AV145" s="13" t="s">
        <v>22</v>
      </c>
      <c r="AW145" s="13" t="s">
        <v>4</v>
      </c>
      <c r="AX145" s="13" t="s">
        <v>88</v>
      </c>
      <c r="AY145" s="184" t="s">
        <v>216</v>
      </c>
    </row>
    <row r="146" spans="1:65" s="2" customFormat="1" ht="14.4" customHeight="1">
      <c r="A146" s="40"/>
      <c r="B146" s="167"/>
      <c r="C146" s="203" t="s">
        <v>9</v>
      </c>
      <c r="D146" s="203" t="s">
        <v>355</v>
      </c>
      <c r="E146" s="204" t="s">
        <v>1012</v>
      </c>
      <c r="F146" s="205" t="s">
        <v>1013</v>
      </c>
      <c r="G146" s="206" t="s">
        <v>299</v>
      </c>
      <c r="H146" s="207">
        <v>93.698</v>
      </c>
      <c r="I146" s="208"/>
      <c r="J146" s="209">
        <f>ROUND(I146*H146,2)</f>
        <v>0</v>
      </c>
      <c r="K146" s="210"/>
      <c r="L146" s="211"/>
      <c r="M146" s="212" t="s">
        <v>3</v>
      </c>
      <c r="N146" s="213" t="s">
        <v>51</v>
      </c>
      <c r="O146" s="74"/>
      <c r="P146" s="178">
        <f>O146*H146</f>
        <v>0</v>
      </c>
      <c r="Q146" s="178">
        <v>1</v>
      </c>
      <c r="R146" s="178">
        <f>Q146*H146</f>
        <v>93.698</v>
      </c>
      <c r="S146" s="178">
        <v>0</v>
      </c>
      <c r="T146" s="179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180" t="s">
        <v>257</v>
      </c>
      <c r="AT146" s="180" t="s">
        <v>355</v>
      </c>
      <c r="AU146" s="180" t="s">
        <v>22</v>
      </c>
      <c r="AY146" s="20" t="s">
        <v>216</v>
      </c>
      <c r="BE146" s="181">
        <f>IF(N146="základní",J146,0)</f>
        <v>0</v>
      </c>
      <c r="BF146" s="181">
        <f>IF(N146="snížená",J146,0)</f>
        <v>0</v>
      </c>
      <c r="BG146" s="181">
        <f>IF(N146="zákl. přenesená",J146,0)</f>
        <v>0</v>
      </c>
      <c r="BH146" s="181">
        <f>IF(N146="sníž. přenesená",J146,0)</f>
        <v>0</v>
      </c>
      <c r="BI146" s="181">
        <f>IF(N146="nulová",J146,0)</f>
        <v>0</v>
      </c>
      <c r="BJ146" s="20" t="s">
        <v>88</v>
      </c>
      <c r="BK146" s="181">
        <f>ROUND(I146*H146,2)</f>
        <v>0</v>
      </c>
      <c r="BL146" s="20" t="s">
        <v>222</v>
      </c>
      <c r="BM146" s="180" t="s">
        <v>1680</v>
      </c>
    </row>
    <row r="147" spans="1:51" s="13" customFormat="1" ht="12">
      <c r="A147" s="13"/>
      <c r="B147" s="182"/>
      <c r="C147" s="13"/>
      <c r="D147" s="183" t="s">
        <v>224</v>
      </c>
      <c r="E147" s="184" t="s">
        <v>3</v>
      </c>
      <c r="F147" s="185" t="s">
        <v>1681</v>
      </c>
      <c r="G147" s="13"/>
      <c r="H147" s="186">
        <v>162.024</v>
      </c>
      <c r="I147" s="187"/>
      <c r="J147" s="13"/>
      <c r="K147" s="13"/>
      <c r="L147" s="182"/>
      <c r="M147" s="188"/>
      <c r="N147" s="189"/>
      <c r="O147" s="189"/>
      <c r="P147" s="189"/>
      <c r="Q147" s="189"/>
      <c r="R147" s="189"/>
      <c r="S147" s="189"/>
      <c r="T147" s="190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184" t="s">
        <v>224</v>
      </c>
      <c r="AU147" s="184" t="s">
        <v>22</v>
      </c>
      <c r="AV147" s="13" t="s">
        <v>22</v>
      </c>
      <c r="AW147" s="13" t="s">
        <v>41</v>
      </c>
      <c r="AX147" s="13" t="s">
        <v>88</v>
      </c>
      <c r="AY147" s="184" t="s">
        <v>216</v>
      </c>
    </row>
    <row r="148" spans="1:51" s="13" customFormat="1" ht="12">
      <c r="A148" s="13"/>
      <c r="B148" s="182"/>
      <c r="C148" s="13"/>
      <c r="D148" s="183" t="s">
        <v>224</v>
      </c>
      <c r="E148" s="13"/>
      <c r="F148" s="185" t="s">
        <v>1682</v>
      </c>
      <c r="G148" s="13"/>
      <c r="H148" s="186">
        <v>93.698</v>
      </c>
      <c r="I148" s="187"/>
      <c r="J148" s="13"/>
      <c r="K148" s="13"/>
      <c r="L148" s="182"/>
      <c r="M148" s="188"/>
      <c r="N148" s="189"/>
      <c r="O148" s="189"/>
      <c r="P148" s="189"/>
      <c r="Q148" s="189"/>
      <c r="R148" s="189"/>
      <c r="S148" s="189"/>
      <c r="T148" s="190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184" t="s">
        <v>224</v>
      </c>
      <c r="AU148" s="184" t="s">
        <v>22</v>
      </c>
      <c r="AV148" s="13" t="s">
        <v>22</v>
      </c>
      <c r="AW148" s="13" t="s">
        <v>4</v>
      </c>
      <c r="AX148" s="13" t="s">
        <v>88</v>
      </c>
      <c r="AY148" s="184" t="s">
        <v>216</v>
      </c>
    </row>
    <row r="149" spans="1:65" s="2" customFormat="1" ht="62.7" customHeight="1">
      <c r="A149" s="40"/>
      <c r="B149" s="167"/>
      <c r="C149" s="168" t="s">
        <v>302</v>
      </c>
      <c r="D149" s="168" t="s">
        <v>218</v>
      </c>
      <c r="E149" s="169" t="s">
        <v>1016</v>
      </c>
      <c r="F149" s="170" t="s">
        <v>1017</v>
      </c>
      <c r="G149" s="171" t="s">
        <v>270</v>
      </c>
      <c r="H149" s="172">
        <v>43.828</v>
      </c>
      <c r="I149" s="173"/>
      <c r="J149" s="174">
        <f>ROUND(I149*H149,2)</f>
        <v>0</v>
      </c>
      <c r="K149" s="175"/>
      <c r="L149" s="41"/>
      <c r="M149" s="176" t="s">
        <v>3</v>
      </c>
      <c r="N149" s="177" t="s">
        <v>51</v>
      </c>
      <c r="O149" s="74"/>
      <c r="P149" s="178">
        <f>O149*H149</f>
        <v>0</v>
      </c>
      <c r="Q149" s="178">
        <v>0</v>
      </c>
      <c r="R149" s="178">
        <f>Q149*H149</f>
        <v>0</v>
      </c>
      <c r="S149" s="178">
        <v>0</v>
      </c>
      <c r="T149" s="179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180" t="s">
        <v>222</v>
      </c>
      <c r="AT149" s="180" t="s">
        <v>218</v>
      </c>
      <c r="AU149" s="180" t="s">
        <v>22</v>
      </c>
      <c r="AY149" s="20" t="s">
        <v>216</v>
      </c>
      <c r="BE149" s="181">
        <f>IF(N149="základní",J149,0)</f>
        <v>0</v>
      </c>
      <c r="BF149" s="181">
        <f>IF(N149="snížená",J149,0)</f>
        <v>0</v>
      </c>
      <c r="BG149" s="181">
        <f>IF(N149="zákl. přenesená",J149,0)</f>
        <v>0</v>
      </c>
      <c r="BH149" s="181">
        <f>IF(N149="sníž. přenesená",J149,0)</f>
        <v>0</v>
      </c>
      <c r="BI149" s="181">
        <f>IF(N149="nulová",J149,0)</f>
        <v>0</v>
      </c>
      <c r="BJ149" s="20" t="s">
        <v>88</v>
      </c>
      <c r="BK149" s="181">
        <f>ROUND(I149*H149,2)</f>
        <v>0</v>
      </c>
      <c r="BL149" s="20" t="s">
        <v>222</v>
      </c>
      <c r="BM149" s="180" t="s">
        <v>1683</v>
      </c>
    </row>
    <row r="150" spans="1:51" s="13" customFormat="1" ht="12">
      <c r="A150" s="13"/>
      <c r="B150" s="182"/>
      <c r="C150" s="13"/>
      <c r="D150" s="183" t="s">
        <v>224</v>
      </c>
      <c r="E150" s="184" t="s">
        <v>3</v>
      </c>
      <c r="F150" s="185" t="s">
        <v>1684</v>
      </c>
      <c r="G150" s="13"/>
      <c r="H150" s="186">
        <v>73.577</v>
      </c>
      <c r="I150" s="187"/>
      <c r="J150" s="13"/>
      <c r="K150" s="13"/>
      <c r="L150" s="182"/>
      <c r="M150" s="188"/>
      <c r="N150" s="189"/>
      <c r="O150" s="189"/>
      <c r="P150" s="189"/>
      <c r="Q150" s="189"/>
      <c r="R150" s="189"/>
      <c r="S150" s="189"/>
      <c r="T150" s="190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184" t="s">
        <v>224</v>
      </c>
      <c r="AU150" s="184" t="s">
        <v>22</v>
      </c>
      <c r="AV150" s="13" t="s">
        <v>22</v>
      </c>
      <c r="AW150" s="13" t="s">
        <v>41</v>
      </c>
      <c r="AX150" s="13" t="s">
        <v>80</v>
      </c>
      <c r="AY150" s="184" t="s">
        <v>216</v>
      </c>
    </row>
    <row r="151" spans="1:51" s="13" customFormat="1" ht="12">
      <c r="A151" s="13"/>
      <c r="B151" s="182"/>
      <c r="C151" s="13"/>
      <c r="D151" s="183" t="s">
        <v>224</v>
      </c>
      <c r="E151" s="184" t="s">
        <v>3</v>
      </c>
      <c r="F151" s="185" t="s">
        <v>1685</v>
      </c>
      <c r="G151" s="13"/>
      <c r="H151" s="186">
        <v>2.211</v>
      </c>
      <c r="I151" s="187"/>
      <c r="J151" s="13"/>
      <c r="K151" s="13"/>
      <c r="L151" s="182"/>
      <c r="M151" s="188"/>
      <c r="N151" s="189"/>
      <c r="O151" s="189"/>
      <c r="P151" s="189"/>
      <c r="Q151" s="189"/>
      <c r="R151" s="189"/>
      <c r="S151" s="189"/>
      <c r="T151" s="190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184" t="s">
        <v>224</v>
      </c>
      <c r="AU151" s="184" t="s">
        <v>22</v>
      </c>
      <c r="AV151" s="13" t="s">
        <v>22</v>
      </c>
      <c r="AW151" s="13" t="s">
        <v>41</v>
      </c>
      <c r="AX151" s="13" t="s">
        <v>80</v>
      </c>
      <c r="AY151" s="184" t="s">
        <v>216</v>
      </c>
    </row>
    <row r="152" spans="1:51" s="14" customFormat="1" ht="12">
      <c r="A152" s="14"/>
      <c r="B152" s="195"/>
      <c r="C152" s="14"/>
      <c r="D152" s="183" t="s">
        <v>224</v>
      </c>
      <c r="E152" s="196" t="s">
        <v>3</v>
      </c>
      <c r="F152" s="197" t="s">
        <v>233</v>
      </c>
      <c r="G152" s="14"/>
      <c r="H152" s="198">
        <v>75.788</v>
      </c>
      <c r="I152" s="199"/>
      <c r="J152" s="14"/>
      <c r="K152" s="14"/>
      <c r="L152" s="195"/>
      <c r="M152" s="200"/>
      <c r="N152" s="201"/>
      <c r="O152" s="201"/>
      <c r="P152" s="201"/>
      <c r="Q152" s="201"/>
      <c r="R152" s="201"/>
      <c r="S152" s="201"/>
      <c r="T152" s="202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196" t="s">
        <v>224</v>
      </c>
      <c r="AU152" s="196" t="s">
        <v>22</v>
      </c>
      <c r="AV152" s="14" t="s">
        <v>222</v>
      </c>
      <c r="AW152" s="14" t="s">
        <v>41</v>
      </c>
      <c r="AX152" s="14" t="s">
        <v>88</v>
      </c>
      <c r="AY152" s="196" t="s">
        <v>216</v>
      </c>
    </row>
    <row r="153" spans="1:51" s="13" customFormat="1" ht="12">
      <c r="A153" s="13"/>
      <c r="B153" s="182"/>
      <c r="C153" s="13"/>
      <c r="D153" s="183" t="s">
        <v>224</v>
      </c>
      <c r="E153" s="13"/>
      <c r="F153" s="185" t="s">
        <v>1686</v>
      </c>
      <c r="G153" s="13"/>
      <c r="H153" s="186">
        <v>43.828</v>
      </c>
      <c r="I153" s="187"/>
      <c r="J153" s="13"/>
      <c r="K153" s="13"/>
      <c r="L153" s="182"/>
      <c r="M153" s="188"/>
      <c r="N153" s="189"/>
      <c r="O153" s="189"/>
      <c r="P153" s="189"/>
      <c r="Q153" s="189"/>
      <c r="R153" s="189"/>
      <c r="S153" s="189"/>
      <c r="T153" s="190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184" t="s">
        <v>224</v>
      </c>
      <c r="AU153" s="184" t="s">
        <v>22</v>
      </c>
      <c r="AV153" s="13" t="s">
        <v>22</v>
      </c>
      <c r="AW153" s="13" t="s">
        <v>4</v>
      </c>
      <c r="AX153" s="13" t="s">
        <v>88</v>
      </c>
      <c r="AY153" s="184" t="s">
        <v>216</v>
      </c>
    </row>
    <row r="154" spans="1:65" s="2" customFormat="1" ht="14.4" customHeight="1">
      <c r="A154" s="40"/>
      <c r="B154" s="167"/>
      <c r="C154" s="203" t="s">
        <v>307</v>
      </c>
      <c r="D154" s="203" t="s">
        <v>355</v>
      </c>
      <c r="E154" s="204" t="s">
        <v>1514</v>
      </c>
      <c r="F154" s="205" t="s">
        <v>1515</v>
      </c>
      <c r="G154" s="206" t="s">
        <v>299</v>
      </c>
      <c r="H154" s="207">
        <v>24.293</v>
      </c>
      <c r="I154" s="208"/>
      <c r="J154" s="209">
        <f>ROUND(I154*H154,2)</f>
        <v>0</v>
      </c>
      <c r="K154" s="210"/>
      <c r="L154" s="211"/>
      <c r="M154" s="212" t="s">
        <v>3</v>
      </c>
      <c r="N154" s="213" t="s">
        <v>51</v>
      </c>
      <c r="O154" s="74"/>
      <c r="P154" s="178">
        <f>O154*H154</f>
        <v>0</v>
      </c>
      <c r="Q154" s="178">
        <v>1</v>
      </c>
      <c r="R154" s="178">
        <f>Q154*H154</f>
        <v>24.293</v>
      </c>
      <c r="S154" s="178">
        <v>0</v>
      </c>
      <c r="T154" s="179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180" t="s">
        <v>257</v>
      </c>
      <c r="AT154" s="180" t="s">
        <v>355</v>
      </c>
      <c r="AU154" s="180" t="s">
        <v>22</v>
      </c>
      <c r="AY154" s="20" t="s">
        <v>216</v>
      </c>
      <c r="BE154" s="181">
        <f>IF(N154="základní",J154,0)</f>
        <v>0</v>
      </c>
      <c r="BF154" s="181">
        <f>IF(N154="snížená",J154,0)</f>
        <v>0</v>
      </c>
      <c r="BG154" s="181">
        <f>IF(N154="zákl. přenesená",J154,0)</f>
        <v>0</v>
      </c>
      <c r="BH154" s="181">
        <f>IF(N154="sníž. přenesená",J154,0)</f>
        <v>0</v>
      </c>
      <c r="BI154" s="181">
        <f>IF(N154="nulová",J154,0)</f>
        <v>0</v>
      </c>
      <c r="BJ154" s="20" t="s">
        <v>88</v>
      </c>
      <c r="BK154" s="181">
        <f>ROUND(I154*H154,2)</f>
        <v>0</v>
      </c>
      <c r="BL154" s="20" t="s">
        <v>222</v>
      </c>
      <c r="BM154" s="180" t="s">
        <v>1687</v>
      </c>
    </row>
    <row r="155" spans="1:51" s="13" customFormat="1" ht="12">
      <c r="A155" s="13"/>
      <c r="B155" s="182"/>
      <c r="C155" s="13"/>
      <c r="D155" s="183" t="s">
        <v>224</v>
      </c>
      <c r="E155" s="184" t="s">
        <v>3</v>
      </c>
      <c r="F155" s="185" t="s">
        <v>1688</v>
      </c>
      <c r="G155" s="13"/>
      <c r="H155" s="186">
        <v>21.953</v>
      </c>
      <c r="I155" s="187"/>
      <c r="J155" s="13"/>
      <c r="K155" s="13"/>
      <c r="L155" s="182"/>
      <c r="M155" s="188"/>
      <c r="N155" s="189"/>
      <c r="O155" s="189"/>
      <c r="P155" s="189"/>
      <c r="Q155" s="189"/>
      <c r="R155" s="189"/>
      <c r="S155" s="189"/>
      <c r="T155" s="190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184" t="s">
        <v>224</v>
      </c>
      <c r="AU155" s="184" t="s">
        <v>22</v>
      </c>
      <c r="AV155" s="13" t="s">
        <v>22</v>
      </c>
      <c r="AW155" s="13" t="s">
        <v>41</v>
      </c>
      <c r="AX155" s="13" t="s">
        <v>80</v>
      </c>
      <c r="AY155" s="184" t="s">
        <v>216</v>
      </c>
    </row>
    <row r="156" spans="1:51" s="13" customFormat="1" ht="12">
      <c r="A156" s="13"/>
      <c r="B156" s="182"/>
      <c r="C156" s="13"/>
      <c r="D156" s="183" t="s">
        <v>224</v>
      </c>
      <c r="E156" s="184" t="s">
        <v>3</v>
      </c>
      <c r="F156" s="185" t="s">
        <v>1689</v>
      </c>
      <c r="G156" s="13"/>
      <c r="H156" s="186">
        <v>1.385</v>
      </c>
      <c r="I156" s="187"/>
      <c r="J156" s="13"/>
      <c r="K156" s="13"/>
      <c r="L156" s="182"/>
      <c r="M156" s="188"/>
      <c r="N156" s="189"/>
      <c r="O156" s="189"/>
      <c r="P156" s="189"/>
      <c r="Q156" s="189"/>
      <c r="R156" s="189"/>
      <c r="S156" s="189"/>
      <c r="T156" s="190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184" t="s">
        <v>224</v>
      </c>
      <c r="AU156" s="184" t="s">
        <v>22</v>
      </c>
      <c r="AV156" s="13" t="s">
        <v>22</v>
      </c>
      <c r="AW156" s="13" t="s">
        <v>41</v>
      </c>
      <c r="AX156" s="13" t="s">
        <v>80</v>
      </c>
      <c r="AY156" s="184" t="s">
        <v>216</v>
      </c>
    </row>
    <row r="157" spans="1:51" s="16" customFormat="1" ht="12">
      <c r="A157" s="16"/>
      <c r="B157" s="229"/>
      <c r="C157" s="16"/>
      <c r="D157" s="183" t="s">
        <v>224</v>
      </c>
      <c r="E157" s="230" t="s">
        <v>3</v>
      </c>
      <c r="F157" s="231" t="s">
        <v>1334</v>
      </c>
      <c r="G157" s="16"/>
      <c r="H157" s="232">
        <v>23.338</v>
      </c>
      <c r="I157" s="233"/>
      <c r="J157" s="16"/>
      <c r="K157" s="16"/>
      <c r="L157" s="229"/>
      <c r="M157" s="234"/>
      <c r="N157" s="235"/>
      <c r="O157" s="235"/>
      <c r="P157" s="235"/>
      <c r="Q157" s="235"/>
      <c r="R157" s="235"/>
      <c r="S157" s="235"/>
      <c r="T157" s="23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T157" s="230" t="s">
        <v>224</v>
      </c>
      <c r="AU157" s="230" t="s">
        <v>22</v>
      </c>
      <c r="AV157" s="16" t="s">
        <v>234</v>
      </c>
      <c r="AW157" s="16" t="s">
        <v>41</v>
      </c>
      <c r="AX157" s="16" t="s">
        <v>80</v>
      </c>
      <c r="AY157" s="230" t="s">
        <v>216</v>
      </c>
    </row>
    <row r="158" spans="1:51" s="13" customFormat="1" ht="12">
      <c r="A158" s="13"/>
      <c r="B158" s="182"/>
      <c r="C158" s="13"/>
      <c r="D158" s="183" t="s">
        <v>224</v>
      </c>
      <c r="E158" s="184" t="s">
        <v>3</v>
      </c>
      <c r="F158" s="185" t="s">
        <v>1690</v>
      </c>
      <c r="G158" s="13"/>
      <c r="H158" s="186">
        <v>42.008</v>
      </c>
      <c r="I158" s="187"/>
      <c r="J158" s="13"/>
      <c r="K158" s="13"/>
      <c r="L158" s="182"/>
      <c r="M158" s="188"/>
      <c r="N158" s="189"/>
      <c r="O158" s="189"/>
      <c r="P158" s="189"/>
      <c r="Q158" s="189"/>
      <c r="R158" s="189"/>
      <c r="S158" s="189"/>
      <c r="T158" s="190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184" t="s">
        <v>224</v>
      </c>
      <c r="AU158" s="184" t="s">
        <v>22</v>
      </c>
      <c r="AV158" s="13" t="s">
        <v>22</v>
      </c>
      <c r="AW158" s="13" t="s">
        <v>41</v>
      </c>
      <c r="AX158" s="13" t="s">
        <v>88</v>
      </c>
      <c r="AY158" s="184" t="s">
        <v>216</v>
      </c>
    </row>
    <row r="159" spans="1:51" s="13" customFormat="1" ht="12">
      <c r="A159" s="13"/>
      <c r="B159" s="182"/>
      <c r="C159" s="13"/>
      <c r="D159" s="183" t="s">
        <v>224</v>
      </c>
      <c r="E159" s="13"/>
      <c r="F159" s="185" t="s">
        <v>1691</v>
      </c>
      <c r="G159" s="13"/>
      <c r="H159" s="186">
        <v>24.293</v>
      </c>
      <c r="I159" s="187"/>
      <c r="J159" s="13"/>
      <c r="K159" s="13"/>
      <c r="L159" s="182"/>
      <c r="M159" s="188"/>
      <c r="N159" s="189"/>
      <c r="O159" s="189"/>
      <c r="P159" s="189"/>
      <c r="Q159" s="189"/>
      <c r="R159" s="189"/>
      <c r="S159" s="189"/>
      <c r="T159" s="190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184" t="s">
        <v>224</v>
      </c>
      <c r="AU159" s="184" t="s">
        <v>22</v>
      </c>
      <c r="AV159" s="13" t="s">
        <v>22</v>
      </c>
      <c r="AW159" s="13" t="s">
        <v>4</v>
      </c>
      <c r="AX159" s="13" t="s">
        <v>88</v>
      </c>
      <c r="AY159" s="184" t="s">
        <v>216</v>
      </c>
    </row>
    <row r="160" spans="1:65" s="2" customFormat="1" ht="14.4" customHeight="1">
      <c r="A160" s="40"/>
      <c r="B160" s="167"/>
      <c r="C160" s="203" t="s">
        <v>313</v>
      </c>
      <c r="D160" s="203" t="s">
        <v>355</v>
      </c>
      <c r="E160" s="204" t="s">
        <v>1020</v>
      </c>
      <c r="F160" s="205" t="s">
        <v>1021</v>
      </c>
      <c r="G160" s="206" t="s">
        <v>299</v>
      </c>
      <c r="H160" s="207">
        <v>60.413</v>
      </c>
      <c r="I160" s="208"/>
      <c r="J160" s="209">
        <f>ROUND(I160*H160,2)</f>
        <v>0</v>
      </c>
      <c r="K160" s="210"/>
      <c r="L160" s="211"/>
      <c r="M160" s="212" t="s">
        <v>3</v>
      </c>
      <c r="N160" s="213" t="s">
        <v>51</v>
      </c>
      <c r="O160" s="74"/>
      <c r="P160" s="178">
        <f>O160*H160</f>
        <v>0</v>
      </c>
      <c r="Q160" s="178">
        <v>1</v>
      </c>
      <c r="R160" s="178">
        <f>Q160*H160</f>
        <v>60.413</v>
      </c>
      <c r="S160" s="178">
        <v>0</v>
      </c>
      <c r="T160" s="179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180" t="s">
        <v>257</v>
      </c>
      <c r="AT160" s="180" t="s">
        <v>355</v>
      </c>
      <c r="AU160" s="180" t="s">
        <v>22</v>
      </c>
      <c r="AY160" s="20" t="s">
        <v>216</v>
      </c>
      <c r="BE160" s="181">
        <f>IF(N160="základní",J160,0)</f>
        <v>0</v>
      </c>
      <c r="BF160" s="181">
        <f>IF(N160="snížená",J160,0)</f>
        <v>0</v>
      </c>
      <c r="BG160" s="181">
        <f>IF(N160="zákl. přenesená",J160,0)</f>
        <v>0</v>
      </c>
      <c r="BH160" s="181">
        <f>IF(N160="sníž. přenesená",J160,0)</f>
        <v>0</v>
      </c>
      <c r="BI160" s="181">
        <f>IF(N160="nulová",J160,0)</f>
        <v>0</v>
      </c>
      <c r="BJ160" s="20" t="s">
        <v>88</v>
      </c>
      <c r="BK160" s="181">
        <f>ROUND(I160*H160,2)</f>
        <v>0</v>
      </c>
      <c r="BL160" s="20" t="s">
        <v>222</v>
      </c>
      <c r="BM160" s="180" t="s">
        <v>1692</v>
      </c>
    </row>
    <row r="161" spans="1:51" s="13" customFormat="1" ht="12">
      <c r="A161" s="13"/>
      <c r="B161" s="182"/>
      <c r="C161" s="13"/>
      <c r="D161" s="183" t="s">
        <v>224</v>
      </c>
      <c r="E161" s="184" t="s">
        <v>3</v>
      </c>
      <c r="F161" s="185" t="s">
        <v>1693</v>
      </c>
      <c r="G161" s="13"/>
      <c r="H161" s="186">
        <v>51.407</v>
      </c>
      <c r="I161" s="187"/>
      <c r="J161" s="13"/>
      <c r="K161" s="13"/>
      <c r="L161" s="182"/>
      <c r="M161" s="188"/>
      <c r="N161" s="189"/>
      <c r="O161" s="189"/>
      <c r="P161" s="189"/>
      <c r="Q161" s="189"/>
      <c r="R161" s="189"/>
      <c r="S161" s="189"/>
      <c r="T161" s="190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184" t="s">
        <v>224</v>
      </c>
      <c r="AU161" s="184" t="s">
        <v>22</v>
      </c>
      <c r="AV161" s="13" t="s">
        <v>22</v>
      </c>
      <c r="AW161" s="13" t="s">
        <v>41</v>
      </c>
      <c r="AX161" s="13" t="s">
        <v>80</v>
      </c>
      <c r="AY161" s="184" t="s">
        <v>216</v>
      </c>
    </row>
    <row r="162" spans="1:51" s="13" customFormat="1" ht="12">
      <c r="A162" s="13"/>
      <c r="B162" s="182"/>
      <c r="C162" s="13"/>
      <c r="D162" s="183" t="s">
        <v>224</v>
      </c>
      <c r="E162" s="184" t="s">
        <v>3</v>
      </c>
      <c r="F162" s="185" t="s">
        <v>1694</v>
      </c>
      <c r="G162" s="13"/>
      <c r="H162" s="186">
        <v>0.826</v>
      </c>
      <c r="I162" s="187"/>
      <c r="J162" s="13"/>
      <c r="K162" s="13"/>
      <c r="L162" s="182"/>
      <c r="M162" s="188"/>
      <c r="N162" s="189"/>
      <c r="O162" s="189"/>
      <c r="P162" s="189"/>
      <c r="Q162" s="189"/>
      <c r="R162" s="189"/>
      <c r="S162" s="189"/>
      <c r="T162" s="190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184" t="s">
        <v>224</v>
      </c>
      <c r="AU162" s="184" t="s">
        <v>22</v>
      </c>
      <c r="AV162" s="13" t="s">
        <v>22</v>
      </c>
      <c r="AW162" s="13" t="s">
        <v>41</v>
      </c>
      <c r="AX162" s="13" t="s">
        <v>80</v>
      </c>
      <c r="AY162" s="184" t="s">
        <v>216</v>
      </c>
    </row>
    <row r="163" spans="1:51" s="16" customFormat="1" ht="12">
      <c r="A163" s="16"/>
      <c r="B163" s="229"/>
      <c r="C163" s="16"/>
      <c r="D163" s="183" t="s">
        <v>224</v>
      </c>
      <c r="E163" s="230" t="s">
        <v>3</v>
      </c>
      <c r="F163" s="231" t="s">
        <v>1334</v>
      </c>
      <c r="G163" s="16"/>
      <c r="H163" s="232">
        <v>52.233</v>
      </c>
      <c r="I163" s="233"/>
      <c r="J163" s="16"/>
      <c r="K163" s="16"/>
      <c r="L163" s="229"/>
      <c r="M163" s="234"/>
      <c r="N163" s="235"/>
      <c r="O163" s="235"/>
      <c r="P163" s="235"/>
      <c r="Q163" s="235"/>
      <c r="R163" s="235"/>
      <c r="S163" s="235"/>
      <c r="T163" s="23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T163" s="230" t="s">
        <v>224</v>
      </c>
      <c r="AU163" s="230" t="s">
        <v>22</v>
      </c>
      <c r="AV163" s="16" t="s">
        <v>234</v>
      </c>
      <c r="AW163" s="16" t="s">
        <v>41</v>
      </c>
      <c r="AX163" s="16" t="s">
        <v>80</v>
      </c>
      <c r="AY163" s="230" t="s">
        <v>216</v>
      </c>
    </row>
    <row r="164" spans="1:51" s="13" customFormat="1" ht="12">
      <c r="A164" s="13"/>
      <c r="B164" s="182"/>
      <c r="C164" s="13"/>
      <c r="D164" s="183" t="s">
        <v>224</v>
      </c>
      <c r="E164" s="184" t="s">
        <v>3</v>
      </c>
      <c r="F164" s="185" t="s">
        <v>1695</v>
      </c>
      <c r="G164" s="13"/>
      <c r="H164" s="186">
        <v>104.466</v>
      </c>
      <c r="I164" s="187"/>
      <c r="J164" s="13"/>
      <c r="K164" s="13"/>
      <c r="L164" s="182"/>
      <c r="M164" s="188"/>
      <c r="N164" s="189"/>
      <c r="O164" s="189"/>
      <c r="P164" s="189"/>
      <c r="Q164" s="189"/>
      <c r="R164" s="189"/>
      <c r="S164" s="189"/>
      <c r="T164" s="190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184" t="s">
        <v>224</v>
      </c>
      <c r="AU164" s="184" t="s">
        <v>22</v>
      </c>
      <c r="AV164" s="13" t="s">
        <v>22</v>
      </c>
      <c r="AW164" s="13" t="s">
        <v>41</v>
      </c>
      <c r="AX164" s="13" t="s">
        <v>88</v>
      </c>
      <c r="AY164" s="184" t="s">
        <v>216</v>
      </c>
    </row>
    <row r="165" spans="1:51" s="13" customFormat="1" ht="12">
      <c r="A165" s="13"/>
      <c r="B165" s="182"/>
      <c r="C165" s="13"/>
      <c r="D165" s="183" t="s">
        <v>224</v>
      </c>
      <c r="E165" s="13"/>
      <c r="F165" s="185" t="s">
        <v>1696</v>
      </c>
      <c r="G165" s="13"/>
      <c r="H165" s="186">
        <v>60.413</v>
      </c>
      <c r="I165" s="187"/>
      <c r="J165" s="13"/>
      <c r="K165" s="13"/>
      <c r="L165" s="182"/>
      <c r="M165" s="188"/>
      <c r="N165" s="189"/>
      <c r="O165" s="189"/>
      <c r="P165" s="189"/>
      <c r="Q165" s="189"/>
      <c r="R165" s="189"/>
      <c r="S165" s="189"/>
      <c r="T165" s="190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184" t="s">
        <v>224</v>
      </c>
      <c r="AU165" s="184" t="s">
        <v>22</v>
      </c>
      <c r="AV165" s="13" t="s">
        <v>22</v>
      </c>
      <c r="AW165" s="13" t="s">
        <v>4</v>
      </c>
      <c r="AX165" s="13" t="s">
        <v>88</v>
      </c>
      <c r="AY165" s="184" t="s">
        <v>216</v>
      </c>
    </row>
    <row r="166" spans="1:65" s="2" customFormat="1" ht="37.8" customHeight="1">
      <c r="A166" s="40"/>
      <c r="B166" s="167"/>
      <c r="C166" s="168" t="s">
        <v>318</v>
      </c>
      <c r="D166" s="168" t="s">
        <v>218</v>
      </c>
      <c r="E166" s="169" t="s">
        <v>1083</v>
      </c>
      <c r="F166" s="170" t="s">
        <v>1084</v>
      </c>
      <c r="G166" s="171" t="s">
        <v>221</v>
      </c>
      <c r="H166" s="172">
        <v>2.892</v>
      </c>
      <c r="I166" s="173"/>
      <c r="J166" s="174">
        <f>ROUND(I166*H166,2)</f>
        <v>0</v>
      </c>
      <c r="K166" s="175"/>
      <c r="L166" s="41"/>
      <c r="M166" s="176" t="s">
        <v>3</v>
      </c>
      <c r="N166" s="177" t="s">
        <v>51</v>
      </c>
      <c r="O166" s="74"/>
      <c r="P166" s="178">
        <f>O166*H166</f>
        <v>0</v>
      </c>
      <c r="Q166" s="178">
        <v>0</v>
      </c>
      <c r="R166" s="178">
        <f>Q166*H166</f>
        <v>0</v>
      </c>
      <c r="S166" s="178">
        <v>0</v>
      </c>
      <c r="T166" s="179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180" t="s">
        <v>222</v>
      </c>
      <c r="AT166" s="180" t="s">
        <v>218</v>
      </c>
      <c r="AU166" s="180" t="s">
        <v>22</v>
      </c>
      <c r="AY166" s="20" t="s">
        <v>216</v>
      </c>
      <c r="BE166" s="181">
        <f>IF(N166="základní",J166,0)</f>
        <v>0</v>
      </c>
      <c r="BF166" s="181">
        <f>IF(N166="snížená",J166,0)</f>
        <v>0</v>
      </c>
      <c r="BG166" s="181">
        <f>IF(N166="zákl. přenesená",J166,0)</f>
        <v>0</v>
      </c>
      <c r="BH166" s="181">
        <f>IF(N166="sníž. přenesená",J166,0)</f>
        <v>0</v>
      </c>
      <c r="BI166" s="181">
        <f>IF(N166="nulová",J166,0)</f>
        <v>0</v>
      </c>
      <c r="BJ166" s="20" t="s">
        <v>88</v>
      </c>
      <c r="BK166" s="181">
        <f>ROUND(I166*H166,2)</f>
        <v>0</v>
      </c>
      <c r="BL166" s="20" t="s">
        <v>222</v>
      </c>
      <c r="BM166" s="180" t="s">
        <v>1697</v>
      </c>
    </row>
    <row r="167" spans="1:51" s="13" customFormat="1" ht="12">
      <c r="A167" s="13"/>
      <c r="B167" s="182"/>
      <c r="C167" s="13"/>
      <c r="D167" s="183" t="s">
        <v>224</v>
      </c>
      <c r="E167" s="184" t="s">
        <v>3</v>
      </c>
      <c r="F167" s="185" t="s">
        <v>1698</v>
      </c>
      <c r="G167" s="13"/>
      <c r="H167" s="186">
        <v>5</v>
      </c>
      <c r="I167" s="187"/>
      <c r="J167" s="13"/>
      <c r="K167" s="13"/>
      <c r="L167" s="182"/>
      <c r="M167" s="188"/>
      <c r="N167" s="189"/>
      <c r="O167" s="189"/>
      <c r="P167" s="189"/>
      <c r="Q167" s="189"/>
      <c r="R167" s="189"/>
      <c r="S167" s="189"/>
      <c r="T167" s="190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184" t="s">
        <v>224</v>
      </c>
      <c r="AU167" s="184" t="s">
        <v>22</v>
      </c>
      <c r="AV167" s="13" t="s">
        <v>22</v>
      </c>
      <c r="AW167" s="13" t="s">
        <v>41</v>
      </c>
      <c r="AX167" s="13" t="s">
        <v>88</v>
      </c>
      <c r="AY167" s="184" t="s">
        <v>216</v>
      </c>
    </row>
    <row r="168" spans="1:51" s="13" customFormat="1" ht="12">
      <c r="A168" s="13"/>
      <c r="B168" s="182"/>
      <c r="C168" s="13"/>
      <c r="D168" s="183" t="s">
        <v>224</v>
      </c>
      <c r="E168" s="13"/>
      <c r="F168" s="185" t="s">
        <v>1591</v>
      </c>
      <c r="G168" s="13"/>
      <c r="H168" s="186">
        <v>2.892</v>
      </c>
      <c r="I168" s="187"/>
      <c r="J168" s="13"/>
      <c r="K168" s="13"/>
      <c r="L168" s="182"/>
      <c r="M168" s="188"/>
      <c r="N168" s="189"/>
      <c r="O168" s="189"/>
      <c r="P168" s="189"/>
      <c r="Q168" s="189"/>
      <c r="R168" s="189"/>
      <c r="S168" s="189"/>
      <c r="T168" s="190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184" t="s">
        <v>224</v>
      </c>
      <c r="AU168" s="184" t="s">
        <v>22</v>
      </c>
      <c r="AV168" s="13" t="s">
        <v>22</v>
      </c>
      <c r="AW168" s="13" t="s">
        <v>4</v>
      </c>
      <c r="AX168" s="13" t="s">
        <v>88</v>
      </c>
      <c r="AY168" s="184" t="s">
        <v>216</v>
      </c>
    </row>
    <row r="169" spans="1:63" s="12" customFormat="1" ht="22.8" customHeight="1">
      <c r="A169" s="12"/>
      <c r="B169" s="154"/>
      <c r="C169" s="12"/>
      <c r="D169" s="155" t="s">
        <v>79</v>
      </c>
      <c r="E169" s="165" t="s">
        <v>22</v>
      </c>
      <c r="F169" s="165" t="s">
        <v>329</v>
      </c>
      <c r="G169" s="12"/>
      <c r="H169" s="12"/>
      <c r="I169" s="157"/>
      <c r="J169" s="166">
        <f>BK169</f>
        <v>0</v>
      </c>
      <c r="K169" s="12"/>
      <c r="L169" s="154"/>
      <c r="M169" s="159"/>
      <c r="N169" s="160"/>
      <c r="O169" s="160"/>
      <c r="P169" s="161">
        <f>SUM(P170:P177)</f>
        <v>0</v>
      </c>
      <c r="Q169" s="160"/>
      <c r="R169" s="161">
        <f>SUM(R170:R177)</f>
        <v>0.96373852</v>
      </c>
      <c r="S169" s="160"/>
      <c r="T169" s="162">
        <f>SUM(T170:T177)</f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155" t="s">
        <v>88</v>
      </c>
      <c r="AT169" s="163" t="s">
        <v>79</v>
      </c>
      <c r="AU169" s="163" t="s">
        <v>88</v>
      </c>
      <c r="AY169" s="155" t="s">
        <v>216</v>
      </c>
      <c r="BK169" s="164">
        <f>SUM(BK170:BK177)</f>
        <v>0</v>
      </c>
    </row>
    <row r="170" spans="1:65" s="2" customFormat="1" ht="37.8" customHeight="1">
      <c r="A170" s="40"/>
      <c r="B170" s="167"/>
      <c r="C170" s="168" t="s">
        <v>324</v>
      </c>
      <c r="D170" s="168" t="s">
        <v>218</v>
      </c>
      <c r="E170" s="169" t="s">
        <v>1027</v>
      </c>
      <c r="F170" s="170" t="s">
        <v>1028</v>
      </c>
      <c r="G170" s="171" t="s">
        <v>221</v>
      </c>
      <c r="H170" s="172">
        <v>7.018</v>
      </c>
      <c r="I170" s="173"/>
      <c r="J170" s="174">
        <f>ROUND(I170*H170,2)</f>
        <v>0</v>
      </c>
      <c r="K170" s="175"/>
      <c r="L170" s="41"/>
      <c r="M170" s="176" t="s">
        <v>3</v>
      </c>
      <c r="N170" s="177" t="s">
        <v>51</v>
      </c>
      <c r="O170" s="74"/>
      <c r="P170" s="178">
        <f>O170*H170</f>
        <v>0</v>
      </c>
      <c r="Q170" s="178">
        <v>0.00017</v>
      </c>
      <c r="R170" s="178">
        <f>Q170*H170</f>
        <v>0.0011930600000000001</v>
      </c>
      <c r="S170" s="178">
        <v>0</v>
      </c>
      <c r="T170" s="179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180" t="s">
        <v>222</v>
      </c>
      <c r="AT170" s="180" t="s">
        <v>218</v>
      </c>
      <c r="AU170" s="180" t="s">
        <v>22</v>
      </c>
      <c r="AY170" s="20" t="s">
        <v>216</v>
      </c>
      <c r="BE170" s="181">
        <f>IF(N170="základní",J170,0)</f>
        <v>0</v>
      </c>
      <c r="BF170" s="181">
        <f>IF(N170="snížená",J170,0)</f>
        <v>0</v>
      </c>
      <c r="BG170" s="181">
        <f>IF(N170="zákl. přenesená",J170,0)</f>
        <v>0</v>
      </c>
      <c r="BH170" s="181">
        <f>IF(N170="sníž. přenesená",J170,0)</f>
        <v>0</v>
      </c>
      <c r="BI170" s="181">
        <f>IF(N170="nulová",J170,0)</f>
        <v>0</v>
      </c>
      <c r="BJ170" s="20" t="s">
        <v>88</v>
      </c>
      <c r="BK170" s="181">
        <f>ROUND(I170*H170,2)</f>
        <v>0</v>
      </c>
      <c r="BL170" s="20" t="s">
        <v>222</v>
      </c>
      <c r="BM170" s="180" t="s">
        <v>1699</v>
      </c>
    </row>
    <row r="171" spans="1:51" s="13" customFormat="1" ht="12">
      <c r="A171" s="13"/>
      <c r="B171" s="182"/>
      <c r="C171" s="13"/>
      <c r="D171" s="183" t="s">
        <v>224</v>
      </c>
      <c r="E171" s="184" t="s">
        <v>3</v>
      </c>
      <c r="F171" s="185" t="s">
        <v>1700</v>
      </c>
      <c r="G171" s="13"/>
      <c r="H171" s="186">
        <v>12.135</v>
      </c>
      <c r="I171" s="187"/>
      <c r="J171" s="13"/>
      <c r="K171" s="13"/>
      <c r="L171" s="182"/>
      <c r="M171" s="188"/>
      <c r="N171" s="189"/>
      <c r="O171" s="189"/>
      <c r="P171" s="189"/>
      <c r="Q171" s="189"/>
      <c r="R171" s="189"/>
      <c r="S171" s="189"/>
      <c r="T171" s="190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184" t="s">
        <v>224</v>
      </c>
      <c r="AU171" s="184" t="s">
        <v>22</v>
      </c>
      <c r="AV171" s="13" t="s">
        <v>22</v>
      </c>
      <c r="AW171" s="13" t="s">
        <v>41</v>
      </c>
      <c r="AX171" s="13" t="s">
        <v>88</v>
      </c>
      <c r="AY171" s="184" t="s">
        <v>216</v>
      </c>
    </row>
    <row r="172" spans="1:51" s="13" customFormat="1" ht="12">
      <c r="A172" s="13"/>
      <c r="B172" s="182"/>
      <c r="C172" s="13"/>
      <c r="D172" s="183" t="s">
        <v>224</v>
      </c>
      <c r="E172" s="13"/>
      <c r="F172" s="185" t="s">
        <v>1701</v>
      </c>
      <c r="G172" s="13"/>
      <c r="H172" s="186">
        <v>7.018</v>
      </c>
      <c r="I172" s="187"/>
      <c r="J172" s="13"/>
      <c r="K172" s="13"/>
      <c r="L172" s="182"/>
      <c r="M172" s="188"/>
      <c r="N172" s="189"/>
      <c r="O172" s="189"/>
      <c r="P172" s="189"/>
      <c r="Q172" s="189"/>
      <c r="R172" s="189"/>
      <c r="S172" s="189"/>
      <c r="T172" s="190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184" t="s">
        <v>224</v>
      </c>
      <c r="AU172" s="184" t="s">
        <v>22</v>
      </c>
      <c r="AV172" s="13" t="s">
        <v>22</v>
      </c>
      <c r="AW172" s="13" t="s">
        <v>4</v>
      </c>
      <c r="AX172" s="13" t="s">
        <v>88</v>
      </c>
      <c r="AY172" s="184" t="s">
        <v>216</v>
      </c>
    </row>
    <row r="173" spans="1:65" s="2" customFormat="1" ht="24.15" customHeight="1">
      <c r="A173" s="40"/>
      <c r="B173" s="167"/>
      <c r="C173" s="203" t="s">
        <v>8</v>
      </c>
      <c r="D173" s="203" t="s">
        <v>355</v>
      </c>
      <c r="E173" s="204" t="s">
        <v>1031</v>
      </c>
      <c r="F173" s="205" t="s">
        <v>1032</v>
      </c>
      <c r="G173" s="206" t="s">
        <v>221</v>
      </c>
      <c r="H173" s="207">
        <v>7.719</v>
      </c>
      <c r="I173" s="208"/>
      <c r="J173" s="209">
        <f>ROUND(I173*H173,2)</f>
        <v>0</v>
      </c>
      <c r="K173" s="210"/>
      <c r="L173" s="211"/>
      <c r="M173" s="212" t="s">
        <v>3</v>
      </c>
      <c r="N173" s="213" t="s">
        <v>51</v>
      </c>
      <c r="O173" s="74"/>
      <c r="P173" s="178">
        <f>O173*H173</f>
        <v>0</v>
      </c>
      <c r="Q173" s="178">
        <v>0.0006</v>
      </c>
      <c r="R173" s="178">
        <f>Q173*H173</f>
        <v>0.0046314</v>
      </c>
      <c r="S173" s="178">
        <v>0</v>
      </c>
      <c r="T173" s="179">
        <f>S173*H173</f>
        <v>0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180" t="s">
        <v>257</v>
      </c>
      <c r="AT173" s="180" t="s">
        <v>355</v>
      </c>
      <c r="AU173" s="180" t="s">
        <v>22</v>
      </c>
      <c r="AY173" s="20" t="s">
        <v>216</v>
      </c>
      <c r="BE173" s="181">
        <f>IF(N173="základní",J173,0)</f>
        <v>0</v>
      </c>
      <c r="BF173" s="181">
        <f>IF(N173="snížená",J173,0)</f>
        <v>0</v>
      </c>
      <c r="BG173" s="181">
        <f>IF(N173="zákl. přenesená",J173,0)</f>
        <v>0</v>
      </c>
      <c r="BH173" s="181">
        <f>IF(N173="sníž. přenesená",J173,0)</f>
        <v>0</v>
      </c>
      <c r="BI173" s="181">
        <f>IF(N173="nulová",J173,0)</f>
        <v>0</v>
      </c>
      <c r="BJ173" s="20" t="s">
        <v>88</v>
      </c>
      <c r="BK173" s="181">
        <f>ROUND(I173*H173,2)</f>
        <v>0</v>
      </c>
      <c r="BL173" s="20" t="s">
        <v>222</v>
      </c>
      <c r="BM173" s="180" t="s">
        <v>1702</v>
      </c>
    </row>
    <row r="174" spans="1:51" s="13" customFormat="1" ht="12">
      <c r="A174" s="13"/>
      <c r="B174" s="182"/>
      <c r="C174" s="13"/>
      <c r="D174" s="183" t="s">
        <v>224</v>
      </c>
      <c r="E174" s="13"/>
      <c r="F174" s="185" t="s">
        <v>1703</v>
      </c>
      <c r="G174" s="13"/>
      <c r="H174" s="186">
        <v>7.719</v>
      </c>
      <c r="I174" s="187"/>
      <c r="J174" s="13"/>
      <c r="K174" s="13"/>
      <c r="L174" s="182"/>
      <c r="M174" s="188"/>
      <c r="N174" s="189"/>
      <c r="O174" s="189"/>
      <c r="P174" s="189"/>
      <c r="Q174" s="189"/>
      <c r="R174" s="189"/>
      <c r="S174" s="189"/>
      <c r="T174" s="190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184" t="s">
        <v>224</v>
      </c>
      <c r="AU174" s="184" t="s">
        <v>22</v>
      </c>
      <c r="AV174" s="13" t="s">
        <v>22</v>
      </c>
      <c r="AW174" s="13" t="s">
        <v>4</v>
      </c>
      <c r="AX174" s="13" t="s">
        <v>88</v>
      </c>
      <c r="AY174" s="184" t="s">
        <v>216</v>
      </c>
    </row>
    <row r="175" spans="1:65" s="2" customFormat="1" ht="49.05" customHeight="1">
      <c r="A175" s="40"/>
      <c r="B175" s="167"/>
      <c r="C175" s="168" t="s">
        <v>335</v>
      </c>
      <c r="D175" s="168" t="s">
        <v>218</v>
      </c>
      <c r="E175" s="169" t="s">
        <v>1348</v>
      </c>
      <c r="F175" s="170" t="s">
        <v>1349</v>
      </c>
      <c r="G175" s="171" t="s">
        <v>260</v>
      </c>
      <c r="H175" s="172">
        <v>4.678</v>
      </c>
      <c r="I175" s="173"/>
      <c r="J175" s="174">
        <f>ROUND(I175*H175,2)</f>
        <v>0</v>
      </c>
      <c r="K175" s="175"/>
      <c r="L175" s="41"/>
      <c r="M175" s="176" t="s">
        <v>3</v>
      </c>
      <c r="N175" s="177" t="s">
        <v>51</v>
      </c>
      <c r="O175" s="74"/>
      <c r="P175" s="178">
        <f>O175*H175</f>
        <v>0</v>
      </c>
      <c r="Q175" s="178">
        <v>0.20477</v>
      </c>
      <c r="R175" s="178">
        <f>Q175*H175</f>
        <v>0.95791406</v>
      </c>
      <c r="S175" s="178">
        <v>0</v>
      </c>
      <c r="T175" s="179">
        <f>S175*H175</f>
        <v>0</v>
      </c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R175" s="180" t="s">
        <v>222</v>
      </c>
      <c r="AT175" s="180" t="s">
        <v>218</v>
      </c>
      <c r="AU175" s="180" t="s">
        <v>22</v>
      </c>
      <c r="AY175" s="20" t="s">
        <v>216</v>
      </c>
      <c r="BE175" s="181">
        <f>IF(N175="základní",J175,0)</f>
        <v>0</v>
      </c>
      <c r="BF175" s="181">
        <f>IF(N175="snížená",J175,0)</f>
        <v>0</v>
      </c>
      <c r="BG175" s="181">
        <f>IF(N175="zákl. přenesená",J175,0)</f>
        <v>0</v>
      </c>
      <c r="BH175" s="181">
        <f>IF(N175="sníž. přenesená",J175,0)</f>
        <v>0</v>
      </c>
      <c r="BI175" s="181">
        <f>IF(N175="nulová",J175,0)</f>
        <v>0</v>
      </c>
      <c r="BJ175" s="20" t="s">
        <v>88</v>
      </c>
      <c r="BK175" s="181">
        <f>ROUND(I175*H175,2)</f>
        <v>0</v>
      </c>
      <c r="BL175" s="20" t="s">
        <v>222</v>
      </c>
      <c r="BM175" s="180" t="s">
        <v>1704</v>
      </c>
    </row>
    <row r="176" spans="1:51" s="13" customFormat="1" ht="12">
      <c r="A176" s="13"/>
      <c r="B176" s="182"/>
      <c r="C176" s="13"/>
      <c r="D176" s="183" t="s">
        <v>224</v>
      </c>
      <c r="E176" s="184" t="s">
        <v>3</v>
      </c>
      <c r="F176" s="185" t="s">
        <v>1647</v>
      </c>
      <c r="G176" s="13"/>
      <c r="H176" s="186">
        <v>8.09</v>
      </c>
      <c r="I176" s="187"/>
      <c r="J176" s="13"/>
      <c r="K176" s="13"/>
      <c r="L176" s="182"/>
      <c r="M176" s="188"/>
      <c r="N176" s="189"/>
      <c r="O176" s="189"/>
      <c r="P176" s="189"/>
      <c r="Q176" s="189"/>
      <c r="R176" s="189"/>
      <c r="S176" s="189"/>
      <c r="T176" s="190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184" t="s">
        <v>224</v>
      </c>
      <c r="AU176" s="184" t="s">
        <v>22</v>
      </c>
      <c r="AV176" s="13" t="s">
        <v>22</v>
      </c>
      <c r="AW176" s="13" t="s">
        <v>41</v>
      </c>
      <c r="AX176" s="13" t="s">
        <v>88</v>
      </c>
      <c r="AY176" s="184" t="s">
        <v>216</v>
      </c>
    </row>
    <row r="177" spans="1:51" s="13" customFormat="1" ht="12">
      <c r="A177" s="13"/>
      <c r="B177" s="182"/>
      <c r="C177" s="13"/>
      <c r="D177" s="183" t="s">
        <v>224</v>
      </c>
      <c r="E177" s="13"/>
      <c r="F177" s="185" t="s">
        <v>1648</v>
      </c>
      <c r="G177" s="13"/>
      <c r="H177" s="186">
        <v>4.678</v>
      </c>
      <c r="I177" s="187"/>
      <c r="J177" s="13"/>
      <c r="K177" s="13"/>
      <c r="L177" s="182"/>
      <c r="M177" s="188"/>
      <c r="N177" s="189"/>
      <c r="O177" s="189"/>
      <c r="P177" s="189"/>
      <c r="Q177" s="189"/>
      <c r="R177" s="189"/>
      <c r="S177" s="189"/>
      <c r="T177" s="190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184" t="s">
        <v>224</v>
      </c>
      <c r="AU177" s="184" t="s">
        <v>22</v>
      </c>
      <c r="AV177" s="13" t="s">
        <v>22</v>
      </c>
      <c r="AW177" s="13" t="s">
        <v>4</v>
      </c>
      <c r="AX177" s="13" t="s">
        <v>88</v>
      </c>
      <c r="AY177" s="184" t="s">
        <v>216</v>
      </c>
    </row>
    <row r="178" spans="1:63" s="12" customFormat="1" ht="22.8" customHeight="1">
      <c r="A178" s="12"/>
      <c r="B178" s="154"/>
      <c r="C178" s="12"/>
      <c r="D178" s="155" t="s">
        <v>79</v>
      </c>
      <c r="E178" s="165" t="s">
        <v>222</v>
      </c>
      <c r="F178" s="165" t="s">
        <v>1065</v>
      </c>
      <c r="G178" s="12"/>
      <c r="H178" s="12"/>
      <c r="I178" s="157"/>
      <c r="J178" s="166">
        <f>BK178</f>
        <v>0</v>
      </c>
      <c r="K178" s="12"/>
      <c r="L178" s="154"/>
      <c r="M178" s="159"/>
      <c r="N178" s="160"/>
      <c r="O178" s="160"/>
      <c r="P178" s="161">
        <f>SUM(P179:P203)</f>
        <v>0</v>
      </c>
      <c r="Q178" s="160"/>
      <c r="R178" s="161">
        <f>SUM(R179:R203)</f>
        <v>17.800773560000003</v>
      </c>
      <c r="S178" s="160"/>
      <c r="T178" s="162">
        <f>SUM(T179:T203)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155" t="s">
        <v>88</v>
      </c>
      <c r="AT178" s="163" t="s">
        <v>79</v>
      </c>
      <c r="AU178" s="163" t="s">
        <v>88</v>
      </c>
      <c r="AY178" s="155" t="s">
        <v>216</v>
      </c>
      <c r="BK178" s="164">
        <f>SUM(BK179:BK203)</f>
        <v>0</v>
      </c>
    </row>
    <row r="179" spans="1:65" s="2" customFormat="1" ht="37.8" customHeight="1">
      <c r="A179" s="40"/>
      <c r="B179" s="167"/>
      <c r="C179" s="168" t="s">
        <v>340</v>
      </c>
      <c r="D179" s="168" t="s">
        <v>218</v>
      </c>
      <c r="E179" s="169" t="s">
        <v>1525</v>
      </c>
      <c r="F179" s="170" t="s">
        <v>1526</v>
      </c>
      <c r="G179" s="171" t="s">
        <v>270</v>
      </c>
      <c r="H179" s="172">
        <v>0.465</v>
      </c>
      <c r="I179" s="173"/>
      <c r="J179" s="174">
        <f>ROUND(I179*H179,2)</f>
        <v>0</v>
      </c>
      <c r="K179" s="175"/>
      <c r="L179" s="41"/>
      <c r="M179" s="176" t="s">
        <v>3</v>
      </c>
      <c r="N179" s="177" t="s">
        <v>51</v>
      </c>
      <c r="O179" s="74"/>
      <c r="P179" s="178">
        <f>O179*H179</f>
        <v>0</v>
      </c>
      <c r="Q179" s="178">
        <v>2.429</v>
      </c>
      <c r="R179" s="178">
        <f>Q179*H179</f>
        <v>1.129485</v>
      </c>
      <c r="S179" s="178">
        <v>0</v>
      </c>
      <c r="T179" s="179">
        <f>S179*H179</f>
        <v>0</v>
      </c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R179" s="180" t="s">
        <v>222</v>
      </c>
      <c r="AT179" s="180" t="s">
        <v>218</v>
      </c>
      <c r="AU179" s="180" t="s">
        <v>22</v>
      </c>
      <c r="AY179" s="20" t="s">
        <v>216</v>
      </c>
      <c r="BE179" s="181">
        <f>IF(N179="základní",J179,0)</f>
        <v>0</v>
      </c>
      <c r="BF179" s="181">
        <f>IF(N179="snížená",J179,0)</f>
        <v>0</v>
      </c>
      <c r="BG179" s="181">
        <f>IF(N179="zákl. přenesená",J179,0)</f>
        <v>0</v>
      </c>
      <c r="BH179" s="181">
        <f>IF(N179="sníž. přenesená",J179,0)</f>
        <v>0</v>
      </c>
      <c r="BI179" s="181">
        <f>IF(N179="nulová",J179,0)</f>
        <v>0</v>
      </c>
      <c r="BJ179" s="20" t="s">
        <v>88</v>
      </c>
      <c r="BK179" s="181">
        <f>ROUND(I179*H179,2)</f>
        <v>0</v>
      </c>
      <c r="BL179" s="20" t="s">
        <v>222</v>
      </c>
      <c r="BM179" s="180" t="s">
        <v>1705</v>
      </c>
    </row>
    <row r="180" spans="1:51" s="13" customFormat="1" ht="12">
      <c r="A180" s="13"/>
      <c r="B180" s="182"/>
      <c r="C180" s="13"/>
      <c r="D180" s="183" t="s">
        <v>224</v>
      </c>
      <c r="E180" s="184" t="s">
        <v>3</v>
      </c>
      <c r="F180" s="185" t="s">
        <v>1706</v>
      </c>
      <c r="G180" s="13"/>
      <c r="H180" s="186">
        <v>0.804</v>
      </c>
      <c r="I180" s="187"/>
      <c r="J180" s="13"/>
      <c r="K180" s="13"/>
      <c r="L180" s="182"/>
      <c r="M180" s="188"/>
      <c r="N180" s="189"/>
      <c r="O180" s="189"/>
      <c r="P180" s="189"/>
      <c r="Q180" s="189"/>
      <c r="R180" s="189"/>
      <c r="S180" s="189"/>
      <c r="T180" s="190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184" t="s">
        <v>224</v>
      </c>
      <c r="AU180" s="184" t="s">
        <v>22</v>
      </c>
      <c r="AV180" s="13" t="s">
        <v>22</v>
      </c>
      <c r="AW180" s="13" t="s">
        <v>41</v>
      </c>
      <c r="AX180" s="13" t="s">
        <v>88</v>
      </c>
      <c r="AY180" s="184" t="s">
        <v>216</v>
      </c>
    </row>
    <row r="181" spans="1:51" s="13" customFormat="1" ht="12">
      <c r="A181" s="13"/>
      <c r="B181" s="182"/>
      <c r="C181" s="13"/>
      <c r="D181" s="183" t="s">
        <v>224</v>
      </c>
      <c r="E181" s="13"/>
      <c r="F181" s="185" t="s">
        <v>1707</v>
      </c>
      <c r="G181" s="13"/>
      <c r="H181" s="186">
        <v>0.465</v>
      </c>
      <c r="I181" s="187"/>
      <c r="J181" s="13"/>
      <c r="K181" s="13"/>
      <c r="L181" s="182"/>
      <c r="M181" s="188"/>
      <c r="N181" s="189"/>
      <c r="O181" s="189"/>
      <c r="P181" s="189"/>
      <c r="Q181" s="189"/>
      <c r="R181" s="189"/>
      <c r="S181" s="189"/>
      <c r="T181" s="190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184" t="s">
        <v>224</v>
      </c>
      <c r="AU181" s="184" t="s">
        <v>22</v>
      </c>
      <c r="AV181" s="13" t="s">
        <v>22</v>
      </c>
      <c r="AW181" s="13" t="s">
        <v>4</v>
      </c>
      <c r="AX181" s="13" t="s">
        <v>88</v>
      </c>
      <c r="AY181" s="184" t="s">
        <v>216</v>
      </c>
    </row>
    <row r="182" spans="1:65" s="2" customFormat="1" ht="37.8" customHeight="1">
      <c r="A182" s="40"/>
      <c r="B182" s="167"/>
      <c r="C182" s="168" t="s">
        <v>345</v>
      </c>
      <c r="D182" s="168" t="s">
        <v>218</v>
      </c>
      <c r="E182" s="169" t="s">
        <v>1708</v>
      </c>
      <c r="F182" s="170" t="s">
        <v>1709</v>
      </c>
      <c r="G182" s="171" t="s">
        <v>270</v>
      </c>
      <c r="H182" s="172">
        <v>0.816</v>
      </c>
      <c r="I182" s="173"/>
      <c r="J182" s="174">
        <f>ROUND(I182*H182,2)</f>
        <v>0</v>
      </c>
      <c r="K182" s="175"/>
      <c r="L182" s="41"/>
      <c r="M182" s="176" t="s">
        <v>3</v>
      </c>
      <c r="N182" s="177" t="s">
        <v>51</v>
      </c>
      <c r="O182" s="74"/>
      <c r="P182" s="178">
        <f>O182*H182</f>
        <v>0</v>
      </c>
      <c r="Q182" s="178">
        <v>2.234</v>
      </c>
      <c r="R182" s="178">
        <f>Q182*H182</f>
        <v>1.822944</v>
      </c>
      <c r="S182" s="178">
        <v>0</v>
      </c>
      <c r="T182" s="179">
        <f>S182*H182</f>
        <v>0</v>
      </c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R182" s="180" t="s">
        <v>222</v>
      </c>
      <c r="AT182" s="180" t="s">
        <v>218</v>
      </c>
      <c r="AU182" s="180" t="s">
        <v>22</v>
      </c>
      <c r="AY182" s="20" t="s">
        <v>216</v>
      </c>
      <c r="BE182" s="181">
        <f>IF(N182="základní",J182,0)</f>
        <v>0</v>
      </c>
      <c r="BF182" s="181">
        <f>IF(N182="snížená",J182,0)</f>
        <v>0</v>
      </c>
      <c r="BG182" s="181">
        <f>IF(N182="zákl. přenesená",J182,0)</f>
        <v>0</v>
      </c>
      <c r="BH182" s="181">
        <f>IF(N182="sníž. přenesená",J182,0)</f>
        <v>0</v>
      </c>
      <c r="BI182" s="181">
        <f>IF(N182="nulová",J182,0)</f>
        <v>0</v>
      </c>
      <c r="BJ182" s="20" t="s">
        <v>88</v>
      </c>
      <c r="BK182" s="181">
        <f>ROUND(I182*H182,2)</f>
        <v>0</v>
      </c>
      <c r="BL182" s="20" t="s">
        <v>222</v>
      </c>
      <c r="BM182" s="180" t="s">
        <v>1710</v>
      </c>
    </row>
    <row r="183" spans="1:51" s="13" customFormat="1" ht="12">
      <c r="A183" s="13"/>
      <c r="B183" s="182"/>
      <c r="C183" s="13"/>
      <c r="D183" s="183" t="s">
        <v>224</v>
      </c>
      <c r="E183" s="184" t="s">
        <v>3</v>
      </c>
      <c r="F183" s="185" t="s">
        <v>1711</v>
      </c>
      <c r="G183" s="13"/>
      <c r="H183" s="186">
        <v>1.053</v>
      </c>
      <c r="I183" s="187"/>
      <c r="J183" s="13"/>
      <c r="K183" s="13"/>
      <c r="L183" s="182"/>
      <c r="M183" s="188"/>
      <c r="N183" s="189"/>
      <c r="O183" s="189"/>
      <c r="P183" s="189"/>
      <c r="Q183" s="189"/>
      <c r="R183" s="189"/>
      <c r="S183" s="189"/>
      <c r="T183" s="190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184" t="s">
        <v>224</v>
      </c>
      <c r="AU183" s="184" t="s">
        <v>22</v>
      </c>
      <c r="AV183" s="13" t="s">
        <v>22</v>
      </c>
      <c r="AW183" s="13" t="s">
        <v>41</v>
      </c>
      <c r="AX183" s="13" t="s">
        <v>80</v>
      </c>
      <c r="AY183" s="184" t="s">
        <v>216</v>
      </c>
    </row>
    <row r="184" spans="1:51" s="13" customFormat="1" ht="12">
      <c r="A184" s="13"/>
      <c r="B184" s="182"/>
      <c r="C184" s="13"/>
      <c r="D184" s="183" t="s">
        <v>224</v>
      </c>
      <c r="E184" s="184" t="s">
        <v>3</v>
      </c>
      <c r="F184" s="185" t="s">
        <v>1712</v>
      </c>
      <c r="G184" s="13"/>
      <c r="H184" s="186">
        <v>0.358</v>
      </c>
      <c r="I184" s="187"/>
      <c r="J184" s="13"/>
      <c r="K184" s="13"/>
      <c r="L184" s="182"/>
      <c r="M184" s="188"/>
      <c r="N184" s="189"/>
      <c r="O184" s="189"/>
      <c r="P184" s="189"/>
      <c r="Q184" s="189"/>
      <c r="R184" s="189"/>
      <c r="S184" s="189"/>
      <c r="T184" s="190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184" t="s">
        <v>224</v>
      </c>
      <c r="AU184" s="184" t="s">
        <v>22</v>
      </c>
      <c r="AV184" s="13" t="s">
        <v>22</v>
      </c>
      <c r="AW184" s="13" t="s">
        <v>41</v>
      </c>
      <c r="AX184" s="13" t="s">
        <v>80</v>
      </c>
      <c r="AY184" s="184" t="s">
        <v>216</v>
      </c>
    </row>
    <row r="185" spans="1:51" s="14" customFormat="1" ht="12">
      <c r="A185" s="14"/>
      <c r="B185" s="195"/>
      <c r="C185" s="14"/>
      <c r="D185" s="183" t="s">
        <v>224</v>
      </c>
      <c r="E185" s="196" t="s">
        <v>3</v>
      </c>
      <c r="F185" s="197" t="s">
        <v>233</v>
      </c>
      <c r="G185" s="14"/>
      <c r="H185" s="198">
        <v>1.411</v>
      </c>
      <c r="I185" s="199"/>
      <c r="J185" s="14"/>
      <c r="K185" s="14"/>
      <c r="L185" s="195"/>
      <c r="M185" s="200"/>
      <c r="N185" s="201"/>
      <c r="O185" s="201"/>
      <c r="P185" s="201"/>
      <c r="Q185" s="201"/>
      <c r="R185" s="201"/>
      <c r="S185" s="201"/>
      <c r="T185" s="202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196" t="s">
        <v>224</v>
      </c>
      <c r="AU185" s="196" t="s">
        <v>22</v>
      </c>
      <c r="AV185" s="14" t="s">
        <v>222</v>
      </c>
      <c r="AW185" s="14" t="s">
        <v>41</v>
      </c>
      <c r="AX185" s="14" t="s">
        <v>88</v>
      </c>
      <c r="AY185" s="196" t="s">
        <v>216</v>
      </c>
    </row>
    <row r="186" spans="1:51" s="13" customFormat="1" ht="12">
      <c r="A186" s="13"/>
      <c r="B186" s="182"/>
      <c r="C186" s="13"/>
      <c r="D186" s="183" t="s">
        <v>224</v>
      </c>
      <c r="E186" s="13"/>
      <c r="F186" s="185" t="s">
        <v>1713</v>
      </c>
      <c r="G186" s="13"/>
      <c r="H186" s="186">
        <v>0.816</v>
      </c>
      <c r="I186" s="187"/>
      <c r="J186" s="13"/>
      <c r="K186" s="13"/>
      <c r="L186" s="182"/>
      <c r="M186" s="188"/>
      <c r="N186" s="189"/>
      <c r="O186" s="189"/>
      <c r="P186" s="189"/>
      <c r="Q186" s="189"/>
      <c r="R186" s="189"/>
      <c r="S186" s="189"/>
      <c r="T186" s="190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184" t="s">
        <v>224</v>
      </c>
      <c r="AU186" s="184" t="s">
        <v>22</v>
      </c>
      <c r="AV186" s="13" t="s">
        <v>22</v>
      </c>
      <c r="AW186" s="13" t="s">
        <v>4</v>
      </c>
      <c r="AX186" s="13" t="s">
        <v>88</v>
      </c>
      <c r="AY186" s="184" t="s">
        <v>216</v>
      </c>
    </row>
    <row r="187" spans="1:65" s="2" customFormat="1" ht="24.15" customHeight="1">
      <c r="A187" s="40"/>
      <c r="B187" s="167"/>
      <c r="C187" s="168" t="s">
        <v>350</v>
      </c>
      <c r="D187" s="168" t="s">
        <v>218</v>
      </c>
      <c r="E187" s="169" t="s">
        <v>1714</v>
      </c>
      <c r="F187" s="170" t="s">
        <v>1715</v>
      </c>
      <c r="G187" s="171" t="s">
        <v>299</v>
      </c>
      <c r="H187" s="172">
        <v>0.024</v>
      </c>
      <c r="I187" s="173"/>
      <c r="J187" s="174">
        <f>ROUND(I187*H187,2)</f>
        <v>0</v>
      </c>
      <c r="K187" s="175"/>
      <c r="L187" s="41"/>
      <c r="M187" s="176" t="s">
        <v>3</v>
      </c>
      <c r="N187" s="177" t="s">
        <v>51</v>
      </c>
      <c r="O187" s="74"/>
      <c r="P187" s="178">
        <f>O187*H187</f>
        <v>0</v>
      </c>
      <c r="Q187" s="178">
        <v>0.8554</v>
      </c>
      <c r="R187" s="178">
        <f>Q187*H187</f>
        <v>0.020529600000000002</v>
      </c>
      <c r="S187" s="178">
        <v>0</v>
      </c>
      <c r="T187" s="179">
        <f>S187*H187</f>
        <v>0</v>
      </c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R187" s="180" t="s">
        <v>222</v>
      </c>
      <c r="AT187" s="180" t="s">
        <v>218</v>
      </c>
      <c r="AU187" s="180" t="s">
        <v>22</v>
      </c>
      <c r="AY187" s="20" t="s">
        <v>216</v>
      </c>
      <c r="BE187" s="181">
        <f>IF(N187="základní",J187,0)</f>
        <v>0</v>
      </c>
      <c r="BF187" s="181">
        <f>IF(N187="snížená",J187,0)</f>
        <v>0</v>
      </c>
      <c r="BG187" s="181">
        <f>IF(N187="zákl. přenesená",J187,0)</f>
        <v>0</v>
      </c>
      <c r="BH187" s="181">
        <f>IF(N187="sníž. přenesená",J187,0)</f>
        <v>0</v>
      </c>
      <c r="BI187" s="181">
        <f>IF(N187="nulová",J187,0)</f>
        <v>0</v>
      </c>
      <c r="BJ187" s="20" t="s">
        <v>88</v>
      </c>
      <c r="BK187" s="181">
        <f>ROUND(I187*H187,2)</f>
        <v>0</v>
      </c>
      <c r="BL187" s="20" t="s">
        <v>222</v>
      </c>
      <c r="BM187" s="180" t="s">
        <v>1716</v>
      </c>
    </row>
    <row r="188" spans="1:51" s="13" customFormat="1" ht="12">
      <c r="A188" s="13"/>
      <c r="B188" s="182"/>
      <c r="C188" s="13"/>
      <c r="D188" s="183" t="s">
        <v>224</v>
      </c>
      <c r="E188" s="184" t="s">
        <v>3</v>
      </c>
      <c r="F188" s="185" t="s">
        <v>1717</v>
      </c>
      <c r="G188" s="13"/>
      <c r="H188" s="186">
        <v>10.527</v>
      </c>
      <c r="I188" s="187"/>
      <c r="J188" s="13"/>
      <c r="K188" s="13"/>
      <c r="L188" s="182"/>
      <c r="M188" s="188"/>
      <c r="N188" s="189"/>
      <c r="O188" s="189"/>
      <c r="P188" s="189"/>
      <c r="Q188" s="189"/>
      <c r="R188" s="189"/>
      <c r="S188" s="189"/>
      <c r="T188" s="190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184" t="s">
        <v>224</v>
      </c>
      <c r="AU188" s="184" t="s">
        <v>22</v>
      </c>
      <c r="AV188" s="13" t="s">
        <v>22</v>
      </c>
      <c r="AW188" s="13" t="s">
        <v>41</v>
      </c>
      <c r="AX188" s="13" t="s">
        <v>80</v>
      </c>
      <c r="AY188" s="184" t="s">
        <v>216</v>
      </c>
    </row>
    <row r="189" spans="1:51" s="13" customFormat="1" ht="12">
      <c r="A189" s="13"/>
      <c r="B189" s="182"/>
      <c r="C189" s="13"/>
      <c r="D189" s="183" t="s">
        <v>224</v>
      </c>
      <c r="E189" s="184" t="s">
        <v>3</v>
      </c>
      <c r="F189" s="185" t="s">
        <v>1718</v>
      </c>
      <c r="G189" s="13"/>
      <c r="H189" s="186">
        <v>3.584</v>
      </c>
      <c r="I189" s="187"/>
      <c r="J189" s="13"/>
      <c r="K189" s="13"/>
      <c r="L189" s="182"/>
      <c r="M189" s="188"/>
      <c r="N189" s="189"/>
      <c r="O189" s="189"/>
      <c r="P189" s="189"/>
      <c r="Q189" s="189"/>
      <c r="R189" s="189"/>
      <c r="S189" s="189"/>
      <c r="T189" s="190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184" t="s">
        <v>224</v>
      </c>
      <c r="AU189" s="184" t="s">
        <v>22</v>
      </c>
      <c r="AV189" s="13" t="s">
        <v>22</v>
      </c>
      <c r="AW189" s="13" t="s">
        <v>41</v>
      </c>
      <c r="AX189" s="13" t="s">
        <v>80</v>
      </c>
      <c r="AY189" s="184" t="s">
        <v>216</v>
      </c>
    </row>
    <row r="190" spans="1:51" s="16" customFormat="1" ht="12">
      <c r="A190" s="16"/>
      <c r="B190" s="229"/>
      <c r="C190" s="16"/>
      <c r="D190" s="183" t="s">
        <v>224</v>
      </c>
      <c r="E190" s="230" t="s">
        <v>3</v>
      </c>
      <c r="F190" s="231" t="s">
        <v>1334</v>
      </c>
      <c r="G190" s="16"/>
      <c r="H190" s="232">
        <v>14.110999999999999</v>
      </c>
      <c r="I190" s="233"/>
      <c r="J190" s="16"/>
      <c r="K190" s="16"/>
      <c r="L190" s="229"/>
      <c r="M190" s="234"/>
      <c r="N190" s="235"/>
      <c r="O190" s="235"/>
      <c r="P190" s="235"/>
      <c r="Q190" s="235"/>
      <c r="R190" s="235"/>
      <c r="S190" s="235"/>
      <c r="T190" s="23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T190" s="230" t="s">
        <v>224</v>
      </c>
      <c r="AU190" s="230" t="s">
        <v>22</v>
      </c>
      <c r="AV190" s="16" t="s">
        <v>234</v>
      </c>
      <c r="AW190" s="16" t="s">
        <v>41</v>
      </c>
      <c r="AX190" s="16" t="s">
        <v>80</v>
      </c>
      <c r="AY190" s="230" t="s">
        <v>216</v>
      </c>
    </row>
    <row r="191" spans="1:51" s="13" customFormat="1" ht="12">
      <c r="A191" s="13"/>
      <c r="B191" s="182"/>
      <c r="C191" s="13"/>
      <c r="D191" s="183" t="s">
        <v>224</v>
      </c>
      <c r="E191" s="184" t="s">
        <v>3</v>
      </c>
      <c r="F191" s="185" t="s">
        <v>1719</v>
      </c>
      <c r="G191" s="13"/>
      <c r="H191" s="186">
        <v>0.042</v>
      </c>
      <c r="I191" s="187"/>
      <c r="J191" s="13"/>
      <c r="K191" s="13"/>
      <c r="L191" s="182"/>
      <c r="M191" s="188"/>
      <c r="N191" s="189"/>
      <c r="O191" s="189"/>
      <c r="P191" s="189"/>
      <c r="Q191" s="189"/>
      <c r="R191" s="189"/>
      <c r="S191" s="189"/>
      <c r="T191" s="190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184" t="s">
        <v>224</v>
      </c>
      <c r="AU191" s="184" t="s">
        <v>22</v>
      </c>
      <c r="AV191" s="13" t="s">
        <v>22</v>
      </c>
      <c r="AW191" s="13" t="s">
        <v>41</v>
      </c>
      <c r="AX191" s="13" t="s">
        <v>88</v>
      </c>
      <c r="AY191" s="184" t="s">
        <v>216</v>
      </c>
    </row>
    <row r="192" spans="1:51" s="13" customFormat="1" ht="12">
      <c r="A192" s="13"/>
      <c r="B192" s="182"/>
      <c r="C192" s="13"/>
      <c r="D192" s="183" t="s">
        <v>224</v>
      </c>
      <c r="E192" s="13"/>
      <c r="F192" s="185" t="s">
        <v>1720</v>
      </c>
      <c r="G192" s="13"/>
      <c r="H192" s="186">
        <v>0.024</v>
      </c>
      <c r="I192" s="187"/>
      <c r="J192" s="13"/>
      <c r="K192" s="13"/>
      <c r="L192" s="182"/>
      <c r="M192" s="188"/>
      <c r="N192" s="189"/>
      <c r="O192" s="189"/>
      <c r="P192" s="189"/>
      <c r="Q192" s="189"/>
      <c r="R192" s="189"/>
      <c r="S192" s="189"/>
      <c r="T192" s="190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184" t="s">
        <v>224</v>
      </c>
      <c r="AU192" s="184" t="s">
        <v>22</v>
      </c>
      <c r="AV192" s="13" t="s">
        <v>22</v>
      </c>
      <c r="AW192" s="13" t="s">
        <v>4</v>
      </c>
      <c r="AX192" s="13" t="s">
        <v>88</v>
      </c>
      <c r="AY192" s="184" t="s">
        <v>216</v>
      </c>
    </row>
    <row r="193" spans="1:65" s="2" customFormat="1" ht="37.8" customHeight="1">
      <c r="A193" s="40"/>
      <c r="B193" s="167"/>
      <c r="C193" s="168" t="s">
        <v>354</v>
      </c>
      <c r="D193" s="168" t="s">
        <v>218</v>
      </c>
      <c r="E193" s="169" t="s">
        <v>1530</v>
      </c>
      <c r="F193" s="170" t="s">
        <v>1531</v>
      </c>
      <c r="G193" s="171" t="s">
        <v>461</v>
      </c>
      <c r="H193" s="172">
        <v>6.94</v>
      </c>
      <c r="I193" s="173"/>
      <c r="J193" s="174">
        <f>ROUND(I193*H193,2)</f>
        <v>0</v>
      </c>
      <c r="K193" s="175"/>
      <c r="L193" s="41"/>
      <c r="M193" s="176" t="s">
        <v>3</v>
      </c>
      <c r="N193" s="177" t="s">
        <v>51</v>
      </c>
      <c r="O193" s="74"/>
      <c r="P193" s="178">
        <f>O193*H193</f>
        <v>0</v>
      </c>
      <c r="Q193" s="178">
        <v>0.26496</v>
      </c>
      <c r="R193" s="178">
        <f>Q193*H193</f>
        <v>1.8388224</v>
      </c>
      <c r="S193" s="178">
        <v>0</v>
      </c>
      <c r="T193" s="179">
        <f>S193*H193</f>
        <v>0</v>
      </c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R193" s="180" t="s">
        <v>222</v>
      </c>
      <c r="AT193" s="180" t="s">
        <v>218</v>
      </c>
      <c r="AU193" s="180" t="s">
        <v>22</v>
      </c>
      <c r="AY193" s="20" t="s">
        <v>216</v>
      </c>
      <c r="BE193" s="181">
        <f>IF(N193="základní",J193,0)</f>
        <v>0</v>
      </c>
      <c r="BF193" s="181">
        <f>IF(N193="snížená",J193,0)</f>
        <v>0</v>
      </c>
      <c r="BG193" s="181">
        <f>IF(N193="zákl. přenesená",J193,0)</f>
        <v>0</v>
      </c>
      <c r="BH193" s="181">
        <f>IF(N193="sníž. přenesená",J193,0)</f>
        <v>0</v>
      </c>
      <c r="BI193" s="181">
        <f>IF(N193="nulová",J193,0)</f>
        <v>0</v>
      </c>
      <c r="BJ193" s="20" t="s">
        <v>88</v>
      </c>
      <c r="BK193" s="181">
        <f>ROUND(I193*H193,2)</f>
        <v>0</v>
      </c>
      <c r="BL193" s="20" t="s">
        <v>222</v>
      </c>
      <c r="BM193" s="180" t="s">
        <v>1721</v>
      </c>
    </row>
    <row r="194" spans="1:51" s="13" customFormat="1" ht="12">
      <c r="A194" s="13"/>
      <c r="B194" s="182"/>
      <c r="C194" s="13"/>
      <c r="D194" s="183" t="s">
        <v>224</v>
      </c>
      <c r="E194" s="13"/>
      <c r="F194" s="185" t="s">
        <v>1722</v>
      </c>
      <c r="G194" s="13"/>
      <c r="H194" s="186">
        <v>6.94</v>
      </c>
      <c r="I194" s="187"/>
      <c r="J194" s="13"/>
      <c r="K194" s="13"/>
      <c r="L194" s="182"/>
      <c r="M194" s="188"/>
      <c r="N194" s="189"/>
      <c r="O194" s="189"/>
      <c r="P194" s="189"/>
      <c r="Q194" s="189"/>
      <c r="R194" s="189"/>
      <c r="S194" s="189"/>
      <c r="T194" s="190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184" t="s">
        <v>224</v>
      </c>
      <c r="AU194" s="184" t="s">
        <v>22</v>
      </c>
      <c r="AV194" s="13" t="s">
        <v>22</v>
      </c>
      <c r="AW194" s="13" t="s">
        <v>4</v>
      </c>
      <c r="AX194" s="13" t="s">
        <v>88</v>
      </c>
      <c r="AY194" s="184" t="s">
        <v>216</v>
      </c>
    </row>
    <row r="195" spans="1:65" s="2" customFormat="1" ht="24.15" customHeight="1">
      <c r="A195" s="40"/>
      <c r="B195" s="167"/>
      <c r="C195" s="203" t="s">
        <v>362</v>
      </c>
      <c r="D195" s="203" t="s">
        <v>355</v>
      </c>
      <c r="E195" s="204" t="s">
        <v>1537</v>
      </c>
      <c r="F195" s="205" t="s">
        <v>1538</v>
      </c>
      <c r="G195" s="206" t="s">
        <v>461</v>
      </c>
      <c r="H195" s="207">
        <v>0.578</v>
      </c>
      <c r="I195" s="208"/>
      <c r="J195" s="209">
        <f>ROUND(I195*H195,2)</f>
        <v>0</v>
      </c>
      <c r="K195" s="210"/>
      <c r="L195" s="211"/>
      <c r="M195" s="212" t="s">
        <v>3</v>
      </c>
      <c r="N195" s="213" t="s">
        <v>51</v>
      </c>
      <c r="O195" s="74"/>
      <c r="P195" s="178">
        <f>O195*H195</f>
        <v>0</v>
      </c>
      <c r="Q195" s="178">
        <v>0.081</v>
      </c>
      <c r="R195" s="178">
        <f>Q195*H195</f>
        <v>0.046818</v>
      </c>
      <c r="S195" s="178">
        <v>0</v>
      </c>
      <c r="T195" s="179">
        <f>S195*H195</f>
        <v>0</v>
      </c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R195" s="180" t="s">
        <v>257</v>
      </c>
      <c r="AT195" s="180" t="s">
        <v>355</v>
      </c>
      <c r="AU195" s="180" t="s">
        <v>22</v>
      </c>
      <c r="AY195" s="20" t="s">
        <v>216</v>
      </c>
      <c r="BE195" s="181">
        <f>IF(N195="základní",J195,0)</f>
        <v>0</v>
      </c>
      <c r="BF195" s="181">
        <f>IF(N195="snížená",J195,0)</f>
        <v>0</v>
      </c>
      <c r="BG195" s="181">
        <f>IF(N195="zákl. přenesená",J195,0)</f>
        <v>0</v>
      </c>
      <c r="BH195" s="181">
        <f>IF(N195="sníž. přenesená",J195,0)</f>
        <v>0</v>
      </c>
      <c r="BI195" s="181">
        <f>IF(N195="nulová",J195,0)</f>
        <v>0</v>
      </c>
      <c r="BJ195" s="20" t="s">
        <v>88</v>
      </c>
      <c r="BK195" s="181">
        <f>ROUND(I195*H195,2)</f>
        <v>0</v>
      </c>
      <c r="BL195" s="20" t="s">
        <v>222</v>
      </c>
      <c r="BM195" s="180" t="s">
        <v>1723</v>
      </c>
    </row>
    <row r="196" spans="1:51" s="13" customFormat="1" ht="12">
      <c r="A196" s="13"/>
      <c r="B196" s="182"/>
      <c r="C196" s="13"/>
      <c r="D196" s="183" t="s">
        <v>224</v>
      </c>
      <c r="E196" s="13"/>
      <c r="F196" s="185" t="s">
        <v>1536</v>
      </c>
      <c r="G196" s="13"/>
      <c r="H196" s="186">
        <v>0.578</v>
      </c>
      <c r="I196" s="187"/>
      <c r="J196" s="13"/>
      <c r="K196" s="13"/>
      <c r="L196" s="182"/>
      <c r="M196" s="188"/>
      <c r="N196" s="189"/>
      <c r="O196" s="189"/>
      <c r="P196" s="189"/>
      <c r="Q196" s="189"/>
      <c r="R196" s="189"/>
      <c r="S196" s="189"/>
      <c r="T196" s="190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184" t="s">
        <v>224</v>
      </c>
      <c r="AU196" s="184" t="s">
        <v>22</v>
      </c>
      <c r="AV196" s="13" t="s">
        <v>22</v>
      </c>
      <c r="AW196" s="13" t="s">
        <v>4</v>
      </c>
      <c r="AX196" s="13" t="s">
        <v>88</v>
      </c>
      <c r="AY196" s="184" t="s">
        <v>216</v>
      </c>
    </row>
    <row r="197" spans="1:65" s="2" customFormat="1" ht="24.15" customHeight="1">
      <c r="A197" s="40"/>
      <c r="B197" s="167"/>
      <c r="C197" s="203" t="s">
        <v>368</v>
      </c>
      <c r="D197" s="203" t="s">
        <v>355</v>
      </c>
      <c r="E197" s="204" t="s">
        <v>1543</v>
      </c>
      <c r="F197" s="205" t="s">
        <v>1544</v>
      </c>
      <c r="G197" s="206" t="s">
        <v>461</v>
      </c>
      <c r="H197" s="207">
        <v>5.783</v>
      </c>
      <c r="I197" s="208"/>
      <c r="J197" s="209">
        <f>ROUND(I197*H197,2)</f>
        <v>0</v>
      </c>
      <c r="K197" s="210"/>
      <c r="L197" s="211"/>
      <c r="M197" s="212" t="s">
        <v>3</v>
      </c>
      <c r="N197" s="213" t="s">
        <v>51</v>
      </c>
      <c r="O197" s="74"/>
      <c r="P197" s="178">
        <f>O197*H197</f>
        <v>0</v>
      </c>
      <c r="Q197" s="178">
        <v>0.028</v>
      </c>
      <c r="R197" s="178">
        <f>Q197*H197</f>
        <v>0.161924</v>
      </c>
      <c r="S197" s="178">
        <v>0</v>
      </c>
      <c r="T197" s="179">
        <f>S197*H197</f>
        <v>0</v>
      </c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R197" s="180" t="s">
        <v>257</v>
      </c>
      <c r="AT197" s="180" t="s">
        <v>355</v>
      </c>
      <c r="AU197" s="180" t="s">
        <v>22</v>
      </c>
      <c r="AY197" s="20" t="s">
        <v>216</v>
      </c>
      <c r="BE197" s="181">
        <f>IF(N197="základní",J197,0)</f>
        <v>0</v>
      </c>
      <c r="BF197" s="181">
        <f>IF(N197="snížená",J197,0)</f>
        <v>0</v>
      </c>
      <c r="BG197" s="181">
        <f>IF(N197="zákl. přenesená",J197,0)</f>
        <v>0</v>
      </c>
      <c r="BH197" s="181">
        <f>IF(N197="sníž. přenesená",J197,0)</f>
        <v>0</v>
      </c>
      <c r="BI197" s="181">
        <f>IF(N197="nulová",J197,0)</f>
        <v>0</v>
      </c>
      <c r="BJ197" s="20" t="s">
        <v>88</v>
      </c>
      <c r="BK197" s="181">
        <f>ROUND(I197*H197,2)</f>
        <v>0</v>
      </c>
      <c r="BL197" s="20" t="s">
        <v>222</v>
      </c>
      <c r="BM197" s="180" t="s">
        <v>1724</v>
      </c>
    </row>
    <row r="198" spans="1:51" s="13" customFormat="1" ht="12">
      <c r="A198" s="13"/>
      <c r="B198" s="182"/>
      <c r="C198" s="13"/>
      <c r="D198" s="183" t="s">
        <v>224</v>
      </c>
      <c r="E198" s="13"/>
      <c r="F198" s="185" t="s">
        <v>1725</v>
      </c>
      <c r="G198" s="13"/>
      <c r="H198" s="186">
        <v>5.783</v>
      </c>
      <c r="I198" s="187"/>
      <c r="J198" s="13"/>
      <c r="K198" s="13"/>
      <c r="L198" s="182"/>
      <c r="M198" s="188"/>
      <c r="N198" s="189"/>
      <c r="O198" s="189"/>
      <c r="P198" s="189"/>
      <c r="Q198" s="189"/>
      <c r="R198" s="189"/>
      <c r="S198" s="189"/>
      <c r="T198" s="190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184" t="s">
        <v>224</v>
      </c>
      <c r="AU198" s="184" t="s">
        <v>22</v>
      </c>
      <c r="AV198" s="13" t="s">
        <v>22</v>
      </c>
      <c r="AW198" s="13" t="s">
        <v>4</v>
      </c>
      <c r="AX198" s="13" t="s">
        <v>88</v>
      </c>
      <c r="AY198" s="184" t="s">
        <v>216</v>
      </c>
    </row>
    <row r="199" spans="1:65" s="2" customFormat="1" ht="37.8" customHeight="1">
      <c r="A199" s="40"/>
      <c r="B199" s="167"/>
      <c r="C199" s="168" t="s">
        <v>373</v>
      </c>
      <c r="D199" s="168" t="s">
        <v>218</v>
      </c>
      <c r="E199" s="169" t="s">
        <v>1547</v>
      </c>
      <c r="F199" s="170" t="s">
        <v>1548</v>
      </c>
      <c r="G199" s="171" t="s">
        <v>221</v>
      </c>
      <c r="H199" s="172">
        <v>24.699</v>
      </c>
      <c r="I199" s="173"/>
      <c r="J199" s="174">
        <f>ROUND(I199*H199,2)</f>
        <v>0</v>
      </c>
      <c r="K199" s="175"/>
      <c r="L199" s="41"/>
      <c r="M199" s="176" t="s">
        <v>3</v>
      </c>
      <c r="N199" s="177" t="s">
        <v>51</v>
      </c>
      <c r="O199" s="74"/>
      <c r="P199" s="178">
        <f>O199*H199</f>
        <v>0</v>
      </c>
      <c r="Q199" s="178">
        <v>0.51744</v>
      </c>
      <c r="R199" s="178">
        <f>Q199*H199</f>
        <v>12.78025056</v>
      </c>
      <c r="S199" s="178">
        <v>0</v>
      </c>
      <c r="T199" s="179">
        <f>S199*H199</f>
        <v>0</v>
      </c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R199" s="180" t="s">
        <v>222</v>
      </c>
      <c r="AT199" s="180" t="s">
        <v>218</v>
      </c>
      <c r="AU199" s="180" t="s">
        <v>22</v>
      </c>
      <c r="AY199" s="20" t="s">
        <v>216</v>
      </c>
      <c r="BE199" s="181">
        <f>IF(N199="základní",J199,0)</f>
        <v>0</v>
      </c>
      <c r="BF199" s="181">
        <f>IF(N199="snížená",J199,0)</f>
        <v>0</v>
      </c>
      <c r="BG199" s="181">
        <f>IF(N199="zákl. přenesená",J199,0)</f>
        <v>0</v>
      </c>
      <c r="BH199" s="181">
        <f>IF(N199="sníž. přenesená",J199,0)</f>
        <v>0</v>
      </c>
      <c r="BI199" s="181">
        <f>IF(N199="nulová",J199,0)</f>
        <v>0</v>
      </c>
      <c r="BJ199" s="20" t="s">
        <v>88</v>
      </c>
      <c r="BK199" s="181">
        <f>ROUND(I199*H199,2)</f>
        <v>0</v>
      </c>
      <c r="BL199" s="20" t="s">
        <v>222</v>
      </c>
      <c r="BM199" s="180" t="s">
        <v>1726</v>
      </c>
    </row>
    <row r="200" spans="1:51" s="13" customFormat="1" ht="12">
      <c r="A200" s="13"/>
      <c r="B200" s="182"/>
      <c r="C200" s="13"/>
      <c r="D200" s="183" t="s">
        <v>224</v>
      </c>
      <c r="E200" s="184" t="s">
        <v>3</v>
      </c>
      <c r="F200" s="185" t="s">
        <v>1727</v>
      </c>
      <c r="G200" s="13"/>
      <c r="H200" s="186">
        <v>16.076</v>
      </c>
      <c r="I200" s="187"/>
      <c r="J200" s="13"/>
      <c r="K200" s="13"/>
      <c r="L200" s="182"/>
      <c r="M200" s="188"/>
      <c r="N200" s="189"/>
      <c r="O200" s="189"/>
      <c r="P200" s="189"/>
      <c r="Q200" s="189"/>
      <c r="R200" s="189"/>
      <c r="S200" s="189"/>
      <c r="T200" s="190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184" t="s">
        <v>224</v>
      </c>
      <c r="AU200" s="184" t="s">
        <v>22</v>
      </c>
      <c r="AV200" s="13" t="s">
        <v>22</v>
      </c>
      <c r="AW200" s="13" t="s">
        <v>41</v>
      </c>
      <c r="AX200" s="13" t="s">
        <v>80</v>
      </c>
      <c r="AY200" s="184" t="s">
        <v>216</v>
      </c>
    </row>
    <row r="201" spans="1:51" s="13" customFormat="1" ht="12">
      <c r="A201" s="13"/>
      <c r="B201" s="182"/>
      <c r="C201" s="13"/>
      <c r="D201" s="183" t="s">
        <v>224</v>
      </c>
      <c r="E201" s="184" t="s">
        <v>3</v>
      </c>
      <c r="F201" s="185" t="s">
        <v>1728</v>
      </c>
      <c r="G201" s="13"/>
      <c r="H201" s="186">
        <v>26.634</v>
      </c>
      <c r="I201" s="187"/>
      <c r="J201" s="13"/>
      <c r="K201" s="13"/>
      <c r="L201" s="182"/>
      <c r="M201" s="188"/>
      <c r="N201" s="189"/>
      <c r="O201" s="189"/>
      <c r="P201" s="189"/>
      <c r="Q201" s="189"/>
      <c r="R201" s="189"/>
      <c r="S201" s="189"/>
      <c r="T201" s="190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184" t="s">
        <v>224</v>
      </c>
      <c r="AU201" s="184" t="s">
        <v>22</v>
      </c>
      <c r="AV201" s="13" t="s">
        <v>22</v>
      </c>
      <c r="AW201" s="13" t="s">
        <v>41</v>
      </c>
      <c r="AX201" s="13" t="s">
        <v>80</v>
      </c>
      <c r="AY201" s="184" t="s">
        <v>216</v>
      </c>
    </row>
    <row r="202" spans="1:51" s="14" customFormat="1" ht="12">
      <c r="A202" s="14"/>
      <c r="B202" s="195"/>
      <c r="C202" s="14"/>
      <c r="D202" s="183" t="s">
        <v>224</v>
      </c>
      <c r="E202" s="196" t="s">
        <v>3</v>
      </c>
      <c r="F202" s="197" t="s">
        <v>233</v>
      </c>
      <c r="G202" s="14"/>
      <c r="H202" s="198">
        <v>42.71</v>
      </c>
      <c r="I202" s="199"/>
      <c r="J202" s="14"/>
      <c r="K202" s="14"/>
      <c r="L202" s="195"/>
      <c r="M202" s="200"/>
      <c r="N202" s="201"/>
      <c r="O202" s="201"/>
      <c r="P202" s="201"/>
      <c r="Q202" s="201"/>
      <c r="R202" s="201"/>
      <c r="S202" s="201"/>
      <c r="T202" s="202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196" t="s">
        <v>224</v>
      </c>
      <c r="AU202" s="196" t="s">
        <v>22</v>
      </c>
      <c r="AV202" s="14" t="s">
        <v>222</v>
      </c>
      <c r="AW202" s="14" t="s">
        <v>41</v>
      </c>
      <c r="AX202" s="14" t="s">
        <v>88</v>
      </c>
      <c r="AY202" s="196" t="s">
        <v>216</v>
      </c>
    </row>
    <row r="203" spans="1:51" s="13" customFormat="1" ht="12">
      <c r="A203" s="13"/>
      <c r="B203" s="182"/>
      <c r="C203" s="13"/>
      <c r="D203" s="183" t="s">
        <v>224</v>
      </c>
      <c r="E203" s="13"/>
      <c r="F203" s="185" t="s">
        <v>1729</v>
      </c>
      <c r="G203" s="13"/>
      <c r="H203" s="186">
        <v>24.699</v>
      </c>
      <c r="I203" s="187"/>
      <c r="J203" s="13"/>
      <c r="K203" s="13"/>
      <c r="L203" s="182"/>
      <c r="M203" s="188"/>
      <c r="N203" s="189"/>
      <c r="O203" s="189"/>
      <c r="P203" s="189"/>
      <c r="Q203" s="189"/>
      <c r="R203" s="189"/>
      <c r="S203" s="189"/>
      <c r="T203" s="190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184" t="s">
        <v>224</v>
      </c>
      <c r="AU203" s="184" t="s">
        <v>22</v>
      </c>
      <c r="AV203" s="13" t="s">
        <v>22</v>
      </c>
      <c r="AW203" s="13" t="s">
        <v>4</v>
      </c>
      <c r="AX203" s="13" t="s">
        <v>88</v>
      </c>
      <c r="AY203" s="184" t="s">
        <v>216</v>
      </c>
    </row>
    <row r="204" spans="1:63" s="12" customFormat="1" ht="22.8" customHeight="1">
      <c r="A204" s="12"/>
      <c r="B204" s="154"/>
      <c r="C204" s="12"/>
      <c r="D204" s="155" t="s">
        <v>79</v>
      </c>
      <c r="E204" s="165" t="s">
        <v>257</v>
      </c>
      <c r="F204" s="165" t="s">
        <v>1363</v>
      </c>
      <c r="G204" s="12"/>
      <c r="H204" s="12"/>
      <c r="I204" s="157"/>
      <c r="J204" s="166">
        <f>BK204</f>
        <v>0</v>
      </c>
      <c r="K204" s="12"/>
      <c r="L204" s="154"/>
      <c r="M204" s="159"/>
      <c r="N204" s="160"/>
      <c r="O204" s="160"/>
      <c r="P204" s="161">
        <f>SUM(P205:P285)</f>
        <v>0</v>
      </c>
      <c r="Q204" s="160"/>
      <c r="R204" s="161">
        <f>SUM(R205:R285)</f>
        <v>21.613729080000002</v>
      </c>
      <c r="S204" s="160"/>
      <c r="T204" s="162">
        <f>SUM(T205:T285)</f>
        <v>0</v>
      </c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R204" s="155" t="s">
        <v>88</v>
      </c>
      <c r="AT204" s="163" t="s">
        <v>79</v>
      </c>
      <c r="AU204" s="163" t="s">
        <v>88</v>
      </c>
      <c r="AY204" s="155" t="s">
        <v>216</v>
      </c>
      <c r="BK204" s="164">
        <f>SUM(BK205:BK285)</f>
        <v>0</v>
      </c>
    </row>
    <row r="205" spans="1:65" s="2" customFormat="1" ht="24.15" customHeight="1">
      <c r="A205" s="40"/>
      <c r="B205" s="167"/>
      <c r="C205" s="168" t="s">
        <v>378</v>
      </c>
      <c r="D205" s="168" t="s">
        <v>218</v>
      </c>
      <c r="E205" s="169" t="s">
        <v>1364</v>
      </c>
      <c r="F205" s="170" t="s">
        <v>1365</v>
      </c>
      <c r="G205" s="171" t="s">
        <v>260</v>
      </c>
      <c r="H205" s="172">
        <v>17.673</v>
      </c>
      <c r="I205" s="173"/>
      <c r="J205" s="174">
        <f>ROUND(I205*H205,2)</f>
        <v>0</v>
      </c>
      <c r="K205" s="175"/>
      <c r="L205" s="41"/>
      <c r="M205" s="176" t="s">
        <v>3</v>
      </c>
      <c r="N205" s="177" t="s">
        <v>51</v>
      </c>
      <c r="O205" s="74"/>
      <c r="P205" s="178">
        <f>O205*H205</f>
        <v>0</v>
      </c>
      <c r="Q205" s="178">
        <v>1E-05</v>
      </c>
      <c r="R205" s="178">
        <f>Q205*H205</f>
        <v>0.00017673</v>
      </c>
      <c r="S205" s="178">
        <v>0</v>
      </c>
      <c r="T205" s="179">
        <f>S205*H205</f>
        <v>0</v>
      </c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R205" s="180" t="s">
        <v>222</v>
      </c>
      <c r="AT205" s="180" t="s">
        <v>218</v>
      </c>
      <c r="AU205" s="180" t="s">
        <v>22</v>
      </c>
      <c r="AY205" s="20" t="s">
        <v>216</v>
      </c>
      <c r="BE205" s="181">
        <f>IF(N205="základní",J205,0)</f>
        <v>0</v>
      </c>
      <c r="BF205" s="181">
        <f>IF(N205="snížená",J205,0)</f>
        <v>0</v>
      </c>
      <c r="BG205" s="181">
        <f>IF(N205="zákl. přenesená",J205,0)</f>
        <v>0</v>
      </c>
      <c r="BH205" s="181">
        <f>IF(N205="sníž. přenesená",J205,0)</f>
        <v>0</v>
      </c>
      <c r="BI205" s="181">
        <f>IF(N205="nulová",J205,0)</f>
        <v>0</v>
      </c>
      <c r="BJ205" s="20" t="s">
        <v>88</v>
      </c>
      <c r="BK205" s="181">
        <f>ROUND(I205*H205,2)</f>
        <v>0</v>
      </c>
      <c r="BL205" s="20" t="s">
        <v>222</v>
      </c>
      <c r="BM205" s="180" t="s">
        <v>1730</v>
      </c>
    </row>
    <row r="206" spans="1:51" s="13" customFormat="1" ht="12">
      <c r="A206" s="13"/>
      <c r="B206" s="182"/>
      <c r="C206" s="13"/>
      <c r="D206" s="183" t="s">
        <v>224</v>
      </c>
      <c r="E206" s="184" t="s">
        <v>3</v>
      </c>
      <c r="F206" s="185" t="s">
        <v>1731</v>
      </c>
      <c r="G206" s="13"/>
      <c r="H206" s="186">
        <v>19.43</v>
      </c>
      <c r="I206" s="187"/>
      <c r="J206" s="13"/>
      <c r="K206" s="13"/>
      <c r="L206" s="182"/>
      <c r="M206" s="188"/>
      <c r="N206" s="189"/>
      <c r="O206" s="189"/>
      <c r="P206" s="189"/>
      <c r="Q206" s="189"/>
      <c r="R206" s="189"/>
      <c r="S206" s="189"/>
      <c r="T206" s="190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184" t="s">
        <v>224</v>
      </c>
      <c r="AU206" s="184" t="s">
        <v>22</v>
      </c>
      <c r="AV206" s="13" t="s">
        <v>22</v>
      </c>
      <c r="AW206" s="13" t="s">
        <v>41</v>
      </c>
      <c r="AX206" s="13" t="s">
        <v>80</v>
      </c>
      <c r="AY206" s="184" t="s">
        <v>216</v>
      </c>
    </row>
    <row r="207" spans="1:51" s="13" customFormat="1" ht="12">
      <c r="A207" s="13"/>
      <c r="B207" s="182"/>
      <c r="C207" s="13"/>
      <c r="D207" s="183" t="s">
        <v>224</v>
      </c>
      <c r="E207" s="184" t="s">
        <v>3</v>
      </c>
      <c r="F207" s="185" t="s">
        <v>1732</v>
      </c>
      <c r="G207" s="13"/>
      <c r="H207" s="186">
        <v>11.13</v>
      </c>
      <c r="I207" s="187"/>
      <c r="J207" s="13"/>
      <c r="K207" s="13"/>
      <c r="L207" s="182"/>
      <c r="M207" s="188"/>
      <c r="N207" s="189"/>
      <c r="O207" s="189"/>
      <c r="P207" s="189"/>
      <c r="Q207" s="189"/>
      <c r="R207" s="189"/>
      <c r="S207" s="189"/>
      <c r="T207" s="190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184" t="s">
        <v>224</v>
      </c>
      <c r="AU207" s="184" t="s">
        <v>22</v>
      </c>
      <c r="AV207" s="13" t="s">
        <v>22</v>
      </c>
      <c r="AW207" s="13" t="s">
        <v>41</v>
      </c>
      <c r="AX207" s="13" t="s">
        <v>80</v>
      </c>
      <c r="AY207" s="184" t="s">
        <v>216</v>
      </c>
    </row>
    <row r="208" spans="1:51" s="14" customFormat="1" ht="12">
      <c r="A208" s="14"/>
      <c r="B208" s="195"/>
      <c r="C208" s="14"/>
      <c r="D208" s="183" t="s">
        <v>224</v>
      </c>
      <c r="E208" s="196" t="s">
        <v>3</v>
      </c>
      <c r="F208" s="197" t="s">
        <v>233</v>
      </c>
      <c r="G208" s="14"/>
      <c r="H208" s="198">
        <v>30.560000000000002</v>
      </c>
      <c r="I208" s="199"/>
      <c r="J208" s="14"/>
      <c r="K208" s="14"/>
      <c r="L208" s="195"/>
      <c r="M208" s="200"/>
      <c r="N208" s="201"/>
      <c r="O208" s="201"/>
      <c r="P208" s="201"/>
      <c r="Q208" s="201"/>
      <c r="R208" s="201"/>
      <c r="S208" s="201"/>
      <c r="T208" s="202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196" t="s">
        <v>224</v>
      </c>
      <c r="AU208" s="196" t="s">
        <v>22</v>
      </c>
      <c r="AV208" s="14" t="s">
        <v>222</v>
      </c>
      <c r="AW208" s="14" t="s">
        <v>41</v>
      </c>
      <c r="AX208" s="14" t="s">
        <v>88</v>
      </c>
      <c r="AY208" s="196" t="s">
        <v>216</v>
      </c>
    </row>
    <row r="209" spans="1:51" s="13" customFormat="1" ht="12">
      <c r="A209" s="13"/>
      <c r="B209" s="182"/>
      <c r="C209" s="13"/>
      <c r="D209" s="183" t="s">
        <v>224</v>
      </c>
      <c r="E209" s="13"/>
      <c r="F209" s="185" t="s">
        <v>1733</v>
      </c>
      <c r="G209" s="13"/>
      <c r="H209" s="186">
        <v>17.673</v>
      </c>
      <c r="I209" s="187"/>
      <c r="J209" s="13"/>
      <c r="K209" s="13"/>
      <c r="L209" s="182"/>
      <c r="M209" s="188"/>
      <c r="N209" s="189"/>
      <c r="O209" s="189"/>
      <c r="P209" s="189"/>
      <c r="Q209" s="189"/>
      <c r="R209" s="189"/>
      <c r="S209" s="189"/>
      <c r="T209" s="190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184" t="s">
        <v>224</v>
      </c>
      <c r="AU209" s="184" t="s">
        <v>22</v>
      </c>
      <c r="AV209" s="13" t="s">
        <v>22</v>
      </c>
      <c r="AW209" s="13" t="s">
        <v>4</v>
      </c>
      <c r="AX209" s="13" t="s">
        <v>88</v>
      </c>
      <c r="AY209" s="184" t="s">
        <v>216</v>
      </c>
    </row>
    <row r="210" spans="1:65" s="2" customFormat="1" ht="24.15" customHeight="1">
      <c r="A210" s="40"/>
      <c r="B210" s="167"/>
      <c r="C210" s="203" t="s">
        <v>387</v>
      </c>
      <c r="D210" s="203" t="s">
        <v>355</v>
      </c>
      <c r="E210" s="204" t="s">
        <v>1373</v>
      </c>
      <c r="F210" s="205" t="s">
        <v>1374</v>
      </c>
      <c r="G210" s="206" t="s">
        <v>260</v>
      </c>
      <c r="H210" s="207">
        <v>17.938</v>
      </c>
      <c r="I210" s="208"/>
      <c r="J210" s="209">
        <f>ROUND(I210*H210,2)</f>
        <v>0</v>
      </c>
      <c r="K210" s="210"/>
      <c r="L210" s="211"/>
      <c r="M210" s="212" t="s">
        <v>3</v>
      </c>
      <c r="N210" s="213" t="s">
        <v>51</v>
      </c>
      <c r="O210" s="74"/>
      <c r="P210" s="178">
        <f>O210*H210</f>
        <v>0</v>
      </c>
      <c r="Q210" s="178">
        <v>0.0036</v>
      </c>
      <c r="R210" s="178">
        <f>Q210*H210</f>
        <v>0.06457679999999999</v>
      </c>
      <c r="S210" s="178">
        <v>0</v>
      </c>
      <c r="T210" s="179">
        <f>S210*H210</f>
        <v>0</v>
      </c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R210" s="180" t="s">
        <v>257</v>
      </c>
      <c r="AT210" s="180" t="s">
        <v>355</v>
      </c>
      <c r="AU210" s="180" t="s">
        <v>22</v>
      </c>
      <c r="AY210" s="20" t="s">
        <v>216</v>
      </c>
      <c r="BE210" s="181">
        <f>IF(N210="základní",J210,0)</f>
        <v>0</v>
      </c>
      <c r="BF210" s="181">
        <f>IF(N210="snížená",J210,0)</f>
        <v>0</v>
      </c>
      <c r="BG210" s="181">
        <f>IF(N210="zákl. přenesená",J210,0)</f>
        <v>0</v>
      </c>
      <c r="BH210" s="181">
        <f>IF(N210="sníž. přenesená",J210,0)</f>
        <v>0</v>
      </c>
      <c r="BI210" s="181">
        <f>IF(N210="nulová",J210,0)</f>
        <v>0</v>
      </c>
      <c r="BJ210" s="20" t="s">
        <v>88</v>
      </c>
      <c r="BK210" s="181">
        <f>ROUND(I210*H210,2)</f>
        <v>0</v>
      </c>
      <c r="BL210" s="20" t="s">
        <v>222</v>
      </c>
      <c r="BM210" s="180" t="s">
        <v>1734</v>
      </c>
    </row>
    <row r="211" spans="1:51" s="13" customFormat="1" ht="12">
      <c r="A211" s="13"/>
      <c r="B211" s="182"/>
      <c r="C211" s="13"/>
      <c r="D211" s="183" t="s">
        <v>224</v>
      </c>
      <c r="E211" s="13"/>
      <c r="F211" s="185" t="s">
        <v>1735</v>
      </c>
      <c r="G211" s="13"/>
      <c r="H211" s="186">
        <v>17.938</v>
      </c>
      <c r="I211" s="187"/>
      <c r="J211" s="13"/>
      <c r="K211" s="13"/>
      <c r="L211" s="182"/>
      <c r="M211" s="188"/>
      <c r="N211" s="189"/>
      <c r="O211" s="189"/>
      <c r="P211" s="189"/>
      <c r="Q211" s="189"/>
      <c r="R211" s="189"/>
      <c r="S211" s="189"/>
      <c r="T211" s="190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184" t="s">
        <v>224</v>
      </c>
      <c r="AU211" s="184" t="s">
        <v>22</v>
      </c>
      <c r="AV211" s="13" t="s">
        <v>22</v>
      </c>
      <c r="AW211" s="13" t="s">
        <v>4</v>
      </c>
      <c r="AX211" s="13" t="s">
        <v>88</v>
      </c>
      <c r="AY211" s="184" t="s">
        <v>216</v>
      </c>
    </row>
    <row r="212" spans="1:65" s="2" customFormat="1" ht="24.15" customHeight="1">
      <c r="A212" s="40"/>
      <c r="B212" s="167"/>
      <c r="C212" s="168" t="s">
        <v>396</v>
      </c>
      <c r="D212" s="168" t="s">
        <v>218</v>
      </c>
      <c r="E212" s="169" t="s">
        <v>1558</v>
      </c>
      <c r="F212" s="170" t="s">
        <v>1559</v>
      </c>
      <c r="G212" s="171" t="s">
        <v>260</v>
      </c>
      <c r="H212" s="172">
        <v>33.622</v>
      </c>
      <c r="I212" s="173"/>
      <c r="J212" s="174">
        <f>ROUND(I212*H212,2)</f>
        <v>0</v>
      </c>
      <c r="K212" s="175"/>
      <c r="L212" s="41"/>
      <c r="M212" s="176" t="s">
        <v>3</v>
      </c>
      <c r="N212" s="177" t="s">
        <v>51</v>
      </c>
      <c r="O212" s="74"/>
      <c r="P212" s="178">
        <f>O212*H212</f>
        <v>0</v>
      </c>
      <c r="Q212" s="178">
        <v>2E-05</v>
      </c>
      <c r="R212" s="178">
        <f>Q212*H212</f>
        <v>0.0006724400000000001</v>
      </c>
      <c r="S212" s="178">
        <v>0</v>
      </c>
      <c r="T212" s="179">
        <f>S212*H212</f>
        <v>0</v>
      </c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R212" s="180" t="s">
        <v>222</v>
      </c>
      <c r="AT212" s="180" t="s">
        <v>218</v>
      </c>
      <c r="AU212" s="180" t="s">
        <v>22</v>
      </c>
      <c r="AY212" s="20" t="s">
        <v>216</v>
      </c>
      <c r="BE212" s="181">
        <f>IF(N212="základní",J212,0)</f>
        <v>0</v>
      </c>
      <c r="BF212" s="181">
        <f>IF(N212="snížená",J212,0)</f>
        <v>0</v>
      </c>
      <c r="BG212" s="181">
        <f>IF(N212="zákl. přenesená",J212,0)</f>
        <v>0</v>
      </c>
      <c r="BH212" s="181">
        <f>IF(N212="sníž. přenesená",J212,0)</f>
        <v>0</v>
      </c>
      <c r="BI212" s="181">
        <f>IF(N212="nulová",J212,0)</f>
        <v>0</v>
      </c>
      <c r="BJ212" s="20" t="s">
        <v>88</v>
      </c>
      <c r="BK212" s="181">
        <f>ROUND(I212*H212,2)</f>
        <v>0</v>
      </c>
      <c r="BL212" s="20" t="s">
        <v>222</v>
      </c>
      <c r="BM212" s="180" t="s">
        <v>1736</v>
      </c>
    </row>
    <row r="213" spans="1:51" s="13" customFormat="1" ht="12">
      <c r="A213" s="13"/>
      <c r="B213" s="182"/>
      <c r="C213" s="13"/>
      <c r="D213" s="183" t="s">
        <v>224</v>
      </c>
      <c r="E213" s="184" t="s">
        <v>3</v>
      </c>
      <c r="F213" s="185" t="s">
        <v>1737</v>
      </c>
      <c r="G213" s="13"/>
      <c r="H213" s="186">
        <v>53.11</v>
      </c>
      <c r="I213" s="187"/>
      <c r="J213" s="13"/>
      <c r="K213" s="13"/>
      <c r="L213" s="182"/>
      <c r="M213" s="188"/>
      <c r="N213" s="189"/>
      <c r="O213" s="189"/>
      <c r="P213" s="189"/>
      <c r="Q213" s="189"/>
      <c r="R213" s="189"/>
      <c r="S213" s="189"/>
      <c r="T213" s="190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184" t="s">
        <v>224</v>
      </c>
      <c r="AU213" s="184" t="s">
        <v>22</v>
      </c>
      <c r="AV213" s="13" t="s">
        <v>22</v>
      </c>
      <c r="AW213" s="13" t="s">
        <v>41</v>
      </c>
      <c r="AX213" s="13" t="s">
        <v>80</v>
      </c>
      <c r="AY213" s="184" t="s">
        <v>216</v>
      </c>
    </row>
    <row r="214" spans="1:51" s="13" customFormat="1" ht="12">
      <c r="A214" s="13"/>
      <c r="B214" s="182"/>
      <c r="C214" s="13"/>
      <c r="D214" s="183" t="s">
        <v>224</v>
      </c>
      <c r="E214" s="184" t="s">
        <v>3</v>
      </c>
      <c r="F214" s="185" t="s">
        <v>1738</v>
      </c>
      <c r="G214" s="13"/>
      <c r="H214" s="186">
        <v>5.03</v>
      </c>
      <c r="I214" s="187"/>
      <c r="J214" s="13"/>
      <c r="K214" s="13"/>
      <c r="L214" s="182"/>
      <c r="M214" s="188"/>
      <c r="N214" s="189"/>
      <c r="O214" s="189"/>
      <c r="P214" s="189"/>
      <c r="Q214" s="189"/>
      <c r="R214" s="189"/>
      <c r="S214" s="189"/>
      <c r="T214" s="190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184" t="s">
        <v>224</v>
      </c>
      <c r="AU214" s="184" t="s">
        <v>22</v>
      </c>
      <c r="AV214" s="13" t="s">
        <v>22</v>
      </c>
      <c r="AW214" s="13" t="s">
        <v>41</v>
      </c>
      <c r="AX214" s="13" t="s">
        <v>80</v>
      </c>
      <c r="AY214" s="184" t="s">
        <v>216</v>
      </c>
    </row>
    <row r="215" spans="1:51" s="14" customFormat="1" ht="12">
      <c r="A215" s="14"/>
      <c r="B215" s="195"/>
      <c r="C215" s="14"/>
      <c r="D215" s="183" t="s">
        <v>224</v>
      </c>
      <c r="E215" s="196" t="s">
        <v>3</v>
      </c>
      <c r="F215" s="197" t="s">
        <v>233</v>
      </c>
      <c r="G215" s="14"/>
      <c r="H215" s="198">
        <v>58.14</v>
      </c>
      <c r="I215" s="199"/>
      <c r="J215" s="14"/>
      <c r="K215" s="14"/>
      <c r="L215" s="195"/>
      <c r="M215" s="200"/>
      <c r="N215" s="201"/>
      <c r="O215" s="201"/>
      <c r="P215" s="201"/>
      <c r="Q215" s="201"/>
      <c r="R215" s="201"/>
      <c r="S215" s="201"/>
      <c r="T215" s="202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196" t="s">
        <v>224</v>
      </c>
      <c r="AU215" s="196" t="s">
        <v>22</v>
      </c>
      <c r="AV215" s="14" t="s">
        <v>222</v>
      </c>
      <c r="AW215" s="14" t="s">
        <v>41</v>
      </c>
      <c r="AX215" s="14" t="s">
        <v>88</v>
      </c>
      <c r="AY215" s="196" t="s">
        <v>216</v>
      </c>
    </row>
    <row r="216" spans="1:51" s="13" customFormat="1" ht="12">
      <c r="A216" s="13"/>
      <c r="B216" s="182"/>
      <c r="C216" s="13"/>
      <c r="D216" s="183" t="s">
        <v>224</v>
      </c>
      <c r="E216" s="13"/>
      <c r="F216" s="185" t="s">
        <v>1739</v>
      </c>
      <c r="G216" s="13"/>
      <c r="H216" s="186">
        <v>33.622</v>
      </c>
      <c r="I216" s="187"/>
      <c r="J216" s="13"/>
      <c r="K216" s="13"/>
      <c r="L216" s="182"/>
      <c r="M216" s="188"/>
      <c r="N216" s="189"/>
      <c r="O216" s="189"/>
      <c r="P216" s="189"/>
      <c r="Q216" s="189"/>
      <c r="R216" s="189"/>
      <c r="S216" s="189"/>
      <c r="T216" s="190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184" t="s">
        <v>224</v>
      </c>
      <c r="AU216" s="184" t="s">
        <v>22</v>
      </c>
      <c r="AV216" s="13" t="s">
        <v>22</v>
      </c>
      <c r="AW216" s="13" t="s">
        <v>4</v>
      </c>
      <c r="AX216" s="13" t="s">
        <v>88</v>
      </c>
      <c r="AY216" s="184" t="s">
        <v>216</v>
      </c>
    </row>
    <row r="217" spans="1:65" s="2" customFormat="1" ht="24.15" customHeight="1">
      <c r="A217" s="40"/>
      <c r="B217" s="167"/>
      <c r="C217" s="203" t="s">
        <v>402</v>
      </c>
      <c r="D217" s="203" t="s">
        <v>355</v>
      </c>
      <c r="E217" s="204" t="s">
        <v>1562</v>
      </c>
      <c r="F217" s="205" t="s">
        <v>1563</v>
      </c>
      <c r="G217" s="206" t="s">
        <v>260</v>
      </c>
      <c r="H217" s="207">
        <v>34.127</v>
      </c>
      <c r="I217" s="208"/>
      <c r="J217" s="209">
        <f>ROUND(I217*H217,2)</f>
        <v>0</v>
      </c>
      <c r="K217" s="210"/>
      <c r="L217" s="211"/>
      <c r="M217" s="212" t="s">
        <v>3</v>
      </c>
      <c r="N217" s="213" t="s">
        <v>51</v>
      </c>
      <c r="O217" s="74"/>
      <c r="P217" s="178">
        <f>O217*H217</f>
        <v>0</v>
      </c>
      <c r="Q217" s="178">
        <v>0.0127</v>
      </c>
      <c r="R217" s="178">
        <f>Q217*H217</f>
        <v>0.4334129</v>
      </c>
      <c r="S217" s="178">
        <v>0</v>
      </c>
      <c r="T217" s="179">
        <f>S217*H217</f>
        <v>0</v>
      </c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R217" s="180" t="s">
        <v>257</v>
      </c>
      <c r="AT217" s="180" t="s">
        <v>355</v>
      </c>
      <c r="AU217" s="180" t="s">
        <v>22</v>
      </c>
      <c r="AY217" s="20" t="s">
        <v>216</v>
      </c>
      <c r="BE217" s="181">
        <f>IF(N217="základní",J217,0)</f>
        <v>0</v>
      </c>
      <c r="BF217" s="181">
        <f>IF(N217="snížená",J217,0)</f>
        <v>0</v>
      </c>
      <c r="BG217" s="181">
        <f>IF(N217="zákl. přenesená",J217,0)</f>
        <v>0</v>
      </c>
      <c r="BH217" s="181">
        <f>IF(N217="sníž. přenesená",J217,0)</f>
        <v>0</v>
      </c>
      <c r="BI217" s="181">
        <f>IF(N217="nulová",J217,0)</f>
        <v>0</v>
      </c>
      <c r="BJ217" s="20" t="s">
        <v>88</v>
      </c>
      <c r="BK217" s="181">
        <f>ROUND(I217*H217,2)</f>
        <v>0</v>
      </c>
      <c r="BL217" s="20" t="s">
        <v>222</v>
      </c>
      <c r="BM217" s="180" t="s">
        <v>1740</v>
      </c>
    </row>
    <row r="218" spans="1:51" s="13" customFormat="1" ht="12">
      <c r="A218" s="13"/>
      <c r="B218" s="182"/>
      <c r="C218" s="13"/>
      <c r="D218" s="183" t="s">
        <v>224</v>
      </c>
      <c r="E218" s="13"/>
      <c r="F218" s="185" t="s">
        <v>1741</v>
      </c>
      <c r="G218" s="13"/>
      <c r="H218" s="186">
        <v>34.127</v>
      </c>
      <c r="I218" s="187"/>
      <c r="J218" s="13"/>
      <c r="K218" s="13"/>
      <c r="L218" s="182"/>
      <c r="M218" s="188"/>
      <c r="N218" s="189"/>
      <c r="O218" s="189"/>
      <c r="P218" s="189"/>
      <c r="Q218" s="189"/>
      <c r="R218" s="189"/>
      <c r="S218" s="189"/>
      <c r="T218" s="190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184" t="s">
        <v>224</v>
      </c>
      <c r="AU218" s="184" t="s">
        <v>22</v>
      </c>
      <c r="AV218" s="13" t="s">
        <v>22</v>
      </c>
      <c r="AW218" s="13" t="s">
        <v>4</v>
      </c>
      <c r="AX218" s="13" t="s">
        <v>88</v>
      </c>
      <c r="AY218" s="184" t="s">
        <v>216</v>
      </c>
    </row>
    <row r="219" spans="1:65" s="2" customFormat="1" ht="14.4" customHeight="1">
      <c r="A219" s="40"/>
      <c r="B219" s="167"/>
      <c r="C219" s="203" t="s">
        <v>411</v>
      </c>
      <c r="D219" s="203" t="s">
        <v>355</v>
      </c>
      <c r="E219" s="204" t="s">
        <v>1742</v>
      </c>
      <c r="F219" s="205" t="s">
        <v>1743</v>
      </c>
      <c r="G219" s="206" t="s">
        <v>461</v>
      </c>
      <c r="H219" s="207">
        <v>0.578</v>
      </c>
      <c r="I219" s="208"/>
      <c r="J219" s="209">
        <f>ROUND(I219*H219,2)</f>
        <v>0</v>
      </c>
      <c r="K219" s="210"/>
      <c r="L219" s="211"/>
      <c r="M219" s="212" t="s">
        <v>3</v>
      </c>
      <c r="N219" s="213" t="s">
        <v>51</v>
      </c>
      <c r="O219" s="74"/>
      <c r="P219" s="178">
        <f>O219*H219</f>
        <v>0</v>
      </c>
      <c r="Q219" s="178">
        <v>0.025</v>
      </c>
      <c r="R219" s="178">
        <f>Q219*H219</f>
        <v>0.01445</v>
      </c>
      <c r="S219" s="178">
        <v>0</v>
      </c>
      <c r="T219" s="179">
        <f>S219*H219</f>
        <v>0</v>
      </c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R219" s="180" t="s">
        <v>257</v>
      </c>
      <c r="AT219" s="180" t="s">
        <v>355</v>
      </c>
      <c r="AU219" s="180" t="s">
        <v>22</v>
      </c>
      <c r="AY219" s="20" t="s">
        <v>216</v>
      </c>
      <c r="BE219" s="181">
        <f>IF(N219="základní",J219,0)</f>
        <v>0</v>
      </c>
      <c r="BF219" s="181">
        <f>IF(N219="snížená",J219,0)</f>
        <v>0</v>
      </c>
      <c r="BG219" s="181">
        <f>IF(N219="zákl. přenesená",J219,0)</f>
        <v>0</v>
      </c>
      <c r="BH219" s="181">
        <f>IF(N219="sníž. přenesená",J219,0)</f>
        <v>0</v>
      </c>
      <c r="BI219" s="181">
        <f>IF(N219="nulová",J219,0)</f>
        <v>0</v>
      </c>
      <c r="BJ219" s="20" t="s">
        <v>88</v>
      </c>
      <c r="BK219" s="181">
        <f>ROUND(I219*H219,2)</f>
        <v>0</v>
      </c>
      <c r="BL219" s="20" t="s">
        <v>222</v>
      </c>
      <c r="BM219" s="180" t="s">
        <v>1744</v>
      </c>
    </row>
    <row r="220" spans="1:51" s="13" customFormat="1" ht="12">
      <c r="A220" s="13"/>
      <c r="B220" s="182"/>
      <c r="C220" s="13"/>
      <c r="D220" s="183" t="s">
        <v>224</v>
      </c>
      <c r="E220" s="13"/>
      <c r="F220" s="185" t="s">
        <v>1536</v>
      </c>
      <c r="G220" s="13"/>
      <c r="H220" s="186">
        <v>0.578</v>
      </c>
      <c r="I220" s="187"/>
      <c r="J220" s="13"/>
      <c r="K220" s="13"/>
      <c r="L220" s="182"/>
      <c r="M220" s="188"/>
      <c r="N220" s="189"/>
      <c r="O220" s="189"/>
      <c r="P220" s="189"/>
      <c r="Q220" s="189"/>
      <c r="R220" s="189"/>
      <c r="S220" s="189"/>
      <c r="T220" s="190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184" t="s">
        <v>224</v>
      </c>
      <c r="AU220" s="184" t="s">
        <v>22</v>
      </c>
      <c r="AV220" s="13" t="s">
        <v>22</v>
      </c>
      <c r="AW220" s="13" t="s">
        <v>4</v>
      </c>
      <c r="AX220" s="13" t="s">
        <v>88</v>
      </c>
      <c r="AY220" s="184" t="s">
        <v>216</v>
      </c>
    </row>
    <row r="221" spans="1:65" s="2" customFormat="1" ht="24.15" customHeight="1">
      <c r="A221" s="40"/>
      <c r="B221" s="167"/>
      <c r="C221" s="168" t="s">
        <v>418</v>
      </c>
      <c r="D221" s="168" t="s">
        <v>218</v>
      </c>
      <c r="E221" s="169" t="s">
        <v>1745</v>
      </c>
      <c r="F221" s="170" t="s">
        <v>1746</v>
      </c>
      <c r="G221" s="171" t="s">
        <v>260</v>
      </c>
      <c r="H221" s="172">
        <v>30.436</v>
      </c>
      <c r="I221" s="173"/>
      <c r="J221" s="174">
        <f>ROUND(I221*H221,2)</f>
        <v>0</v>
      </c>
      <c r="K221" s="175"/>
      <c r="L221" s="41"/>
      <c r="M221" s="176" t="s">
        <v>3</v>
      </c>
      <c r="N221" s="177" t="s">
        <v>51</v>
      </c>
      <c r="O221" s="74"/>
      <c r="P221" s="178">
        <f>O221*H221</f>
        <v>0</v>
      </c>
      <c r="Q221" s="178">
        <v>3E-05</v>
      </c>
      <c r="R221" s="178">
        <f>Q221*H221</f>
        <v>0.00091308</v>
      </c>
      <c r="S221" s="178">
        <v>0</v>
      </c>
      <c r="T221" s="179">
        <f>S221*H221</f>
        <v>0</v>
      </c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R221" s="180" t="s">
        <v>222</v>
      </c>
      <c r="AT221" s="180" t="s">
        <v>218</v>
      </c>
      <c r="AU221" s="180" t="s">
        <v>22</v>
      </c>
      <c r="AY221" s="20" t="s">
        <v>216</v>
      </c>
      <c r="BE221" s="181">
        <f>IF(N221="základní",J221,0)</f>
        <v>0</v>
      </c>
      <c r="BF221" s="181">
        <f>IF(N221="snížená",J221,0)</f>
        <v>0</v>
      </c>
      <c r="BG221" s="181">
        <f>IF(N221="zákl. přenesená",J221,0)</f>
        <v>0</v>
      </c>
      <c r="BH221" s="181">
        <f>IF(N221="sníž. přenesená",J221,0)</f>
        <v>0</v>
      </c>
      <c r="BI221" s="181">
        <f>IF(N221="nulová",J221,0)</f>
        <v>0</v>
      </c>
      <c r="BJ221" s="20" t="s">
        <v>88</v>
      </c>
      <c r="BK221" s="181">
        <f>ROUND(I221*H221,2)</f>
        <v>0</v>
      </c>
      <c r="BL221" s="20" t="s">
        <v>222</v>
      </c>
      <c r="BM221" s="180" t="s">
        <v>1747</v>
      </c>
    </row>
    <row r="222" spans="1:51" s="13" customFormat="1" ht="12">
      <c r="A222" s="13"/>
      <c r="B222" s="182"/>
      <c r="C222" s="13"/>
      <c r="D222" s="183" t="s">
        <v>224</v>
      </c>
      <c r="E222" s="184" t="s">
        <v>3</v>
      </c>
      <c r="F222" s="185" t="s">
        <v>1748</v>
      </c>
      <c r="G222" s="13"/>
      <c r="H222" s="186">
        <v>52.63</v>
      </c>
      <c r="I222" s="187"/>
      <c r="J222" s="13"/>
      <c r="K222" s="13"/>
      <c r="L222" s="182"/>
      <c r="M222" s="188"/>
      <c r="N222" s="189"/>
      <c r="O222" s="189"/>
      <c r="P222" s="189"/>
      <c r="Q222" s="189"/>
      <c r="R222" s="189"/>
      <c r="S222" s="189"/>
      <c r="T222" s="190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184" t="s">
        <v>224</v>
      </c>
      <c r="AU222" s="184" t="s">
        <v>22</v>
      </c>
      <c r="AV222" s="13" t="s">
        <v>22</v>
      </c>
      <c r="AW222" s="13" t="s">
        <v>41</v>
      </c>
      <c r="AX222" s="13" t="s">
        <v>88</v>
      </c>
      <c r="AY222" s="184" t="s">
        <v>216</v>
      </c>
    </row>
    <row r="223" spans="1:51" s="13" customFormat="1" ht="12">
      <c r="A223" s="13"/>
      <c r="B223" s="182"/>
      <c r="C223" s="13"/>
      <c r="D223" s="183" t="s">
        <v>224</v>
      </c>
      <c r="E223" s="13"/>
      <c r="F223" s="185" t="s">
        <v>1749</v>
      </c>
      <c r="G223" s="13"/>
      <c r="H223" s="186">
        <v>30.436</v>
      </c>
      <c r="I223" s="187"/>
      <c r="J223" s="13"/>
      <c r="K223" s="13"/>
      <c r="L223" s="182"/>
      <c r="M223" s="188"/>
      <c r="N223" s="189"/>
      <c r="O223" s="189"/>
      <c r="P223" s="189"/>
      <c r="Q223" s="189"/>
      <c r="R223" s="189"/>
      <c r="S223" s="189"/>
      <c r="T223" s="190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184" t="s">
        <v>224</v>
      </c>
      <c r="AU223" s="184" t="s">
        <v>22</v>
      </c>
      <c r="AV223" s="13" t="s">
        <v>22</v>
      </c>
      <c r="AW223" s="13" t="s">
        <v>4</v>
      </c>
      <c r="AX223" s="13" t="s">
        <v>88</v>
      </c>
      <c r="AY223" s="184" t="s">
        <v>216</v>
      </c>
    </row>
    <row r="224" spans="1:65" s="2" customFormat="1" ht="24.15" customHeight="1">
      <c r="A224" s="40"/>
      <c r="B224" s="167"/>
      <c r="C224" s="203" t="s">
        <v>426</v>
      </c>
      <c r="D224" s="203" t="s">
        <v>355</v>
      </c>
      <c r="E224" s="204" t="s">
        <v>1750</v>
      </c>
      <c r="F224" s="205" t="s">
        <v>1751</v>
      </c>
      <c r="G224" s="206" t="s">
        <v>260</v>
      </c>
      <c r="H224" s="207">
        <v>30.893</v>
      </c>
      <c r="I224" s="208"/>
      <c r="J224" s="209">
        <f>ROUND(I224*H224,2)</f>
        <v>0</v>
      </c>
      <c r="K224" s="210"/>
      <c r="L224" s="211"/>
      <c r="M224" s="212" t="s">
        <v>3</v>
      </c>
      <c r="N224" s="213" t="s">
        <v>51</v>
      </c>
      <c r="O224" s="74"/>
      <c r="P224" s="178">
        <f>O224*H224</f>
        <v>0</v>
      </c>
      <c r="Q224" s="178">
        <v>0.0319</v>
      </c>
      <c r="R224" s="178">
        <f>Q224*H224</f>
        <v>0.9854866999999999</v>
      </c>
      <c r="S224" s="178">
        <v>0</v>
      </c>
      <c r="T224" s="179">
        <f>S224*H224</f>
        <v>0</v>
      </c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R224" s="180" t="s">
        <v>257</v>
      </c>
      <c r="AT224" s="180" t="s">
        <v>355</v>
      </c>
      <c r="AU224" s="180" t="s">
        <v>22</v>
      </c>
      <c r="AY224" s="20" t="s">
        <v>216</v>
      </c>
      <c r="BE224" s="181">
        <f>IF(N224="základní",J224,0)</f>
        <v>0</v>
      </c>
      <c r="BF224" s="181">
        <f>IF(N224="snížená",J224,0)</f>
        <v>0</v>
      </c>
      <c r="BG224" s="181">
        <f>IF(N224="zákl. přenesená",J224,0)</f>
        <v>0</v>
      </c>
      <c r="BH224" s="181">
        <f>IF(N224="sníž. přenesená",J224,0)</f>
        <v>0</v>
      </c>
      <c r="BI224" s="181">
        <f>IF(N224="nulová",J224,0)</f>
        <v>0</v>
      </c>
      <c r="BJ224" s="20" t="s">
        <v>88</v>
      </c>
      <c r="BK224" s="181">
        <f>ROUND(I224*H224,2)</f>
        <v>0</v>
      </c>
      <c r="BL224" s="20" t="s">
        <v>222</v>
      </c>
      <c r="BM224" s="180" t="s">
        <v>1752</v>
      </c>
    </row>
    <row r="225" spans="1:51" s="13" customFormat="1" ht="12">
      <c r="A225" s="13"/>
      <c r="B225" s="182"/>
      <c r="C225" s="13"/>
      <c r="D225" s="183" t="s">
        <v>224</v>
      </c>
      <c r="E225" s="13"/>
      <c r="F225" s="185" t="s">
        <v>1753</v>
      </c>
      <c r="G225" s="13"/>
      <c r="H225" s="186">
        <v>30.893</v>
      </c>
      <c r="I225" s="187"/>
      <c r="J225" s="13"/>
      <c r="K225" s="13"/>
      <c r="L225" s="182"/>
      <c r="M225" s="188"/>
      <c r="N225" s="189"/>
      <c r="O225" s="189"/>
      <c r="P225" s="189"/>
      <c r="Q225" s="189"/>
      <c r="R225" s="189"/>
      <c r="S225" s="189"/>
      <c r="T225" s="190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184" t="s">
        <v>224</v>
      </c>
      <c r="AU225" s="184" t="s">
        <v>22</v>
      </c>
      <c r="AV225" s="13" t="s">
        <v>22</v>
      </c>
      <c r="AW225" s="13" t="s">
        <v>4</v>
      </c>
      <c r="AX225" s="13" t="s">
        <v>88</v>
      </c>
      <c r="AY225" s="184" t="s">
        <v>216</v>
      </c>
    </row>
    <row r="226" spans="1:65" s="2" customFormat="1" ht="14.4" customHeight="1">
      <c r="A226" s="40"/>
      <c r="B226" s="167"/>
      <c r="C226" s="203" t="s">
        <v>433</v>
      </c>
      <c r="D226" s="203" t="s">
        <v>355</v>
      </c>
      <c r="E226" s="204" t="s">
        <v>1754</v>
      </c>
      <c r="F226" s="205" t="s">
        <v>1755</v>
      </c>
      <c r="G226" s="206" t="s">
        <v>461</v>
      </c>
      <c r="H226" s="207">
        <v>0.578</v>
      </c>
      <c r="I226" s="208"/>
      <c r="J226" s="209">
        <f>ROUND(I226*H226,2)</f>
        <v>0</v>
      </c>
      <c r="K226" s="210"/>
      <c r="L226" s="211"/>
      <c r="M226" s="212" t="s">
        <v>3</v>
      </c>
      <c r="N226" s="213" t="s">
        <v>51</v>
      </c>
      <c r="O226" s="74"/>
      <c r="P226" s="178">
        <f>O226*H226</f>
        <v>0</v>
      </c>
      <c r="Q226" s="178">
        <v>0.025</v>
      </c>
      <c r="R226" s="178">
        <f>Q226*H226</f>
        <v>0.01445</v>
      </c>
      <c r="S226" s="178">
        <v>0</v>
      </c>
      <c r="T226" s="179">
        <f>S226*H226</f>
        <v>0</v>
      </c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R226" s="180" t="s">
        <v>257</v>
      </c>
      <c r="AT226" s="180" t="s">
        <v>355</v>
      </c>
      <c r="AU226" s="180" t="s">
        <v>22</v>
      </c>
      <c r="AY226" s="20" t="s">
        <v>216</v>
      </c>
      <c r="BE226" s="181">
        <f>IF(N226="základní",J226,0)</f>
        <v>0</v>
      </c>
      <c r="BF226" s="181">
        <f>IF(N226="snížená",J226,0)</f>
        <v>0</v>
      </c>
      <c r="BG226" s="181">
        <f>IF(N226="zákl. přenesená",J226,0)</f>
        <v>0</v>
      </c>
      <c r="BH226" s="181">
        <f>IF(N226="sníž. přenesená",J226,0)</f>
        <v>0</v>
      </c>
      <c r="BI226" s="181">
        <f>IF(N226="nulová",J226,0)</f>
        <v>0</v>
      </c>
      <c r="BJ226" s="20" t="s">
        <v>88</v>
      </c>
      <c r="BK226" s="181">
        <f>ROUND(I226*H226,2)</f>
        <v>0</v>
      </c>
      <c r="BL226" s="20" t="s">
        <v>222</v>
      </c>
      <c r="BM226" s="180" t="s">
        <v>1756</v>
      </c>
    </row>
    <row r="227" spans="1:51" s="13" customFormat="1" ht="12">
      <c r="A227" s="13"/>
      <c r="B227" s="182"/>
      <c r="C227" s="13"/>
      <c r="D227" s="183" t="s">
        <v>224</v>
      </c>
      <c r="E227" s="13"/>
      <c r="F227" s="185" t="s">
        <v>1536</v>
      </c>
      <c r="G227" s="13"/>
      <c r="H227" s="186">
        <v>0.578</v>
      </c>
      <c r="I227" s="187"/>
      <c r="J227" s="13"/>
      <c r="K227" s="13"/>
      <c r="L227" s="182"/>
      <c r="M227" s="188"/>
      <c r="N227" s="189"/>
      <c r="O227" s="189"/>
      <c r="P227" s="189"/>
      <c r="Q227" s="189"/>
      <c r="R227" s="189"/>
      <c r="S227" s="189"/>
      <c r="T227" s="190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184" t="s">
        <v>224</v>
      </c>
      <c r="AU227" s="184" t="s">
        <v>22</v>
      </c>
      <c r="AV227" s="13" t="s">
        <v>22</v>
      </c>
      <c r="AW227" s="13" t="s">
        <v>4</v>
      </c>
      <c r="AX227" s="13" t="s">
        <v>88</v>
      </c>
      <c r="AY227" s="184" t="s">
        <v>216</v>
      </c>
    </row>
    <row r="228" spans="1:65" s="2" customFormat="1" ht="37.8" customHeight="1">
      <c r="A228" s="40"/>
      <c r="B228" s="167"/>
      <c r="C228" s="168" t="s">
        <v>439</v>
      </c>
      <c r="D228" s="168" t="s">
        <v>218</v>
      </c>
      <c r="E228" s="169" t="s">
        <v>1579</v>
      </c>
      <c r="F228" s="170" t="s">
        <v>1580</v>
      </c>
      <c r="G228" s="171" t="s">
        <v>461</v>
      </c>
      <c r="H228" s="172">
        <v>1.735</v>
      </c>
      <c r="I228" s="173"/>
      <c r="J228" s="174">
        <f>ROUND(I228*H228,2)</f>
        <v>0</v>
      </c>
      <c r="K228" s="175"/>
      <c r="L228" s="41"/>
      <c r="M228" s="176" t="s">
        <v>3</v>
      </c>
      <c r="N228" s="177" t="s">
        <v>51</v>
      </c>
      <c r="O228" s="74"/>
      <c r="P228" s="178">
        <f>O228*H228</f>
        <v>0</v>
      </c>
      <c r="Q228" s="178">
        <v>2.25689</v>
      </c>
      <c r="R228" s="178">
        <f>Q228*H228</f>
        <v>3.91570415</v>
      </c>
      <c r="S228" s="178">
        <v>0</v>
      </c>
      <c r="T228" s="179">
        <f>S228*H228</f>
        <v>0</v>
      </c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R228" s="180" t="s">
        <v>222</v>
      </c>
      <c r="AT228" s="180" t="s">
        <v>218</v>
      </c>
      <c r="AU228" s="180" t="s">
        <v>22</v>
      </c>
      <c r="AY228" s="20" t="s">
        <v>216</v>
      </c>
      <c r="BE228" s="181">
        <f>IF(N228="základní",J228,0)</f>
        <v>0</v>
      </c>
      <c r="BF228" s="181">
        <f>IF(N228="snížená",J228,0)</f>
        <v>0</v>
      </c>
      <c r="BG228" s="181">
        <f>IF(N228="zákl. přenesená",J228,0)</f>
        <v>0</v>
      </c>
      <c r="BH228" s="181">
        <f>IF(N228="sníž. přenesená",J228,0)</f>
        <v>0</v>
      </c>
      <c r="BI228" s="181">
        <f>IF(N228="nulová",J228,0)</f>
        <v>0</v>
      </c>
      <c r="BJ228" s="20" t="s">
        <v>88</v>
      </c>
      <c r="BK228" s="181">
        <f>ROUND(I228*H228,2)</f>
        <v>0</v>
      </c>
      <c r="BL228" s="20" t="s">
        <v>222</v>
      </c>
      <c r="BM228" s="180" t="s">
        <v>1757</v>
      </c>
    </row>
    <row r="229" spans="1:51" s="13" customFormat="1" ht="12">
      <c r="A229" s="13"/>
      <c r="B229" s="182"/>
      <c r="C229" s="13"/>
      <c r="D229" s="183" t="s">
        <v>224</v>
      </c>
      <c r="E229" s="13"/>
      <c r="F229" s="185" t="s">
        <v>1399</v>
      </c>
      <c r="G229" s="13"/>
      <c r="H229" s="186">
        <v>1.735</v>
      </c>
      <c r="I229" s="187"/>
      <c r="J229" s="13"/>
      <c r="K229" s="13"/>
      <c r="L229" s="182"/>
      <c r="M229" s="188"/>
      <c r="N229" s="189"/>
      <c r="O229" s="189"/>
      <c r="P229" s="189"/>
      <c r="Q229" s="189"/>
      <c r="R229" s="189"/>
      <c r="S229" s="189"/>
      <c r="T229" s="190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184" t="s">
        <v>224</v>
      </c>
      <c r="AU229" s="184" t="s">
        <v>22</v>
      </c>
      <c r="AV229" s="13" t="s">
        <v>22</v>
      </c>
      <c r="AW229" s="13" t="s">
        <v>4</v>
      </c>
      <c r="AX229" s="13" t="s">
        <v>88</v>
      </c>
      <c r="AY229" s="184" t="s">
        <v>216</v>
      </c>
    </row>
    <row r="230" spans="1:65" s="2" customFormat="1" ht="24.15" customHeight="1">
      <c r="A230" s="40"/>
      <c r="B230" s="167"/>
      <c r="C230" s="203" t="s">
        <v>444</v>
      </c>
      <c r="D230" s="203" t="s">
        <v>355</v>
      </c>
      <c r="E230" s="204" t="s">
        <v>1582</v>
      </c>
      <c r="F230" s="205" t="s">
        <v>1583</v>
      </c>
      <c r="G230" s="206" t="s">
        <v>461</v>
      </c>
      <c r="H230" s="207">
        <v>1.735</v>
      </c>
      <c r="I230" s="208"/>
      <c r="J230" s="209">
        <f>ROUND(I230*H230,2)</f>
        <v>0</v>
      </c>
      <c r="K230" s="210"/>
      <c r="L230" s="211"/>
      <c r="M230" s="212" t="s">
        <v>3</v>
      </c>
      <c r="N230" s="213" t="s">
        <v>51</v>
      </c>
      <c r="O230" s="74"/>
      <c r="P230" s="178">
        <f>O230*H230</f>
        <v>0</v>
      </c>
      <c r="Q230" s="178">
        <v>1.229</v>
      </c>
      <c r="R230" s="178">
        <f>Q230*H230</f>
        <v>2.132315</v>
      </c>
      <c r="S230" s="178">
        <v>0</v>
      </c>
      <c r="T230" s="179">
        <f>S230*H230</f>
        <v>0</v>
      </c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R230" s="180" t="s">
        <v>257</v>
      </c>
      <c r="AT230" s="180" t="s">
        <v>355</v>
      </c>
      <c r="AU230" s="180" t="s">
        <v>22</v>
      </c>
      <c r="AY230" s="20" t="s">
        <v>216</v>
      </c>
      <c r="BE230" s="181">
        <f>IF(N230="základní",J230,0)</f>
        <v>0</v>
      </c>
      <c r="BF230" s="181">
        <f>IF(N230="snížená",J230,0)</f>
        <v>0</v>
      </c>
      <c r="BG230" s="181">
        <f>IF(N230="zákl. přenesená",J230,0)</f>
        <v>0</v>
      </c>
      <c r="BH230" s="181">
        <f>IF(N230="sníž. přenesená",J230,0)</f>
        <v>0</v>
      </c>
      <c r="BI230" s="181">
        <f>IF(N230="nulová",J230,0)</f>
        <v>0</v>
      </c>
      <c r="BJ230" s="20" t="s">
        <v>88</v>
      </c>
      <c r="BK230" s="181">
        <f>ROUND(I230*H230,2)</f>
        <v>0</v>
      </c>
      <c r="BL230" s="20" t="s">
        <v>222</v>
      </c>
      <c r="BM230" s="180" t="s">
        <v>1758</v>
      </c>
    </row>
    <row r="231" spans="1:51" s="13" customFormat="1" ht="12">
      <c r="A231" s="13"/>
      <c r="B231" s="182"/>
      <c r="C231" s="13"/>
      <c r="D231" s="183" t="s">
        <v>224</v>
      </c>
      <c r="E231" s="13"/>
      <c r="F231" s="185" t="s">
        <v>1399</v>
      </c>
      <c r="G231" s="13"/>
      <c r="H231" s="186">
        <v>1.735</v>
      </c>
      <c r="I231" s="187"/>
      <c r="J231" s="13"/>
      <c r="K231" s="13"/>
      <c r="L231" s="182"/>
      <c r="M231" s="188"/>
      <c r="N231" s="189"/>
      <c r="O231" s="189"/>
      <c r="P231" s="189"/>
      <c r="Q231" s="189"/>
      <c r="R231" s="189"/>
      <c r="S231" s="189"/>
      <c r="T231" s="190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184" t="s">
        <v>224</v>
      </c>
      <c r="AU231" s="184" t="s">
        <v>22</v>
      </c>
      <c r="AV231" s="13" t="s">
        <v>22</v>
      </c>
      <c r="AW231" s="13" t="s">
        <v>4</v>
      </c>
      <c r="AX231" s="13" t="s">
        <v>88</v>
      </c>
      <c r="AY231" s="184" t="s">
        <v>216</v>
      </c>
    </row>
    <row r="232" spans="1:65" s="2" customFormat="1" ht="24.15" customHeight="1">
      <c r="A232" s="40"/>
      <c r="B232" s="167"/>
      <c r="C232" s="203" t="s">
        <v>449</v>
      </c>
      <c r="D232" s="203" t="s">
        <v>355</v>
      </c>
      <c r="E232" s="204" t="s">
        <v>1588</v>
      </c>
      <c r="F232" s="205" t="s">
        <v>1759</v>
      </c>
      <c r="G232" s="206" t="s">
        <v>461</v>
      </c>
      <c r="H232" s="207">
        <v>1.157</v>
      </c>
      <c r="I232" s="208"/>
      <c r="J232" s="209">
        <f>ROUND(I232*H232,2)</f>
        <v>0</v>
      </c>
      <c r="K232" s="210"/>
      <c r="L232" s="211"/>
      <c r="M232" s="212" t="s">
        <v>3</v>
      </c>
      <c r="N232" s="213" t="s">
        <v>51</v>
      </c>
      <c r="O232" s="74"/>
      <c r="P232" s="178">
        <f>O232*H232</f>
        <v>0</v>
      </c>
      <c r="Q232" s="178">
        <v>0.254</v>
      </c>
      <c r="R232" s="178">
        <f>Q232*H232</f>
        <v>0.29387800000000003</v>
      </c>
      <c r="S232" s="178">
        <v>0</v>
      </c>
      <c r="T232" s="179">
        <f>S232*H232</f>
        <v>0</v>
      </c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R232" s="180" t="s">
        <v>257</v>
      </c>
      <c r="AT232" s="180" t="s">
        <v>355</v>
      </c>
      <c r="AU232" s="180" t="s">
        <v>22</v>
      </c>
      <c r="AY232" s="20" t="s">
        <v>216</v>
      </c>
      <c r="BE232" s="181">
        <f>IF(N232="základní",J232,0)</f>
        <v>0</v>
      </c>
      <c r="BF232" s="181">
        <f>IF(N232="snížená",J232,0)</f>
        <v>0</v>
      </c>
      <c r="BG232" s="181">
        <f>IF(N232="zákl. přenesená",J232,0)</f>
        <v>0</v>
      </c>
      <c r="BH232" s="181">
        <f>IF(N232="sníž. přenesená",J232,0)</f>
        <v>0</v>
      </c>
      <c r="BI232" s="181">
        <f>IF(N232="nulová",J232,0)</f>
        <v>0</v>
      </c>
      <c r="BJ232" s="20" t="s">
        <v>88</v>
      </c>
      <c r="BK232" s="181">
        <f>ROUND(I232*H232,2)</f>
        <v>0</v>
      </c>
      <c r="BL232" s="20" t="s">
        <v>222</v>
      </c>
      <c r="BM232" s="180" t="s">
        <v>1760</v>
      </c>
    </row>
    <row r="233" spans="1:51" s="13" customFormat="1" ht="12">
      <c r="A233" s="13"/>
      <c r="B233" s="182"/>
      <c r="C233" s="13"/>
      <c r="D233" s="183" t="s">
        <v>224</v>
      </c>
      <c r="E233" s="13"/>
      <c r="F233" s="185" t="s">
        <v>1546</v>
      </c>
      <c r="G233" s="13"/>
      <c r="H233" s="186">
        <v>1.157</v>
      </c>
      <c r="I233" s="187"/>
      <c r="J233" s="13"/>
      <c r="K233" s="13"/>
      <c r="L233" s="182"/>
      <c r="M233" s="188"/>
      <c r="N233" s="189"/>
      <c r="O233" s="189"/>
      <c r="P233" s="189"/>
      <c r="Q233" s="189"/>
      <c r="R233" s="189"/>
      <c r="S233" s="189"/>
      <c r="T233" s="190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184" t="s">
        <v>224</v>
      </c>
      <c r="AU233" s="184" t="s">
        <v>22</v>
      </c>
      <c r="AV233" s="13" t="s">
        <v>22</v>
      </c>
      <c r="AW233" s="13" t="s">
        <v>4</v>
      </c>
      <c r="AX233" s="13" t="s">
        <v>88</v>
      </c>
      <c r="AY233" s="184" t="s">
        <v>216</v>
      </c>
    </row>
    <row r="234" spans="1:65" s="2" customFormat="1" ht="24.15" customHeight="1">
      <c r="A234" s="40"/>
      <c r="B234" s="167"/>
      <c r="C234" s="203" t="s">
        <v>454</v>
      </c>
      <c r="D234" s="203" t="s">
        <v>355</v>
      </c>
      <c r="E234" s="204" t="s">
        <v>1595</v>
      </c>
      <c r="F234" s="205" t="s">
        <v>1596</v>
      </c>
      <c r="G234" s="206" t="s">
        <v>461</v>
      </c>
      <c r="H234" s="207">
        <v>0.578</v>
      </c>
      <c r="I234" s="208"/>
      <c r="J234" s="209">
        <f>ROUND(I234*H234,2)</f>
        <v>0</v>
      </c>
      <c r="K234" s="210"/>
      <c r="L234" s="211"/>
      <c r="M234" s="212" t="s">
        <v>3</v>
      </c>
      <c r="N234" s="213" t="s">
        <v>51</v>
      </c>
      <c r="O234" s="74"/>
      <c r="P234" s="178">
        <f>O234*H234</f>
        <v>0</v>
      </c>
      <c r="Q234" s="178">
        <v>0.393</v>
      </c>
      <c r="R234" s="178">
        <f>Q234*H234</f>
        <v>0.227154</v>
      </c>
      <c r="S234" s="178">
        <v>0</v>
      </c>
      <c r="T234" s="179">
        <f>S234*H234</f>
        <v>0</v>
      </c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R234" s="180" t="s">
        <v>257</v>
      </c>
      <c r="AT234" s="180" t="s">
        <v>355</v>
      </c>
      <c r="AU234" s="180" t="s">
        <v>22</v>
      </c>
      <c r="AY234" s="20" t="s">
        <v>216</v>
      </c>
      <c r="BE234" s="181">
        <f>IF(N234="základní",J234,0)</f>
        <v>0</v>
      </c>
      <c r="BF234" s="181">
        <f>IF(N234="snížená",J234,0)</f>
        <v>0</v>
      </c>
      <c r="BG234" s="181">
        <f>IF(N234="zákl. přenesená",J234,0)</f>
        <v>0</v>
      </c>
      <c r="BH234" s="181">
        <f>IF(N234="sníž. přenesená",J234,0)</f>
        <v>0</v>
      </c>
      <c r="BI234" s="181">
        <f>IF(N234="nulová",J234,0)</f>
        <v>0</v>
      </c>
      <c r="BJ234" s="20" t="s">
        <v>88</v>
      </c>
      <c r="BK234" s="181">
        <f>ROUND(I234*H234,2)</f>
        <v>0</v>
      </c>
      <c r="BL234" s="20" t="s">
        <v>222</v>
      </c>
      <c r="BM234" s="180" t="s">
        <v>1761</v>
      </c>
    </row>
    <row r="235" spans="1:51" s="13" customFormat="1" ht="12">
      <c r="A235" s="13"/>
      <c r="B235" s="182"/>
      <c r="C235" s="13"/>
      <c r="D235" s="183" t="s">
        <v>224</v>
      </c>
      <c r="E235" s="13"/>
      <c r="F235" s="185" t="s">
        <v>1536</v>
      </c>
      <c r="G235" s="13"/>
      <c r="H235" s="186">
        <v>0.578</v>
      </c>
      <c r="I235" s="187"/>
      <c r="J235" s="13"/>
      <c r="K235" s="13"/>
      <c r="L235" s="182"/>
      <c r="M235" s="188"/>
      <c r="N235" s="189"/>
      <c r="O235" s="189"/>
      <c r="P235" s="189"/>
      <c r="Q235" s="189"/>
      <c r="R235" s="189"/>
      <c r="S235" s="189"/>
      <c r="T235" s="190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184" t="s">
        <v>224</v>
      </c>
      <c r="AU235" s="184" t="s">
        <v>22</v>
      </c>
      <c r="AV235" s="13" t="s">
        <v>22</v>
      </c>
      <c r="AW235" s="13" t="s">
        <v>4</v>
      </c>
      <c r="AX235" s="13" t="s">
        <v>88</v>
      </c>
      <c r="AY235" s="184" t="s">
        <v>216</v>
      </c>
    </row>
    <row r="236" spans="1:65" s="2" customFormat="1" ht="24.15" customHeight="1">
      <c r="A236" s="40"/>
      <c r="B236" s="167"/>
      <c r="C236" s="203" t="s">
        <v>30</v>
      </c>
      <c r="D236" s="203" t="s">
        <v>355</v>
      </c>
      <c r="E236" s="204" t="s">
        <v>1599</v>
      </c>
      <c r="F236" s="205" t="s">
        <v>1600</v>
      </c>
      <c r="G236" s="206" t="s">
        <v>461</v>
      </c>
      <c r="H236" s="207">
        <v>0.578</v>
      </c>
      <c r="I236" s="208"/>
      <c r="J236" s="209">
        <f>ROUND(I236*H236,2)</f>
        <v>0</v>
      </c>
      <c r="K236" s="210"/>
      <c r="L236" s="211"/>
      <c r="M236" s="212" t="s">
        <v>3</v>
      </c>
      <c r="N236" s="213" t="s">
        <v>51</v>
      </c>
      <c r="O236" s="74"/>
      <c r="P236" s="178">
        <f>O236*H236</f>
        <v>0</v>
      </c>
      <c r="Q236" s="178">
        <v>0.57</v>
      </c>
      <c r="R236" s="178">
        <f>Q236*H236</f>
        <v>0.32946</v>
      </c>
      <c r="S236" s="178">
        <v>0</v>
      </c>
      <c r="T236" s="179">
        <f>S236*H236</f>
        <v>0</v>
      </c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R236" s="180" t="s">
        <v>257</v>
      </c>
      <c r="AT236" s="180" t="s">
        <v>355</v>
      </c>
      <c r="AU236" s="180" t="s">
        <v>22</v>
      </c>
      <c r="AY236" s="20" t="s">
        <v>216</v>
      </c>
      <c r="BE236" s="181">
        <f>IF(N236="základní",J236,0)</f>
        <v>0</v>
      </c>
      <c r="BF236" s="181">
        <f>IF(N236="snížená",J236,0)</f>
        <v>0</v>
      </c>
      <c r="BG236" s="181">
        <f>IF(N236="zákl. přenesená",J236,0)</f>
        <v>0</v>
      </c>
      <c r="BH236" s="181">
        <f>IF(N236="sníž. přenesená",J236,0)</f>
        <v>0</v>
      </c>
      <c r="BI236" s="181">
        <f>IF(N236="nulová",J236,0)</f>
        <v>0</v>
      </c>
      <c r="BJ236" s="20" t="s">
        <v>88</v>
      </c>
      <c r="BK236" s="181">
        <f>ROUND(I236*H236,2)</f>
        <v>0</v>
      </c>
      <c r="BL236" s="20" t="s">
        <v>222</v>
      </c>
      <c r="BM236" s="180" t="s">
        <v>1762</v>
      </c>
    </row>
    <row r="237" spans="1:51" s="13" customFormat="1" ht="12">
      <c r="A237" s="13"/>
      <c r="B237" s="182"/>
      <c r="C237" s="13"/>
      <c r="D237" s="183" t="s">
        <v>224</v>
      </c>
      <c r="E237" s="13"/>
      <c r="F237" s="185" t="s">
        <v>1536</v>
      </c>
      <c r="G237" s="13"/>
      <c r="H237" s="186">
        <v>0.578</v>
      </c>
      <c r="I237" s="187"/>
      <c r="J237" s="13"/>
      <c r="K237" s="13"/>
      <c r="L237" s="182"/>
      <c r="M237" s="188"/>
      <c r="N237" s="189"/>
      <c r="O237" s="189"/>
      <c r="P237" s="189"/>
      <c r="Q237" s="189"/>
      <c r="R237" s="189"/>
      <c r="S237" s="189"/>
      <c r="T237" s="190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184" t="s">
        <v>224</v>
      </c>
      <c r="AU237" s="184" t="s">
        <v>22</v>
      </c>
      <c r="AV237" s="13" t="s">
        <v>22</v>
      </c>
      <c r="AW237" s="13" t="s">
        <v>4</v>
      </c>
      <c r="AX237" s="13" t="s">
        <v>88</v>
      </c>
      <c r="AY237" s="184" t="s">
        <v>216</v>
      </c>
    </row>
    <row r="238" spans="1:65" s="2" customFormat="1" ht="37.8" customHeight="1">
      <c r="A238" s="40"/>
      <c r="B238" s="167"/>
      <c r="C238" s="168" t="s">
        <v>463</v>
      </c>
      <c r="D238" s="168" t="s">
        <v>218</v>
      </c>
      <c r="E238" s="169" t="s">
        <v>1763</v>
      </c>
      <c r="F238" s="170" t="s">
        <v>1764</v>
      </c>
      <c r="G238" s="171" t="s">
        <v>461</v>
      </c>
      <c r="H238" s="172">
        <v>1.157</v>
      </c>
      <c r="I238" s="173"/>
      <c r="J238" s="174">
        <f>ROUND(I238*H238,2)</f>
        <v>0</v>
      </c>
      <c r="K238" s="175"/>
      <c r="L238" s="41"/>
      <c r="M238" s="176" t="s">
        <v>3</v>
      </c>
      <c r="N238" s="177" t="s">
        <v>51</v>
      </c>
      <c r="O238" s="74"/>
      <c r="P238" s="178">
        <f>O238*H238</f>
        <v>0</v>
      </c>
      <c r="Q238" s="178">
        <v>2.3765</v>
      </c>
      <c r="R238" s="178">
        <f>Q238*H238</f>
        <v>2.7496105</v>
      </c>
      <c r="S238" s="178">
        <v>0</v>
      </c>
      <c r="T238" s="179">
        <f>S238*H238</f>
        <v>0</v>
      </c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R238" s="180" t="s">
        <v>222</v>
      </c>
      <c r="AT238" s="180" t="s">
        <v>218</v>
      </c>
      <c r="AU238" s="180" t="s">
        <v>22</v>
      </c>
      <c r="AY238" s="20" t="s">
        <v>216</v>
      </c>
      <c r="BE238" s="181">
        <f>IF(N238="základní",J238,0)</f>
        <v>0</v>
      </c>
      <c r="BF238" s="181">
        <f>IF(N238="snížená",J238,0)</f>
        <v>0</v>
      </c>
      <c r="BG238" s="181">
        <f>IF(N238="zákl. přenesená",J238,0)</f>
        <v>0</v>
      </c>
      <c r="BH238" s="181">
        <f>IF(N238="sníž. přenesená",J238,0)</f>
        <v>0</v>
      </c>
      <c r="BI238" s="181">
        <f>IF(N238="nulová",J238,0)</f>
        <v>0</v>
      </c>
      <c r="BJ238" s="20" t="s">
        <v>88</v>
      </c>
      <c r="BK238" s="181">
        <f>ROUND(I238*H238,2)</f>
        <v>0</v>
      </c>
      <c r="BL238" s="20" t="s">
        <v>222</v>
      </c>
      <c r="BM238" s="180" t="s">
        <v>1765</v>
      </c>
    </row>
    <row r="239" spans="1:51" s="13" customFormat="1" ht="12">
      <c r="A239" s="13"/>
      <c r="B239" s="182"/>
      <c r="C239" s="13"/>
      <c r="D239" s="183" t="s">
        <v>224</v>
      </c>
      <c r="E239" s="13"/>
      <c r="F239" s="185" t="s">
        <v>1546</v>
      </c>
      <c r="G239" s="13"/>
      <c r="H239" s="186">
        <v>1.157</v>
      </c>
      <c r="I239" s="187"/>
      <c r="J239" s="13"/>
      <c r="K239" s="13"/>
      <c r="L239" s="182"/>
      <c r="M239" s="188"/>
      <c r="N239" s="189"/>
      <c r="O239" s="189"/>
      <c r="P239" s="189"/>
      <c r="Q239" s="189"/>
      <c r="R239" s="189"/>
      <c r="S239" s="189"/>
      <c r="T239" s="190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184" t="s">
        <v>224</v>
      </c>
      <c r="AU239" s="184" t="s">
        <v>22</v>
      </c>
      <c r="AV239" s="13" t="s">
        <v>22</v>
      </c>
      <c r="AW239" s="13" t="s">
        <v>4</v>
      </c>
      <c r="AX239" s="13" t="s">
        <v>88</v>
      </c>
      <c r="AY239" s="184" t="s">
        <v>216</v>
      </c>
    </row>
    <row r="240" spans="1:65" s="2" customFormat="1" ht="24.15" customHeight="1">
      <c r="A240" s="40"/>
      <c r="B240" s="167"/>
      <c r="C240" s="203" t="s">
        <v>467</v>
      </c>
      <c r="D240" s="203" t="s">
        <v>355</v>
      </c>
      <c r="E240" s="204" t="s">
        <v>1766</v>
      </c>
      <c r="F240" s="205" t="s">
        <v>1767</v>
      </c>
      <c r="G240" s="206" t="s">
        <v>461</v>
      </c>
      <c r="H240" s="207">
        <v>1.157</v>
      </c>
      <c r="I240" s="208"/>
      <c r="J240" s="209">
        <f>ROUND(I240*H240,2)</f>
        <v>0</v>
      </c>
      <c r="K240" s="210"/>
      <c r="L240" s="211"/>
      <c r="M240" s="212" t="s">
        <v>3</v>
      </c>
      <c r="N240" s="213" t="s">
        <v>51</v>
      </c>
      <c r="O240" s="74"/>
      <c r="P240" s="178">
        <f>O240*H240</f>
        <v>0</v>
      </c>
      <c r="Q240" s="178">
        <v>1.29</v>
      </c>
      <c r="R240" s="178">
        <f>Q240*H240</f>
        <v>1.4925300000000001</v>
      </c>
      <c r="S240" s="178">
        <v>0</v>
      </c>
      <c r="T240" s="179">
        <f>S240*H240</f>
        <v>0</v>
      </c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R240" s="180" t="s">
        <v>257</v>
      </c>
      <c r="AT240" s="180" t="s">
        <v>355</v>
      </c>
      <c r="AU240" s="180" t="s">
        <v>22</v>
      </c>
      <c r="AY240" s="20" t="s">
        <v>216</v>
      </c>
      <c r="BE240" s="181">
        <f>IF(N240="základní",J240,0)</f>
        <v>0</v>
      </c>
      <c r="BF240" s="181">
        <f>IF(N240="snížená",J240,0)</f>
        <v>0</v>
      </c>
      <c r="BG240" s="181">
        <f>IF(N240="zákl. přenesená",J240,0)</f>
        <v>0</v>
      </c>
      <c r="BH240" s="181">
        <f>IF(N240="sníž. přenesená",J240,0)</f>
        <v>0</v>
      </c>
      <c r="BI240" s="181">
        <f>IF(N240="nulová",J240,0)</f>
        <v>0</v>
      </c>
      <c r="BJ240" s="20" t="s">
        <v>88</v>
      </c>
      <c r="BK240" s="181">
        <f>ROUND(I240*H240,2)</f>
        <v>0</v>
      </c>
      <c r="BL240" s="20" t="s">
        <v>222</v>
      </c>
      <c r="BM240" s="180" t="s">
        <v>1768</v>
      </c>
    </row>
    <row r="241" spans="1:51" s="13" customFormat="1" ht="12">
      <c r="A241" s="13"/>
      <c r="B241" s="182"/>
      <c r="C241" s="13"/>
      <c r="D241" s="183" t="s">
        <v>224</v>
      </c>
      <c r="E241" s="13"/>
      <c r="F241" s="185" t="s">
        <v>1546</v>
      </c>
      <c r="G241" s="13"/>
      <c r="H241" s="186">
        <v>1.157</v>
      </c>
      <c r="I241" s="187"/>
      <c r="J241" s="13"/>
      <c r="K241" s="13"/>
      <c r="L241" s="182"/>
      <c r="M241" s="188"/>
      <c r="N241" s="189"/>
      <c r="O241" s="189"/>
      <c r="P241" s="189"/>
      <c r="Q241" s="189"/>
      <c r="R241" s="189"/>
      <c r="S241" s="189"/>
      <c r="T241" s="190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184" t="s">
        <v>224</v>
      </c>
      <c r="AU241" s="184" t="s">
        <v>22</v>
      </c>
      <c r="AV241" s="13" t="s">
        <v>22</v>
      </c>
      <c r="AW241" s="13" t="s">
        <v>4</v>
      </c>
      <c r="AX241" s="13" t="s">
        <v>88</v>
      </c>
      <c r="AY241" s="184" t="s">
        <v>216</v>
      </c>
    </row>
    <row r="242" spans="1:65" s="2" customFormat="1" ht="24.15" customHeight="1">
      <c r="A242" s="40"/>
      <c r="B242" s="167"/>
      <c r="C242" s="203" t="s">
        <v>471</v>
      </c>
      <c r="D242" s="203" t="s">
        <v>355</v>
      </c>
      <c r="E242" s="204" t="s">
        <v>1588</v>
      </c>
      <c r="F242" s="205" t="s">
        <v>1759</v>
      </c>
      <c r="G242" s="206" t="s">
        <v>461</v>
      </c>
      <c r="H242" s="207">
        <v>0.578</v>
      </c>
      <c r="I242" s="208"/>
      <c r="J242" s="209">
        <f>ROUND(I242*H242,2)</f>
        <v>0</v>
      </c>
      <c r="K242" s="210"/>
      <c r="L242" s="211"/>
      <c r="M242" s="212" t="s">
        <v>3</v>
      </c>
      <c r="N242" s="213" t="s">
        <v>51</v>
      </c>
      <c r="O242" s="74"/>
      <c r="P242" s="178">
        <f>O242*H242</f>
        <v>0</v>
      </c>
      <c r="Q242" s="178">
        <v>0.254</v>
      </c>
      <c r="R242" s="178">
        <f>Q242*H242</f>
        <v>0.146812</v>
      </c>
      <c r="S242" s="178">
        <v>0</v>
      </c>
      <c r="T242" s="179">
        <f>S242*H242</f>
        <v>0</v>
      </c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R242" s="180" t="s">
        <v>257</v>
      </c>
      <c r="AT242" s="180" t="s">
        <v>355</v>
      </c>
      <c r="AU242" s="180" t="s">
        <v>22</v>
      </c>
      <c r="AY242" s="20" t="s">
        <v>216</v>
      </c>
      <c r="BE242" s="181">
        <f>IF(N242="základní",J242,0)</f>
        <v>0</v>
      </c>
      <c r="BF242" s="181">
        <f>IF(N242="snížená",J242,0)</f>
        <v>0</v>
      </c>
      <c r="BG242" s="181">
        <f>IF(N242="zákl. přenesená",J242,0)</f>
        <v>0</v>
      </c>
      <c r="BH242" s="181">
        <f>IF(N242="sníž. přenesená",J242,0)</f>
        <v>0</v>
      </c>
      <c r="BI242" s="181">
        <f>IF(N242="nulová",J242,0)</f>
        <v>0</v>
      </c>
      <c r="BJ242" s="20" t="s">
        <v>88</v>
      </c>
      <c r="BK242" s="181">
        <f>ROUND(I242*H242,2)</f>
        <v>0</v>
      </c>
      <c r="BL242" s="20" t="s">
        <v>222</v>
      </c>
      <c r="BM242" s="180" t="s">
        <v>1769</v>
      </c>
    </row>
    <row r="243" spans="1:51" s="13" customFormat="1" ht="12">
      <c r="A243" s="13"/>
      <c r="B243" s="182"/>
      <c r="C243" s="13"/>
      <c r="D243" s="183" t="s">
        <v>224</v>
      </c>
      <c r="E243" s="13"/>
      <c r="F243" s="185" t="s">
        <v>1536</v>
      </c>
      <c r="G243" s="13"/>
      <c r="H243" s="186">
        <v>0.578</v>
      </c>
      <c r="I243" s="187"/>
      <c r="J243" s="13"/>
      <c r="K243" s="13"/>
      <c r="L243" s="182"/>
      <c r="M243" s="188"/>
      <c r="N243" s="189"/>
      <c r="O243" s="189"/>
      <c r="P243" s="189"/>
      <c r="Q243" s="189"/>
      <c r="R243" s="189"/>
      <c r="S243" s="189"/>
      <c r="T243" s="190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184" t="s">
        <v>224</v>
      </c>
      <c r="AU243" s="184" t="s">
        <v>22</v>
      </c>
      <c r="AV243" s="13" t="s">
        <v>22</v>
      </c>
      <c r="AW243" s="13" t="s">
        <v>4</v>
      </c>
      <c r="AX243" s="13" t="s">
        <v>88</v>
      </c>
      <c r="AY243" s="184" t="s">
        <v>216</v>
      </c>
    </row>
    <row r="244" spans="1:65" s="2" customFormat="1" ht="24.15" customHeight="1">
      <c r="A244" s="40"/>
      <c r="B244" s="167"/>
      <c r="C244" s="203" t="s">
        <v>475</v>
      </c>
      <c r="D244" s="203" t="s">
        <v>355</v>
      </c>
      <c r="E244" s="204" t="s">
        <v>1595</v>
      </c>
      <c r="F244" s="205" t="s">
        <v>1596</v>
      </c>
      <c r="G244" s="206" t="s">
        <v>461</v>
      </c>
      <c r="H244" s="207">
        <v>0.578</v>
      </c>
      <c r="I244" s="208"/>
      <c r="J244" s="209">
        <f>ROUND(I244*H244,2)</f>
        <v>0</v>
      </c>
      <c r="K244" s="210"/>
      <c r="L244" s="211"/>
      <c r="M244" s="212" t="s">
        <v>3</v>
      </c>
      <c r="N244" s="213" t="s">
        <v>51</v>
      </c>
      <c r="O244" s="74"/>
      <c r="P244" s="178">
        <f>O244*H244</f>
        <v>0</v>
      </c>
      <c r="Q244" s="178">
        <v>0.393</v>
      </c>
      <c r="R244" s="178">
        <f>Q244*H244</f>
        <v>0.227154</v>
      </c>
      <c r="S244" s="178">
        <v>0</v>
      </c>
      <c r="T244" s="179">
        <f>S244*H244</f>
        <v>0</v>
      </c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R244" s="180" t="s">
        <v>257</v>
      </c>
      <c r="AT244" s="180" t="s">
        <v>355</v>
      </c>
      <c r="AU244" s="180" t="s">
        <v>22</v>
      </c>
      <c r="AY244" s="20" t="s">
        <v>216</v>
      </c>
      <c r="BE244" s="181">
        <f>IF(N244="základní",J244,0)</f>
        <v>0</v>
      </c>
      <c r="BF244" s="181">
        <f>IF(N244="snížená",J244,0)</f>
        <v>0</v>
      </c>
      <c r="BG244" s="181">
        <f>IF(N244="zákl. přenesená",J244,0)</f>
        <v>0</v>
      </c>
      <c r="BH244" s="181">
        <f>IF(N244="sníž. přenesená",J244,0)</f>
        <v>0</v>
      </c>
      <c r="BI244" s="181">
        <f>IF(N244="nulová",J244,0)</f>
        <v>0</v>
      </c>
      <c r="BJ244" s="20" t="s">
        <v>88</v>
      </c>
      <c r="BK244" s="181">
        <f>ROUND(I244*H244,2)</f>
        <v>0</v>
      </c>
      <c r="BL244" s="20" t="s">
        <v>222</v>
      </c>
      <c r="BM244" s="180" t="s">
        <v>1770</v>
      </c>
    </row>
    <row r="245" spans="1:51" s="13" customFormat="1" ht="12">
      <c r="A245" s="13"/>
      <c r="B245" s="182"/>
      <c r="C245" s="13"/>
      <c r="D245" s="183" t="s">
        <v>224</v>
      </c>
      <c r="E245" s="13"/>
      <c r="F245" s="185" t="s">
        <v>1536</v>
      </c>
      <c r="G245" s="13"/>
      <c r="H245" s="186">
        <v>0.578</v>
      </c>
      <c r="I245" s="187"/>
      <c r="J245" s="13"/>
      <c r="K245" s="13"/>
      <c r="L245" s="182"/>
      <c r="M245" s="188"/>
      <c r="N245" s="189"/>
      <c r="O245" s="189"/>
      <c r="P245" s="189"/>
      <c r="Q245" s="189"/>
      <c r="R245" s="189"/>
      <c r="S245" s="189"/>
      <c r="T245" s="190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184" t="s">
        <v>224</v>
      </c>
      <c r="AU245" s="184" t="s">
        <v>22</v>
      </c>
      <c r="AV245" s="13" t="s">
        <v>22</v>
      </c>
      <c r="AW245" s="13" t="s">
        <v>4</v>
      </c>
      <c r="AX245" s="13" t="s">
        <v>88</v>
      </c>
      <c r="AY245" s="184" t="s">
        <v>216</v>
      </c>
    </row>
    <row r="246" spans="1:65" s="2" customFormat="1" ht="24.15" customHeight="1">
      <c r="A246" s="40"/>
      <c r="B246" s="167"/>
      <c r="C246" s="168" t="s">
        <v>482</v>
      </c>
      <c r="D246" s="168" t="s">
        <v>218</v>
      </c>
      <c r="E246" s="169" t="s">
        <v>1377</v>
      </c>
      <c r="F246" s="170" t="s">
        <v>1378</v>
      </c>
      <c r="G246" s="171" t="s">
        <v>461</v>
      </c>
      <c r="H246" s="172">
        <v>2.892</v>
      </c>
      <c r="I246" s="173"/>
      <c r="J246" s="174">
        <f>ROUND(I246*H246,2)</f>
        <v>0</v>
      </c>
      <c r="K246" s="175"/>
      <c r="L246" s="41"/>
      <c r="M246" s="176" t="s">
        <v>3</v>
      </c>
      <c r="N246" s="177" t="s">
        <v>51</v>
      </c>
      <c r="O246" s="74"/>
      <c r="P246" s="178">
        <f>O246*H246</f>
        <v>0</v>
      </c>
      <c r="Q246" s="178">
        <v>0.3409</v>
      </c>
      <c r="R246" s="178">
        <f>Q246*H246</f>
        <v>0.9858828</v>
      </c>
      <c r="S246" s="178">
        <v>0</v>
      </c>
      <c r="T246" s="179">
        <f>S246*H246</f>
        <v>0</v>
      </c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R246" s="180" t="s">
        <v>222</v>
      </c>
      <c r="AT246" s="180" t="s">
        <v>218</v>
      </c>
      <c r="AU246" s="180" t="s">
        <v>22</v>
      </c>
      <c r="AY246" s="20" t="s">
        <v>216</v>
      </c>
      <c r="BE246" s="181">
        <f>IF(N246="základní",J246,0)</f>
        <v>0</v>
      </c>
      <c r="BF246" s="181">
        <f>IF(N246="snížená",J246,0)</f>
        <v>0</v>
      </c>
      <c r="BG246" s="181">
        <f>IF(N246="zákl. přenesená",J246,0)</f>
        <v>0</v>
      </c>
      <c r="BH246" s="181">
        <f>IF(N246="sníž. přenesená",J246,0)</f>
        <v>0</v>
      </c>
      <c r="BI246" s="181">
        <f>IF(N246="nulová",J246,0)</f>
        <v>0</v>
      </c>
      <c r="BJ246" s="20" t="s">
        <v>88</v>
      </c>
      <c r="BK246" s="181">
        <f>ROUND(I246*H246,2)</f>
        <v>0</v>
      </c>
      <c r="BL246" s="20" t="s">
        <v>222</v>
      </c>
      <c r="BM246" s="180" t="s">
        <v>1771</v>
      </c>
    </row>
    <row r="247" spans="1:47" s="2" customFormat="1" ht="12">
      <c r="A247" s="40"/>
      <c r="B247" s="41"/>
      <c r="C247" s="40"/>
      <c r="D247" s="183" t="s">
        <v>229</v>
      </c>
      <c r="E247" s="40"/>
      <c r="F247" s="191" t="s">
        <v>1772</v>
      </c>
      <c r="G247" s="40"/>
      <c r="H247" s="40"/>
      <c r="I247" s="192"/>
      <c r="J247" s="40"/>
      <c r="K247" s="40"/>
      <c r="L247" s="41"/>
      <c r="M247" s="193"/>
      <c r="N247" s="194"/>
      <c r="O247" s="74"/>
      <c r="P247" s="74"/>
      <c r="Q247" s="74"/>
      <c r="R247" s="74"/>
      <c r="S247" s="74"/>
      <c r="T247" s="75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T247" s="20" t="s">
        <v>229</v>
      </c>
      <c r="AU247" s="20" t="s">
        <v>22</v>
      </c>
    </row>
    <row r="248" spans="1:51" s="13" customFormat="1" ht="12">
      <c r="A248" s="13"/>
      <c r="B248" s="182"/>
      <c r="C248" s="13"/>
      <c r="D248" s="183" t="s">
        <v>224</v>
      </c>
      <c r="E248" s="13"/>
      <c r="F248" s="185" t="s">
        <v>1591</v>
      </c>
      <c r="G248" s="13"/>
      <c r="H248" s="186">
        <v>2.892</v>
      </c>
      <c r="I248" s="187"/>
      <c r="J248" s="13"/>
      <c r="K248" s="13"/>
      <c r="L248" s="182"/>
      <c r="M248" s="188"/>
      <c r="N248" s="189"/>
      <c r="O248" s="189"/>
      <c r="P248" s="189"/>
      <c r="Q248" s="189"/>
      <c r="R248" s="189"/>
      <c r="S248" s="189"/>
      <c r="T248" s="190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184" t="s">
        <v>224</v>
      </c>
      <c r="AU248" s="184" t="s">
        <v>22</v>
      </c>
      <c r="AV248" s="13" t="s">
        <v>22</v>
      </c>
      <c r="AW248" s="13" t="s">
        <v>4</v>
      </c>
      <c r="AX248" s="13" t="s">
        <v>88</v>
      </c>
      <c r="AY248" s="184" t="s">
        <v>216</v>
      </c>
    </row>
    <row r="249" spans="1:65" s="2" customFormat="1" ht="24.15" customHeight="1">
      <c r="A249" s="40"/>
      <c r="B249" s="167"/>
      <c r="C249" s="203" t="s">
        <v>490</v>
      </c>
      <c r="D249" s="203" t="s">
        <v>355</v>
      </c>
      <c r="E249" s="204" t="s">
        <v>1387</v>
      </c>
      <c r="F249" s="205" t="s">
        <v>1388</v>
      </c>
      <c r="G249" s="206" t="s">
        <v>461</v>
      </c>
      <c r="H249" s="207">
        <v>2.892</v>
      </c>
      <c r="I249" s="208"/>
      <c r="J249" s="209">
        <f>ROUND(I249*H249,2)</f>
        <v>0</v>
      </c>
      <c r="K249" s="210"/>
      <c r="L249" s="211"/>
      <c r="M249" s="212" t="s">
        <v>3</v>
      </c>
      <c r="N249" s="213" t="s">
        <v>51</v>
      </c>
      <c r="O249" s="74"/>
      <c r="P249" s="178">
        <f>O249*H249</f>
        <v>0</v>
      </c>
      <c r="Q249" s="178">
        <v>0.072</v>
      </c>
      <c r="R249" s="178">
        <f>Q249*H249</f>
        <v>0.20822399999999996</v>
      </c>
      <c r="S249" s="178">
        <v>0</v>
      </c>
      <c r="T249" s="179">
        <f>S249*H249</f>
        <v>0</v>
      </c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R249" s="180" t="s">
        <v>257</v>
      </c>
      <c r="AT249" s="180" t="s">
        <v>355</v>
      </c>
      <c r="AU249" s="180" t="s">
        <v>22</v>
      </c>
      <c r="AY249" s="20" t="s">
        <v>216</v>
      </c>
      <c r="BE249" s="181">
        <f>IF(N249="základní",J249,0)</f>
        <v>0</v>
      </c>
      <c r="BF249" s="181">
        <f>IF(N249="snížená",J249,0)</f>
        <v>0</v>
      </c>
      <c r="BG249" s="181">
        <f>IF(N249="zákl. přenesená",J249,0)</f>
        <v>0</v>
      </c>
      <c r="BH249" s="181">
        <f>IF(N249="sníž. přenesená",J249,0)</f>
        <v>0</v>
      </c>
      <c r="BI249" s="181">
        <f>IF(N249="nulová",J249,0)</f>
        <v>0</v>
      </c>
      <c r="BJ249" s="20" t="s">
        <v>88</v>
      </c>
      <c r="BK249" s="181">
        <f>ROUND(I249*H249,2)</f>
        <v>0</v>
      </c>
      <c r="BL249" s="20" t="s">
        <v>222</v>
      </c>
      <c r="BM249" s="180" t="s">
        <v>1773</v>
      </c>
    </row>
    <row r="250" spans="1:51" s="13" customFormat="1" ht="12">
      <c r="A250" s="13"/>
      <c r="B250" s="182"/>
      <c r="C250" s="13"/>
      <c r="D250" s="183" t="s">
        <v>224</v>
      </c>
      <c r="E250" s="13"/>
      <c r="F250" s="185" t="s">
        <v>1591</v>
      </c>
      <c r="G250" s="13"/>
      <c r="H250" s="186">
        <v>2.892</v>
      </c>
      <c r="I250" s="187"/>
      <c r="J250" s="13"/>
      <c r="K250" s="13"/>
      <c r="L250" s="182"/>
      <c r="M250" s="188"/>
      <c r="N250" s="189"/>
      <c r="O250" s="189"/>
      <c r="P250" s="189"/>
      <c r="Q250" s="189"/>
      <c r="R250" s="189"/>
      <c r="S250" s="189"/>
      <c r="T250" s="190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184" t="s">
        <v>224</v>
      </c>
      <c r="AU250" s="184" t="s">
        <v>22</v>
      </c>
      <c r="AV250" s="13" t="s">
        <v>22</v>
      </c>
      <c r="AW250" s="13" t="s">
        <v>4</v>
      </c>
      <c r="AX250" s="13" t="s">
        <v>88</v>
      </c>
      <c r="AY250" s="184" t="s">
        <v>216</v>
      </c>
    </row>
    <row r="251" spans="1:65" s="2" customFormat="1" ht="24.15" customHeight="1">
      <c r="A251" s="40"/>
      <c r="B251" s="167"/>
      <c r="C251" s="203" t="s">
        <v>495</v>
      </c>
      <c r="D251" s="203" t="s">
        <v>355</v>
      </c>
      <c r="E251" s="204" t="s">
        <v>1390</v>
      </c>
      <c r="F251" s="205" t="s">
        <v>1391</v>
      </c>
      <c r="G251" s="206" t="s">
        <v>461</v>
      </c>
      <c r="H251" s="207">
        <v>2.892</v>
      </c>
      <c r="I251" s="208"/>
      <c r="J251" s="209">
        <f>ROUND(I251*H251,2)</f>
        <v>0</v>
      </c>
      <c r="K251" s="210"/>
      <c r="L251" s="211"/>
      <c r="M251" s="212" t="s">
        <v>3</v>
      </c>
      <c r="N251" s="213" t="s">
        <v>51</v>
      </c>
      <c r="O251" s="74"/>
      <c r="P251" s="178">
        <f>O251*H251</f>
        <v>0</v>
      </c>
      <c r="Q251" s="178">
        <v>0.08</v>
      </c>
      <c r="R251" s="178">
        <f>Q251*H251</f>
        <v>0.23136</v>
      </c>
      <c r="S251" s="178">
        <v>0</v>
      </c>
      <c r="T251" s="179">
        <f>S251*H251</f>
        <v>0</v>
      </c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R251" s="180" t="s">
        <v>257</v>
      </c>
      <c r="AT251" s="180" t="s">
        <v>355</v>
      </c>
      <c r="AU251" s="180" t="s">
        <v>22</v>
      </c>
      <c r="AY251" s="20" t="s">
        <v>216</v>
      </c>
      <c r="BE251" s="181">
        <f>IF(N251="základní",J251,0)</f>
        <v>0</v>
      </c>
      <c r="BF251" s="181">
        <f>IF(N251="snížená",J251,0)</f>
        <v>0</v>
      </c>
      <c r="BG251" s="181">
        <f>IF(N251="zákl. přenesená",J251,0)</f>
        <v>0</v>
      </c>
      <c r="BH251" s="181">
        <f>IF(N251="sníž. přenesená",J251,0)</f>
        <v>0</v>
      </c>
      <c r="BI251" s="181">
        <f>IF(N251="nulová",J251,0)</f>
        <v>0</v>
      </c>
      <c r="BJ251" s="20" t="s">
        <v>88</v>
      </c>
      <c r="BK251" s="181">
        <f>ROUND(I251*H251,2)</f>
        <v>0</v>
      </c>
      <c r="BL251" s="20" t="s">
        <v>222</v>
      </c>
      <c r="BM251" s="180" t="s">
        <v>1774</v>
      </c>
    </row>
    <row r="252" spans="1:51" s="13" customFormat="1" ht="12">
      <c r="A252" s="13"/>
      <c r="B252" s="182"/>
      <c r="C252" s="13"/>
      <c r="D252" s="183" t="s">
        <v>224</v>
      </c>
      <c r="E252" s="13"/>
      <c r="F252" s="185" t="s">
        <v>1591</v>
      </c>
      <c r="G252" s="13"/>
      <c r="H252" s="186">
        <v>2.892</v>
      </c>
      <c r="I252" s="187"/>
      <c r="J252" s="13"/>
      <c r="K252" s="13"/>
      <c r="L252" s="182"/>
      <c r="M252" s="188"/>
      <c r="N252" s="189"/>
      <c r="O252" s="189"/>
      <c r="P252" s="189"/>
      <c r="Q252" s="189"/>
      <c r="R252" s="189"/>
      <c r="S252" s="189"/>
      <c r="T252" s="190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184" t="s">
        <v>224</v>
      </c>
      <c r="AU252" s="184" t="s">
        <v>22</v>
      </c>
      <c r="AV252" s="13" t="s">
        <v>22</v>
      </c>
      <c r="AW252" s="13" t="s">
        <v>4</v>
      </c>
      <c r="AX252" s="13" t="s">
        <v>88</v>
      </c>
      <c r="AY252" s="184" t="s">
        <v>216</v>
      </c>
    </row>
    <row r="253" spans="1:65" s="2" customFormat="1" ht="14.4" customHeight="1">
      <c r="A253" s="40"/>
      <c r="B253" s="167"/>
      <c r="C253" s="203" t="s">
        <v>503</v>
      </c>
      <c r="D253" s="203" t="s">
        <v>355</v>
      </c>
      <c r="E253" s="204" t="s">
        <v>1393</v>
      </c>
      <c r="F253" s="205" t="s">
        <v>1394</v>
      </c>
      <c r="G253" s="206" t="s">
        <v>461</v>
      </c>
      <c r="H253" s="207">
        <v>2.892</v>
      </c>
      <c r="I253" s="208"/>
      <c r="J253" s="209">
        <f>ROUND(I253*H253,2)</f>
        <v>0</v>
      </c>
      <c r="K253" s="210"/>
      <c r="L253" s="211"/>
      <c r="M253" s="212" t="s">
        <v>3</v>
      </c>
      <c r="N253" s="213" t="s">
        <v>51</v>
      </c>
      <c r="O253" s="74"/>
      <c r="P253" s="178">
        <f>O253*H253</f>
        <v>0</v>
      </c>
      <c r="Q253" s="178">
        <v>0.111</v>
      </c>
      <c r="R253" s="178">
        <f>Q253*H253</f>
        <v>0.321012</v>
      </c>
      <c r="S253" s="178">
        <v>0</v>
      </c>
      <c r="T253" s="179">
        <f>S253*H253</f>
        <v>0</v>
      </c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R253" s="180" t="s">
        <v>257</v>
      </c>
      <c r="AT253" s="180" t="s">
        <v>355</v>
      </c>
      <c r="AU253" s="180" t="s">
        <v>22</v>
      </c>
      <c r="AY253" s="20" t="s">
        <v>216</v>
      </c>
      <c r="BE253" s="181">
        <f>IF(N253="základní",J253,0)</f>
        <v>0</v>
      </c>
      <c r="BF253" s="181">
        <f>IF(N253="snížená",J253,0)</f>
        <v>0</v>
      </c>
      <c r="BG253" s="181">
        <f>IF(N253="zákl. přenesená",J253,0)</f>
        <v>0</v>
      </c>
      <c r="BH253" s="181">
        <f>IF(N253="sníž. přenesená",J253,0)</f>
        <v>0</v>
      </c>
      <c r="BI253" s="181">
        <f>IF(N253="nulová",J253,0)</f>
        <v>0</v>
      </c>
      <c r="BJ253" s="20" t="s">
        <v>88</v>
      </c>
      <c r="BK253" s="181">
        <f>ROUND(I253*H253,2)</f>
        <v>0</v>
      </c>
      <c r="BL253" s="20" t="s">
        <v>222</v>
      </c>
      <c r="BM253" s="180" t="s">
        <v>1775</v>
      </c>
    </row>
    <row r="254" spans="1:51" s="13" customFormat="1" ht="12">
      <c r="A254" s="13"/>
      <c r="B254" s="182"/>
      <c r="C254" s="13"/>
      <c r="D254" s="183" t="s">
        <v>224</v>
      </c>
      <c r="E254" s="13"/>
      <c r="F254" s="185" t="s">
        <v>1591</v>
      </c>
      <c r="G254" s="13"/>
      <c r="H254" s="186">
        <v>2.892</v>
      </c>
      <c r="I254" s="187"/>
      <c r="J254" s="13"/>
      <c r="K254" s="13"/>
      <c r="L254" s="182"/>
      <c r="M254" s="188"/>
      <c r="N254" s="189"/>
      <c r="O254" s="189"/>
      <c r="P254" s="189"/>
      <c r="Q254" s="189"/>
      <c r="R254" s="189"/>
      <c r="S254" s="189"/>
      <c r="T254" s="190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184" t="s">
        <v>224</v>
      </c>
      <c r="AU254" s="184" t="s">
        <v>22</v>
      </c>
      <c r="AV254" s="13" t="s">
        <v>22</v>
      </c>
      <c r="AW254" s="13" t="s">
        <v>4</v>
      </c>
      <c r="AX254" s="13" t="s">
        <v>88</v>
      </c>
      <c r="AY254" s="184" t="s">
        <v>216</v>
      </c>
    </row>
    <row r="255" spans="1:65" s="2" customFormat="1" ht="24.15" customHeight="1">
      <c r="A255" s="40"/>
      <c r="B255" s="167"/>
      <c r="C255" s="203" t="s">
        <v>514</v>
      </c>
      <c r="D255" s="203" t="s">
        <v>355</v>
      </c>
      <c r="E255" s="204" t="s">
        <v>1396</v>
      </c>
      <c r="F255" s="205" t="s">
        <v>1397</v>
      </c>
      <c r="G255" s="206" t="s">
        <v>461</v>
      </c>
      <c r="H255" s="207">
        <v>0.578</v>
      </c>
      <c r="I255" s="208"/>
      <c r="J255" s="209">
        <f>ROUND(I255*H255,2)</f>
        <v>0</v>
      </c>
      <c r="K255" s="210"/>
      <c r="L255" s="211"/>
      <c r="M255" s="212" t="s">
        <v>3</v>
      </c>
      <c r="N255" s="213" t="s">
        <v>51</v>
      </c>
      <c r="O255" s="74"/>
      <c r="P255" s="178">
        <f>O255*H255</f>
        <v>0</v>
      </c>
      <c r="Q255" s="178">
        <v>0.057</v>
      </c>
      <c r="R255" s="178">
        <f>Q255*H255</f>
        <v>0.032945999999999996</v>
      </c>
      <c r="S255" s="178">
        <v>0</v>
      </c>
      <c r="T255" s="179">
        <f>S255*H255</f>
        <v>0</v>
      </c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R255" s="180" t="s">
        <v>257</v>
      </c>
      <c r="AT255" s="180" t="s">
        <v>355</v>
      </c>
      <c r="AU255" s="180" t="s">
        <v>22</v>
      </c>
      <c r="AY255" s="20" t="s">
        <v>216</v>
      </c>
      <c r="BE255" s="181">
        <f>IF(N255="základní",J255,0)</f>
        <v>0</v>
      </c>
      <c r="BF255" s="181">
        <f>IF(N255="snížená",J255,0)</f>
        <v>0</v>
      </c>
      <c r="BG255" s="181">
        <f>IF(N255="zákl. přenesená",J255,0)</f>
        <v>0</v>
      </c>
      <c r="BH255" s="181">
        <f>IF(N255="sníž. přenesená",J255,0)</f>
        <v>0</v>
      </c>
      <c r="BI255" s="181">
        <f>IF(N255="nulová",J255,0)</f>
        <v>0</v>
      </c>
      <c r="BJ255" s="20" t="s">
        <v>88</v>
      </c>
      <c r="BK255" s="181">
        <f>ROUND(I255*H255,2)</f>
        <v>0</v>
      </c>
      <c r="BL255" s="20" t="s">
        <v>222</v>
      </c>
      <c r="BM255" s="180" t="s">
        <v>1776</v>
      </c>
    </row>
    <row r="256" spans="1:51" s="13" customFormat="1" ht="12">
      <c r="A256" s="13"/>
      <c r="B256" s="182"/>
      <c r="C256" s="13"/>
      <c r="D256" s="183" t="s">
        <v>224</v>
      </c>
      <c r="E256" s="13"/>
      <c r="F256" s="185" t="s">
        <v>1777</v>
      </c>
      <c r="G256" s="13"/>
      <c r="H256" s="186">
        <v>0.578</v>
      </c>
      <c r="I256" s="187"/>
      <c r="J256" s="13"/>
      <c r="K256" s="13"/>
      <c r="L256" s="182"/>
      <c r="M256" s="188"/>
      <c r="N256" s="189"/>
      <c r="O256" s="189"/>
      <c r="P256" s="189"/>
      <c r="Q256" s="189"/>
      <c r="R256" s="189"/>
      <c r="S256" s="189"/>
      <c r="T256" s="190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184" t="s">
        <v>224</v>
      </c>
      <c r="AU256" s="184" t="s">
        <v>22</v>
      </c>
      <c r="AV256" s="13" t="s">
        <v>22</v>
      </c>
      <c r="AW256" s="13" t="s">
        <v>4</v>
      </c>
      <c r="AX256" s="13" t="s">
        <v>88</v>
      </c>
      <c r="AY256" s="184" t="s">
        <v>216</v>
      </c>
    </row>
    <row r="257" spans="1:65" s="2" customFormat="1" ht="14.4" customHeight="1">
      <c r="A257" s="40"/>
      <c r="B257" s="167"/>
      <c r="C257" s="203" t="s">
        <v>521</v>
      </c>
      <c r="D257" s="203" t="s">
        <v>355</v>
      </c>
      <c r="E257" s="204" t="s">
        <v>1400</v>
      </c>
      <c r="F257" s="205" t="s">
        <v>1401</v>
      </c>
      <c r="G257" s="206" t="s">
        <v>461</v>
      </c>
      <c r="H257" s="207">
        <v>2.892</v>
      </c>
      <c r="I257" s="208"/>
      <c r="J257" s="209">
        <f>ROUND(I257*H257,2)</f>
        <v>0</v>
      </c>
      <c r="K257" s="210"/>
      <c r="L257" s="211"/>
      <c r="M257" s="212" t="s">
        <v>3</v>
      </c>
      <c r="N257" s="213" t="s">
        <v>51</v>
      </c>
      <c r="O257" s="74"/>
      <c r="P257" s="178">
        <f>O257*H257</f>
        <v>0</v>
      </c>
      <c r="Q257" s="178">
        <v>0.00044</v>
      </c>
      <c r="R257" s="178">
        <f>Q257*H257</f>
        <v>0.00127248</v>
      </c>
      <c r="S257" s="178">
        <v>0</v>
      </c>
      <c r="T257" s="179">
        <f>S257*H257</f>
        <v>0</v>
      </c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R257" s="180" t="s">
        <v>257</v>
      </c>
      <c r="AT257" s="180" t="s">
        <v>355</v>
      </c>
      <c r="AU257" s="180" t="s">
        <v>22</v>
      </c>
      <c r="AY257" s="20" t="s">
        <v>216</v>
      </c>
      <c r="BE257" s="181">
        <f>IF(N257="základní",J257,0)</f>
        <v>0</v>
      </c>
      <c r="BF257" s="181">
        <f>IF(N257="snížená",J257,0)</f>
        <v>0</v>
      </c>
      <c r="BG257" s="181">
        <f>IF(N257="zákl. přenesená",J257,0)</f>
        <v>0</v>
      </c>
      <c r="BH257" s="181">
        <f>IF(N257="sníž. přenesená",J257,0)</f>
        <v>0</v>
      </c>
      <c r="BI257" s="181">
        <f>IF(N257="nulová",J257,0)</f>
        <v>0</v>
      </c>
      <c r="BJ257" s="20" t="s">
        <v>88</v>
      </c>
      <c r="BK257" s="181">
        <f>ROUND(I257*H257,2)</f>
        <v>0</v>
      </c>
      <c r="BL257" s="20" t="s">
        <v>222</v>
      </c>
      <c r="BM257" s="180" t="s">
        <v>1778</v>
      </c>
    </row>
    <row r="258" spans="1:51" s="13" customFormat="1" ht="12">
      <c r="A258" s="13"/>
      <c r="B258" s="182"/>
      <c r="C258" s="13"/>
      <c r="D258" s="183" t="s">
        <v>224</v>
      </c>
      <c r="E258" s="13"/>
      <c r="F258" s="185" t="s">
        <v>1591</v>
      </c>
      <c r="G258" s="13"/>
      <c r="H258" s="186">
        <v>2.892</v>
      </c>
      <c r="I258" s="187"/>
      <c r="J258" s="13"/>
      <c r="K258" s="13"/>
      <c r="L258" s="182"/>
      <c r="M258" s="188"/>
      <c r="N258" s="189"/>
      <c r="O258" s="189"/>
      <c r="P258" s="189"/>
      <c r="Q258" s="189"/>
      <c r="R258" s="189"/>
      <c r="S258" s="189"/>
      <c r="T258" s="190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184" t="s">
        <v>224</v>
      </c>
      <c r="AU258" s="184" t="s">
        <v>22</v>
      </c>
      <c r="AV258" s="13" t="s">
        <v>22</v>
      </c>
      <c r="AW258" s="13" t="s">
        <v>4</v>
      </c>
      <c r="AX258" s="13" t="s">
        <v>88</v>
      </c>
      <c r="AY258" s="184" t="s">
        <v>216</v>
      </c>
    </row>
    <row r="259" spans="1:65" s="2" customFormat="1" ht="24.15" customHeight="1">
      <c r="A259" s="40"/>
      <c r="B259" s="167"/>
      <c r="C259" s="203" t="s">
        <v>529</v>
      </c>
      <c r="D259" s="203" t="s">
        <v>355</v>
      </c>
      <c r="E259" s="204" t="s">
        <v>1403</v>
      </c>
      <c r="F259" s="205" t="s">
        <v>1404</v>
      </c>
      <c r="G259" s="206" t="s">
        <v>461</v>
      </c>
      <c r="H259" s="207">
        <v>2.892</v>
      </c>
      <c r="I259" s="208"/>
      <c r="J259" s="209">
        <f>ROUND(I259*H259,2)</f>
        <v>0</v>
      </c>
      <c r="K259" s="210"/>
      <c r="L259" s="211"/>
      <c r="M259" s="212" t="s">
        <v>3</v>
      </c>
      <c r="N259" s="213" t="s">
        <v>51</v>
      </c>
      <c r="O259" s="74"/>
      <c r="P259" s="178">
        <f>O259*H259</f>
        <v>0</v>
      </c>
      <c r="Q259" s="178">
        <v>0.027</v>
      </c>
      <c r="R259" s="178">
        <f>Q259*H259</f>
        <v>0.078084</v>
      </c>
      <c r="S259" s="178">
        <v>0</v>
      </c>
      <c r="T259" s="179">
        <f>S259*H259</f>
        <v>0</v>
      </c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R259" s="180" t="s">
        <v>257</v>
      </c>
      <c r="AT259" s="180" t="s">
        <v>355</v>
      </c>
      <c r="AU259" s="180" t="s">
        <v>22</v>
      </c>
      <c r="AY259" s="20" t="s">
        <v>216</v>
      </c>
      <c r="BE259" s="181">
        <f>IF(N259="základní",J259,0)</f>
        <v>0</v>
      </c>
      <c r="BF259" s="181">
        <f>IF(N259="snížená",J259,0)</f>
        <v>0</v>
      </c>
      <c r="BG259" s="181">
        <f>IF(N259="zákl. přenesená",J259,0)</f>
        <v>0</v>
      </c>
      <c r="BH259" s="181">
        <f>IF(N259="sníž. přenesená",J259,0)</f>
        <v>0</v>
      </c>
      <c r="BI259" s="181">
        <f>IF(N259="nulová",J259,0)</f>
        <v>0</v>
      </c>
      <c r="BJ259" s="20" t="s">
        <v>88</v>
      </c>
      <c r="BK259" s="181">
        <f>ROUND(I259*H259,2)</f>
        <v>0</v>
      </c>
      <c r="BL259" s="20" t="s">
        <v>222</v>
      </c>
      <c r="BM259" s="180" t="s">
        <v>1779</v>
      </c>
    </row>
    <row r="260" spans="1:51" s="13" customFormat="1" ht="12">
      <c r="A260" s="13"/>
      <c r="B260" s="182"/>
      <c r="C260" s="13"/>
      <c r="D260" s="183" t="s">
        <v>224</v>
      </c>
      <c r="E260" s="13"/>
      <c r="F260" s="185" t="s">
        <v>1591</v>
      </c>
      <c r="G260" s="13"/>
      <c r="H260" s="186">
        <v>2.892</v>
      </c>
      <c r="I260" s="187"/>
      <c r="J260" s="13"/>
      <c r="K260" s="13"/>
      <c r="L260" s="182"/>
      <c r="M260" s="188"/>
      <c r="N260" s="189"/>
      <c r="O260" s="189"/>
      <c r="P260" s="189"/>
      <c r="Q260" s="189"/>
      <c r="R260" s="189"/>
      <c r="S260" s="189"/>
      <c r="T260" s="190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184" t="s">
        <v>224</v>
      </c>
      <c r="AU260" s="184" t="s">
        <v>22</v>
      </c>
      <c r="AV260" s="13" t="s">
        <v>22</v>
      </c>
      <c r="AW260" s="13" t="s">
        <v>4</v>
      </c>
      <c r="AX260" s="13" t="s">
        <v>88</v>
      </c>
      <c r="AY260" s="184" t="s">
        <v>216</v>
      </c>
    </row>
    <row r="261" spans="1:65" s="2" customFormat="1" ht="24.15" customHeight="1">
      <c r="A261" s="40"/>
      <c r="B261" s="167"/>
      <c r="C261" s="168" t="s">
        <v>534</v>
      </c>
      <c r="D261" s="168" t="s">
        <v>218</v>
      </c>
      <c r="E261" s="169" t="s">
        <v>1406</v>
      </c>
      <c r="F261" s="170" t="s">
        <v>1407</v>
      </c>
      <c r="G261" s="171" t="s">
        <v>461</v>
      </c>
      <c r="H261" s="172">
        <v>2.313</v>
      </c>
      <c r="I261" s="173"/>
      <c r="J261" s="174">
        <f>ROUND(I261*H261,2)</f>
        <v>0</v>
      </c>
      <c r="K261" s="175"/>
      <c r="L261" s="41"/>
      <c r="M261" s="176" t="s">
        <v>3</v>
      </c>
      <c r="N261" s="177" t="s">
        <v>51</v>
      </c>
      <c r="O261" s="74"/>
      <c r="P261" s="178">
        <f>O261*H261</f>
        <v>0</v>
      </c>
      <c r="Q261" s="178">
        <v>0.21734</v>
      </c>
      <c r="R261" s="178">
        <f>Q261*H261</f>
        <v>0.50270742</v>
      </c>
      <c r="S261" s="178">
        <v>0</v>
      </c>
      <c r="T261" s="179">
        <f>S261*H261</f>
        <v>0</v>
      </c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R261" s="180" t="s">
        <v>222</v>
      </c>
      <c r="AT261" s="180" t="s">
        <v>218</v>
      </c>
      <c r="AU261" s="180" t="s">
        <v>22</v>
      </c>
      <c r="AY261" s="20" t="s">
        <v>216</v>
      </c>
      <c r="BE261" s="181">
        <f>IF(N261="základní",J261,0)</f>
        <v>0</v>
      </c>
      <c r="BF261" s="181">
        <f>IF(N261="snížená",J261,0)</f>
        <v>0</v>
      </c>
      <c r="BG261" s="181">
        <f>IF(N261="zákl. přenesená",J261,0)</f>
        <v>0</v>
      </c>
      <c r="BH261" s="181">
        <f>IF(N261="sníž. přenesená",J261,0)</f>
        <v>0</v>
      </c>
      <c r="BI261" s="181">
        <f>IF(N261="nulová",J261,0)</f>
        <v>0</v>
      </c>
      <c r="BJ261" s="20" t="s">
        <v>88</v>
      </c>
      <c r="BK261" s="181">
        <f>ROUND(I261*H261,2)</f>
        <v>0</v>
      </c>
      <c r="BL261" s="20" t="s">
        <v>222</v>
      </c>
      <c r="BM261" s="180" t="s">
        <v>1780</v>
      </c>
    </row>
    <row r="262" spans="1:51" s="13" customFormat="1" ht="12">
      <c r="A262" s="13"/>
      <c r="B262" s="182"/>
      <c r="C262" s="13"/>
      <c r="D262" s="183" t="s">
        <v>224</v>
      </c>
      <c r="E262" s="13"/>
      <c r="F262" s="185" t="s">
        <v>1425</v>
      </c>
      <c r="G262" s="13"/>
      <c r="H262" s="186">
        <v>2.313</v>
      </c>
      <c r="I262" s="187"/>
      <c r="J262" s="13"/>
      <c r="K262" s="13"/>
      <c r="L262" s="182"/>
      <c r="M262" s="188"/>
      <c r="N262" s="189"/>
      <c r="O262" s="189"/>
      <c r="P262" s="189"/>
      <c r="Q262" s="189"/>
      <c r="R262" s="189"/>
      <c r="S262" s="189"/>
      <c r="T262" s="190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184" t="s">
        <v>224</v>
      </c>
      <c r="AU262" s="184" t="s">
        <v>22</v>
      </c>
      <c r="AV262" s="13" t="s">
        <v>22</v>
      </c>
      <c r="AW262" s="13" t="s">
        <v>4</v>
      </c>
      <c r="AX262" s="13" t="s">
        <v>88</v>
      </c>
      <c r="AY262" s="184" t="s">
        <v>216</v>
      </c>
    </row>
    <row r="263" spans="1:65" s="2" customFormat="1" ht="24.15" customHeight="1">
      <c r="A263" s="40"/>
      <c r="B263" s="167"/>
      <c r="C263" s="203" t="s">
        <v>540</v>
      </c>
      <c r="D263" s="203" t="s">
        <v>355</v>
      </c>
      <c r="E263" s="204" t="s">
        <v>1410</v>
      </c>
      <c r="F263" s="205" t="s">
        <v>1411</v>
      </c>
      <c r="G263" s="206" t="s">
        <v>461</v>
      </c>
      <c r="H263" s="207">
        <v>2.313</v>
      </c>
      <c r="I263" s="208"/>
      <c r="J263" s="209">
        <f>ROUND(I263*H263,2)</f>
        <v>0</v>
      </c>
      <c r="K263" s="210"/>
      <c r="L263" s="211"/>
      <c r="M263" s="212" t="s">
        <v>3</v>
      </c>
      <c r="N263" s="213" t="s">
        <v>51</v>
      </c>
      <c r="O263" s="74"/>
      <c r="P263" s="178">
        <f>O263*H263</f>
        <v>0</v>
      </c>
      <c r="Q263" s="178">
        <v>0.112</v>
      </c>
      <c r="R263" s="178">
        <f>Q263*H263</f>
        <v>0.259056</v>
      </c>
      <c r="S263" s="178">
        <v>0</v>
      </c>
      <c r="T263" s="179">
        <f>S263*H263</f>
        <v>0</v>
      </c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R263" s="180" t="s">
        <v>257</v>
      </c>
      <c r="AT263" s="180" t="s">
        <v>355</v>
      </c>
      <c r="AU263" s="180" t="s">
        <v>22</v>
      </c>
      <c r="AY263" s="20" t="s">
        <v>216</v>
      </c>
      <c r="BE263" s="181">
        <f>IF(N263="základní",J263,0)</f>
        <v>0</v>
      </c>
      <c r="BF263" s="181">
        <f>IF(N263="snížená",J263,0)</f>
        <v>0</v>
      </c>
      <c r="BG263" s="181">
        <f>IF(N263="zákl. přenesená",J263,0)</f>
        <v>0</v>
      </c>
      <c r="BH263" s="181">
        <f>IF(N263="sníž. přenesená",J263,0)</f>
        <v>0</v>
      </c>
      <c r="BI263" s="181">
        <f>IF(N263="nulová",J263,0)</f>
        <v>0</v>
      </c>
      <c r="BJ263" s="20" t="s">
        <v>88</v>
      </c>
      <c r="BK263" s="181">
        <f>ROUND(I263*H263,2)</f>
        <v>0</v>
      </c>
      <c r="BL263" s="20" t="s">
        <v>222</v>
      </c>
      <c r="BM263" s="180" t="s">
        <v>1781</v>
      </c>
    </row>
    <row r="264" spans="1:51" s="13" customFormat="1" ht="12">
      <c r="A264" s="13"/>
      <c r="B264" s="182"/>
      <c r="C264" s="13"/>
      <c r="D264" s="183" t="s">
        <v>224</v>
      </c>
      <c r="E264" s="13"/>
      <c r="F264" s="185" t="s">
        <v>1425</v>
      </c>
      <c r="G264" s="13"/>
      <c r="H264" s="186">
        <v>2.313</v>
      </c>
      <c r="I264" s="187"/>
      <c r="J264" s="13"/>
      <c r="K264" s="13"/>
      <c r="L264" s="182"/>
      <c r="M264" s="188"/>
      <c r="N264" s="189"/>
      <c r="O264" s="189"/>
      <c r="P264" s="189"/>
      <c r="Q264" s="189"/>
      <c r="R264" s="189"/>
      <c r="S264" s="189"/>
      <c r="T264" s="190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184" t="s">
        <v>224</v>
      </c>
      <c r="AU264" s="184" t="s">
        <v>22</v>
      </c>
      <c r="AV264" s="13" t="s">
        <v>22</v>
      </c>
      <c r="AW264" s="13" t="s">
        <v>4</v>
      </c>
      <c r="AX264" s="13" t="s">
        <v>88</v>
      </c>
      <c r="AY264" s="184" t="s">
        <v>216</v>
      </c>
    </row>
    <row r="265" spans="1:65" s="2" customFormat="1" ht="24.15" customHeight="1">
      <c r="A265" s="40"/>
      <c r="B265" s="167"/>
      <c r="C265" s="168" t="s">
        <v>546</v>
      </c>
      <c r="D265" s="168" t="s">
        <v>218</v>
      </c>
      <c r="E265" s="169" t="s">
        <v>1413</v>
      </c>
      <c r="F265" s="170" t="s">
        <v>1414</v>
      </c>
      <c r="G265" s="171" t="s">
        <v>461</v>
      </c>
      <c r="H265" s="172">
        <v>2.313</v>
      </c>
      <c r="I265" s="173"/>
      <c r="J265" s="174">
        <f>ROUND(I265*H265,2)</f>
        <v>0</v>
      </c>
      <c r="K265" s="175"/>
      <c r="L265" s="41"/>
      <c r="M265" s="176" t="s">
        <v>3</v>
      </c>
      <c r="N265" s="177" t="s">
        <v>51</v>
      </c>
      <c r="O265" s="74"/>
      <c r="P265" s="178">
        <f>O265*H265</f>
        <v>0</v>
      </c>
      <c r="Q265" s="178">
        <v>0.21734</v>
      </c>
      <c r="R265" s="178">
        <f>Q265*H265</f>
        <v>0.50270742</v>
      </c>
      <c r="S265" s="178">
        <v>0</v>
      </c>
      <c r="T265" s="179">
        <f>S265*H265</f>
        <v>0</v>
      </c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R265" s="180" t="s">
        <v>222</v>
      </c>
      <c r="AT265" s="180" t="s">
        <v>218</v>
      </c>
      <c r="AU265" s="180" t="s">
        <v>22</v>
      </c>
      <c r="AY265" s="20" t="s">
        <v>216</v>
      </c>
      <c r="BE265" s="181">
        <f>IF(N265="základní",J265,0)</f>
        <v>0</v>
      </c>
      <c r="BF265" s="181">
        <f>IF(N265="snížená",J265,0)</f>
        <v>0</v>
      </c>
      <c r="BG265" s="181">
        <f>IF(N265="zákl. přenesená",J265,0)</f>
        <v>0</v>
      </c>
      <c r="BH265" s="181">
        <f>IF(N265="sníž. přenesená",J265,0)</f>
        <v>0</v>
      </c>
      <c r="BI265" s="181">
        <f>IF(N265="nulová",J265,0)</f>
        <v>0</v>
      </c>
      <c r="BJ265" s="20" t="s">
        <v>88</v>
      </c>
      <c r="BK265" s="181">
        <f>ROUND(I265*H265,2)</f>
        <v>0</v>
      </c>
      <c r="BL265" s="20" t="s">
        <v>222</v>
      </c>
      <c r="BM265" s="180" t="s">
        <v>1782</v>
      </c>
    </row>
    <row r="266" spans="1:51" s="13" customFormat="1" ht="12">
      <c r="A266" s="13"/>
      <c r="B266" s="182"/>
      <c r="C266" s="13"/>
      <c r="D266" s="183" t="s">
        <v>224</v>
      </c>
      <c r="E266" s="13"/>
      <c r="F266" s="185" t="s">
        <v>1425</v>
      </c>
      <c r="G266" s="13"/>
      <c r="H266" s="186">
        <v>2.313</v>
      </c>
      <c r="I266" s="187"/>
      <c r="J266" s="13"/>
      <c r="K266" s="13"/>
      <c r="L266" s="182"/>
      <c r="M266" s="188"/>
      <c r="N266" s="189"/>
      <c r="O266" s="189"/>
      <c r="P266" s="189"/>
      <c r="Q266" s="189"/>
      <c r="R266" s="189"/>
      <c r="S266" s="189"/>
      <c r="T266" s="190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184" t="s">
        <v>224</v>
      </c>
      <c r="AU266" s="184" t="s">
        <v>22</v>
      </c>
      <c r="AV266" s="13" t="s">
        <v>22</v>
      </c>
      <c r="AW266" s="13" t="s">
        <v>4</v>
      </c>
      <c r="AX266" s="13" t="s">
        <v>88</v>
      </c>
      <c r="AY266" s="184" t="s">
        <v>216</v>
      </c>
    </row>
    <row r="267" spans="1:65" s="2" customFormat="1" ht="14.4" customHeight="1">
      <c r="A267" s="40"/>
      <c r="B267" s="167"/>
      <c r="C267" s="203" t="s">
        <v>550</v>
      </c>
      <c r="D267" s="203" t="s">
        <v>355</v>
      </c>
      <c r="E267" s="204" t="s">
        <v>1419</v>
      </c>
      <c r="F267" s="205" t="s">
        <v>1420</v>
      </c>
      <c r="G267" s="206" t="s">
        <v>461</v>
      </c>
      <c r="H267" s="207">
        <v>2.313</v>
      </c>
      <c r="I267" s="208"/>
      <c r="J267" s="209">
        <f>ROUND(I267*H267,2)</f>
        <v>0</v>
      </c>
      <c r="K267" s="210"/>
      <c r="L267" s="211"/>
      <c r="M267" s="212" t="s">
        <v>3</v>
      </c>
      <c r="N267" s="213" t="s">
        <v>51</v>
      </c>
      <c r="O267" s="74"/>
      <c r="P267" s="178">
        <f>O267*H267</f>
        <v>0</v>
      </c>
      <c r="Q267" s="178">
        <v>0.0506</v>
      </c>
      <c r="R267" s="178">
        <f>Q267*H267</f>
        <v>0.11703780000000001</v>
      </c>
      <c r="S267" s="178">
        <v>0</v>
      </c>
      <c r="T267" s="179">
        <f>S267*H267</f>
        <v>0</v>
      </c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R267" s="180" t="s">
        <v>257</v>
      </c>
      <c r="AT267" s="180" t="s">
        <v>355</v>
      </c>
      <c r="AU267" s="180" t="s">
        <v>22</v>
      </c>
      <c r="AY267" s="20" t="s">
        <v>216</v>
      </c>
      <c r="BE267" s="181">
        <f>IF(N267="základní",J267,0)</f>
        <v>0</v>
      </c>
      <c r="BF267" s="181">
        <f>IF(N267="snížená",J267,0)</f>
        <v>0</v>
      </c>
      <c r="BG267" s="181">
        <f>IF(N267="zákl. přenesená",J267,0)</f>
        <v>0</v>
      </c>
      <c r="BH267" s="181">
        <f>IF(N267="sníž. přenesená",J267,0)</f>
        <v>0</v>
      </c>
      <c r="BI267" s="181">
        <f>IF(N267="nulová",J267,0)</f>
        <v>0</v>
      </c>
      <c r="BJ267" s="20" t="s">
        <v>88</v>
      </c>
      <c r="BK267" s="181">
        <f>ROUND(I267*H267,2)</f>
        <v>0</v>
      </c>
      <c r="BL267" s="20" t="s">
        <v>222</v>
      </c>
      <c r="BM267" s="180" t="s">
        <v>1783</v>
      </c>
    </row>
    <row r="268" spans="1:51" s="13" customFormat="1" ht="12">
      <c r="A268" s="13"/>
      <c r="B268" s="182"/>
      <c r="C268" s="13"/>
      <c r="D268" s="183" t="s">
        <v>224</v>
      </c>
      <c r="E268" s="13"/>
      <c r="F268" s="185" t="s">
        <v>1425</v>
      </c>
      <c r="G268" s="13"/>
      <c r="H268" s="186">
        <v>2.313</v>
      </c>
      <c r="I268" s="187"/>
      <c r="J268" s="13"/>
      <c r="K268" s="13"/>
      <c r="L268" s="182"/>
      <c r="M268" s="188"/>
      <c r="N268" s="189"/>
      <c r="O268" s="189"/>
      <c r="P268" s="189"/>
      <c r="Q268" s="189"/>
      <c r="R268" s="189"/>
      <c r="S268" s="189"/>
      <c r="T268" s="190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184" t="s">
        <v>224</v>
      </c>
      <c r="AU268" s="184" t="s">
        <v>22</v>
      </c>
      <c r="AV268" s="13" t="s">
        <v>22</v>
      </c>
      <c r="AW268" s="13" t="s">
        <v>4</v>
      </c>
      <c r="AX268" s="13" t="s">
        <v>88</v>
      </c>
      <c r="AY268" s="184" t="s">
        <v>216</v>
      </c>
    </row>
    <row r="269" spans="1:65" s="2" customFormat="1" ht="24.15" customHeight="1">
      <c r="A269" s="40"/>
      <c r="B269" s="167"/>
      <c r="C269" s="203" t="s">
        <v>557</v>
      </c>
      <c r="D269" s="203" t="s">
        <v>355</v>
      </c>
      <c r="E269" s="204" t="s">
        <v>1422</v>
      </c>
      <c r="F269" s="205" t="s">
        <v>1423</v>
      </c>
      <c r="G269" s="206" t="s">
        <v>461</v>
      </c>
      <c r="H269" s="207">
        <v>0.578</v>
      </c>
      <c r="I269" s="208"/>
      <c r="J269" s="209">
        <f>ROUND(I269*H269,2)</f>
        <v>0</v>
      </c>
      <c r="K269" s="210"/>
      <c r="L269" s="211"/>
      <c r="M269" s="212" t="s">
        <v>3</v>
      </c>
      <c r="N269" s="213" t="s">
        <v>51</v>
      </c>
      <c r="O269" s="74"/>
      <c r="P269" s="178">
        <f>O269*H269</f>
        <v>0</v>
      </c>
      <c r="Q269" s="178">
        <v>0.011</v>
      </c>
      <c r="R269" s="178">
        <f>Q269*H269</f>
        <v>0.006357999999999999</v>
      </c>
      <c r="S269" s="178">
        <v>0</v>
      </c>
      <c r="T269" s="179">
        <f>S269*H269</f>
        <v>0</v>
      </c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R269" s="180" t="s">
        <v>257</v>
      </c>
      <c r="AT269" s="180" t="s">
        <v>355</v>
      </c>
      <c r="AU269" s="180" t="s">
        <v>22</v>
      </c>
      <c r="AY269" s="20" t="s">
        <v>216</v>
      </c>
      <c r="BE269" s="181">
        <f>IF(N269="základní",J269,0)</f>
        <v>0</v>
      </c>
      <c r="BF269" s="181">
        <f>IF(N269="snížená",J269,0)</f>
        <v>0</v>
      </c>
      <c r="BG269" s="181">
        <f>IF(N269="zákl. přenesená",J269,0)</f>
        <v>0</v>
      </c>
      <c r="BH269" s="181">
        <f>IF(N269="sníž. přenesená",J269,0)</f>
        <v>0</v>
      </c>
      <c r="BI269" s="181">
        <f>IF(N269="nulová",J269,0)</f>
        <v>0</v>
      </c>
      <c r="BJ269" s="20" t="s">
        <v>88</v>
      </c>
      <c r="BK269" s="181">
        <f>ROUND(I269*H269,2)</f>
        <v>0</v>
      </c>
      <c r="BL269" s="20" t="s">
        <v>222</v>
      </c>
      <c r="BM269" s="180" t="s">
        <v>1784</v>
      </c>
    </row>
    <row r="270" spans="1:47" s="2" customFormat="1" ht="12">
      <c r="A270" s="40"/>
      <c r="B270" s="41"/>
      <c r="C270" s="40"/>
      <c r="D270" s="183" t="s">
        <v>229</v>
      </c>
      <c r="E270" s="40"/>
      <c r="F270" s="191" t="s">
        <v>1338</v>
      </c>
      <c r="G270" s="40"/>
      <c r="H270" s="40"/>
      <c r="I270" s="192"/>
      <c r="J270" s="40"/>
      <c r="K270" s="40"/>
      <c r="L270" s="41"/>
      <c r="M270" s="193"/>
      <c r="N270" s="194"/>
      <c r="O270" s="74"/>
      <c r="P270" s="74"/>
      <c r="Q270" s="74"/>
      <c r="R270" s="74"/>
      <c r="S270" s="74"/>
      <c r="T270" s="75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T270" s="20" t="s">
        <v>229</v>
      </c>
      <c r="AU270" s="20" t="s">
        <v>22</v>
      </c>
    </row>
    <row r="271" spans="1:51" s="13" customFormat="1" ht="12">
      <c r="A271" s="13"/>
      <c r="B271" s="182"/>
      <c r="C271" s="13"/>
      <c r="D271" s="183" t="s">
        <v>224</v>
      </c>
      <c r="E271" s="13"/>
      <c r="F271" s="185" t="s">
        <v>1536</v>
      </c>
      <c r="G271" s="13"/>
      <c r="H271" s="186">
        <v>0.578</v>
      </c>
      <c r="I271" s="187"/>
      <c r="J271" s="13"/>
      <c r="K271" s="13"/>
      <c r="L271" s="182"/>
      <c r="M271" s="188"/>
      <c r="N271" s="189"/>
      <c r="O271" s="189"/>
      <c r="P271" s="189"/>
      <c r="Q271" s="189"/>
      <c r="R271" s="189"/>
      <c r="S271" s="189"/>
      <c r="T271" s="190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184" t="s">
        <v>224</v>
      </c>
      <c r="AU271" s="184" t="s">
        <v>22</v>
      </c>
      <c r="AV271" s="13" t="s">
        <v>22</v>
      </c>
      <c r="AW271" s="13" t="s">
        <v>4</v>
      </c>
      <c r="AX271" s="13" t="s">
        <v>88</v>
      </c>
      <c r="AY271" s="184" t="s">
        <v>216</v>
      </c>
    </row>
    <row r="272" spans="1:65" s="2" customFormat="1" ht="24.15" customHeight="1">
      <c r="A272" s="40"/>
      <c r="B272" s="167"/>
      <c r="C272" s="168" t="s">
        <v>561</v>
      </c>
      <c r="D272" s="168" t="s">
        <v>218</v>
      </c>
      <c r="E272" s="169" t="s">
        <v>1785</v>
      </c>
      <c r="F272" s="170" t="s">
        <v>1786</v>
      </c>
      <c r="G272" s="171" t="s">
        <v>270</v>
      </c>
      <c r="H272" s="172">
        <v>2.363</v>
      </c>
      <c r="I272" s="173"/>
      <c r="J272" s="174">
        <f>ROUND(I272*H272,2)</f>
        <v>0</v>
      </c>
      <c r="K272" s="175"/>
      <c r="L272" s="41"/>
      <c r="M272" s="176" t="s">
        <v>3</v>
      </c>
      <c r="N272" s="177" t="s">
        <v>51</v>
      </c>
      <c r="O272" s="74"/>
      <c r="P272" s="178">
        <f>O272*H272</f>
        <v>0</v>
      </c>
      <c r="Q272" s="178">
        <v>2.25634</v>
      </c>
      <c r="R272" s="178">
        <f>Q272*H272</f>
        <v>5.33173142</v>
      </c>
      <c r="S272" s="178">
        <v>0</v>
      </c>
      <c r="T272" s="179">
        <f>S272*H272</f>
        <v>0</v>
      </c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R272" s="180" t="s">
        <v>222</v>
      </c>
      <c r="AT272" s="180" t="s">
        <v>218</v>
      </c>
      <c r="AU272" s="180" t="s">
        <v>22</v>
      </c>
      <c r="AY272" s="20" t="s">
        <v>216</v>
      </c>
      <c r="BE272" s="181">
        <f>IF(N272="základní",J272,0)</f>
        <v>0</v>
      </c>
      <c r="BF272" s="181">
        <f>IF(N272="snížená",J272,0)</f>
        <v>0</v>
      </c>
      <c r="BG272" s="181">
        <f>IF(N272="zákl. přenesená",J272,0)</f>
        <v>0</v>
      </c>
      <c r="BH272" s="181">
        <f>IF(N272="sníž. přenesená",J272,0)</f>
        <v>0</v>
      </c>
      <c r="BI272" s="181">
        <f>IF(N272="nulová",J272,0)</f>
        <v>0</v>
      </c>
      <c r="BJ272" s="20" t="s">
        <v>88</v>
      </c>
      <c r="BK272" s="181">
        <f>ROUND(I272*H272,2)</f>
        <v>0</v>
      </c>
      <c r="BL272" s="20" t="s">
        <v>222</v>
      </c>
      <c r="BM272" s="180" t="s">
        <v>1787</v>
      </c>
    </row>
    <row r="273" spans="1:51" s="13" customFormat="1" ht="12">
      <c r="A273" s="13"/>
      <c r="B273" s="182"/>
      <c r="C273" s="13"/>
      <c r="D273" s="183" t="s">
        <v>224</v>
      </c>
      <c r="E273" s="184" t="s">
        <v>3</v>
      </c>
      <c r="F273" s="185" t="s">
        <v>1788</v>
      </c>
      <c r="G273" s="13"/>
      <c r="H273" s="186">
        <v>3.369</v>
      </c>
      <c r="I273" s="187"/>
      <c r="J273" s="13"/>
      <c r="K273" s="13"/>
      <c r="L273" s="182"/>
      <c r="M273" s="188"/>
      <c r="N273" s="189"/>
      <c r="O273" s="189"/>
      <c r="P273" s="189"/>
      <c r="Q273" s="189"/>
      <c r="R273" s="189"/>
      <c r="S273" s="189"/>
      <c r="T273" s="190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184" t="s">
        <v>224</v>
      </c>
      <c r="AU273" s="184" t="s">
        <v>22</v>
      </c>
      <c r="AV273" s="13" t="s">
        <v>22</v>
      </c>
      <c r="AW273" s="13" t="s">
        <v>41</v>
      </c>
      <c r="AX273" s="13" t="s">
        <v>80</v>
      </c>
      <c r="AY273" s="184" t="s">
        <v>216</v>
      </c>
    </row>
    <row r="274" spans="1:51" s="13" customFormat="1" ht="12">
      <c r="A274" s="13"/>
      <c r="B274" s="182"/>
      <c r="C274" s="13"/>
      <c r="D274" s="183" t="s">
        <v>224</v>
      </c>
      <c r="E274" s="184" t="s">
        <v>3</v>
      </c>
      <c r="F274" s="185" t="s">
        <v>1789</v>
      </c>
      <c r="G274" s="13"/>
      <c r="H274" s="186">
        <v>0.717</v>
      </c>
      <c r="I274" s="187"/>
      <c r="J274" s="13"/>
      <c r="K274" s="13"/>
      <c r="L274" s="182"/>
      <c r="M274" s="188"/>
      <c r="N274" s="189"/>
      <c r="O274" s="189"/>
      <c r="P274" s="189"/>
      <c r="Q274" s="189"/>
      <c r="R274" s="189"/>
      <c r="S274" s="189"/>
      <c r="T274" s="190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184" t="s">
        <v>224</v>
      </c>
      <c r="AU274" s="184" t="s">
        <v>22</v>
      </c>
      <c r="AV274" s="13" t="s">
        <v>22</v>
      </c>
      <c r="AW274" s="13" t="s">
        <v>41</v>
      </c>
      <c r="AX274" s="13" t="s">
        <v>80</v>
      </c>
      <c r="AY274" s="184" t="s">
        <v>216</v>
      </c>
    </row>
    <row r="275" spans="1:51" s="14" customFormat="1" ht="12">
      <c r="A275" s="14"/>
      <c r="B275" s="195"/>
      <c r="C275" s="14"/>
      <c r="D275" s="183" t="s">
        <v>224</v>
      </c>
      <c r="E275" s="196" t="s">
        <v>3</v>
      </c>
      <c r="F275" s="197" t="s">
        <v>233</v>
      </c>
      <c r="G275" s="14"/>
      <c r="H275" s="198">
        <v>4.086</v>
      </c>
      <c r="I275" s="199"/>
      <c r="J275" s="14"/>
      <c r="K275" s="14"/>
      <c r="L275" s="195"/>
      <c r="M275" s="200"/>
      <c r="N275" s="201"/>
      <c r="O275" s="201"/>
      <c r="P275" s="201"/>
      <c r="Q275" s="201"/>
      <c r="R275" s="201"/>
      <c r="S275" s="201"/>
      <c r="T275" s="202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196" t="s">
        <v>224</v>
      </c>
      <c r="AU275" s="196" t="s">
        <v>22</v>
      </c>
      <c r="AV275" s="14" t="s">
        <v>222</v>
      </c>
      <c r="AW275" s="14" t="s">
        <v>41</v>
      </c>
      <c r="AX275" s="14" t="s">
        <v>88</v>
      </c>
      <c r="AY275" s="196" t="s">
        <v>216</v>
      </c>
    </row>
    <row r="276" spans="1:51" s="13" customFormat="1" ht="12">
      <c r="A276" s="13"/>
      <c r="B276" s="182"/>
      <c r="C276" s="13"/>
      <c r="D276" s="183" t="s">
        <v>224</v>
      </c>
      <c r="E276" s="13"/>
      <c r="F276" s="185" t="s">
        <v>1790</v>
      </c>
      <c r="G276" s="13"/>
      <c r="H276" s="186">
        <v>2.363</v>
      </c>
      <c r="I276" s="187"/>
      <c r="J276" s="13"/>
      <c r="K276" s="13"/>
      <c r="L276" s="182"/>
      <c r="M276" s="188"/>
      <c r="N276" s="189"/>
      <c r="O276" s="189"/>
      <c r="P276" s="189"/>
      <c r="Q276" s="189"/>
      <c r="R276" s="189"/>
      <c r="S276" s="189"/>
      <c r="T276" s="190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184" t="s">
        <v>224</v>
      </c>
      <c r="AU276" s="184" t="s">
        <v>22</v>
      </c>
      <c r="AV276" s="13" t="s">
        <v>22</v>
      </c>
      <c r="AW276" s="13" t="s">
        <v>4</v>
      </c>
      <c r="AX276" s="13" t="s">
        <v>88</v>
      </c>
      <c r="AY276" s="184" t="s">
        <v>216</v>
      </c>
    </row>
    <row r="277" spans="1:65" s="2" customFormat="1" ht="14.4" customHeight="1">
      <c r="A277" s="40"/>
      <c r="B277" s="167"/>
      <c r="C277" s="168" t="s">
        <v>568</v>
      </c>
      <c r="D277" s="168" t="s">
        <v>218</v>
      </c>
      <c r="E277" s="169" t="s">
        <v>1426</v>
      </c>
      <c r="F277" s="170" t="s">
        <v>1427</v>
      </c>
      <c r="G277" s="171" t="s">
        <v>260</v>
      </c>
      <c r="H277" s="172">
        <v>23.548</v>
      </c>
      <c r="I277" s="173"/>
      <c r="J277" s="174">
        <f>ROUND(I277*H277,2)</f>
        <v>0</v>
      </c>
      <c r="K277" s="175"/>
      <c r="L277" s="41"/>
      <c r="M277" s="176" t="s">
        <v>3</v>
      </c>
      <c r="N277" s="177" t="s">
        <v>51</v>
      </c>
      <c r="O277" s="74"/>
      <c r="P277" s="178">
        <f>O277*H277</f>
        <v>0</v>
      </c>
      <c r="Q277" s="178">
        <v>0.00019</v>
      </c>
      <c r="R277" s="178">
        <f>Q277*H277</f>
        <v>0.00447412</v>
      </c>
      <c r="S277" s="178">
        <v>0</v>
      </c>
      <c r="T277" s="179">
        <f>S277*H277</f>
        <v>0</v>
      </c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R277" s="180" t="s">
        <v>222</v>
      </c>
      <c r="AT277" s="180" t="s">
        <v>218</v>
      </c>
      <c r="AU277" s="180" t="s">
        <v>22</v>
      </c>
      <c r="AY277" s="20" t="s">
        <v>216</v>
      </c>
      <c r="BE277" s="181">
        <f>IF(N277="základní",J277,0)</f>
        <v>0</v>
      </c>
      <c r="BF277" s="181">
        <f>IF(N277="snížená",J277,0)</f>
        <v>0</v>
      </c>
      <c r="BG277" s="181">
        <f>IF(N277="zákl. přenesená",J277,0)</f>
        <v>0</v>
      </c>
      <c r="BH277" s="181">
        <f>IF(N277="sníž. přenesená",J277,0)</f>
        <v>0</v>
      </c>
      <c r="BI277" s="181">
        <f>IF(N277="nulová",J277,0)</f>
        <v>0</v>
      </c>
      <c r="BJ277" s="20" t="s">
        <v>88</v>
      </c>
      <c r="BK277" s="181">
        <f>ROUND(I277*H277,2)</f>
        <v>0</v>
      </c>
      <c r="BL277" s="20" t="s">
        <v>222</v>
      </c>
      <c r="BM277" s="180" t="s">
        <v>1791</v>
      </c>
    </row>
    <row r="278" spans="1:51" s="13" customFormat="1" ht="12">
      <c r="A278" s="13"/>
      <c r="B278" s="182"/>
      <c r="C278" s="13"/>
      <c r="D278" s="183" t="s">
        <v>224</v>
      </c>
      <c r="E278" s="184" t="s">
        <v>3</v>
      </c>
      <c r="F278" s="185" t="s">
        <v>1792</v>
      </c>
      <c r="G278" s="13"/>
      <c r="H278" s="186">
        <v>34.34</v>
      </c>
      <c r="I278" s="187"/>
      <c r="J278" s="13"/>
      <c r="K278" s="13"/>
      <c r="L278" s="182"/>
      <c r="M278" s="188"/>
      <c r="N278" s="189"/>
      <c r="O278" s="189"/>
      <c r="P278" s="189"/>
      <c r="Q278" s="189"/>
      <c r="R278" s="189"/>
      <c r="S278" s="189"/>
      <c r="T278" s="190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184" t="s">
        <v>224</v>
      </c>
      <c r="AU278" s="184" t="s">
        <v>22</v>
      </c>
      <c r="AV278" s="13" t="s">
        <v>22</v>
      </c>
      <c r="AW278" s="13" t="s">
        <v>41</v>
      </c>
      <c r="AX278" s="13" t="s">
        <v>80</v>
      </c>
      <c r="AY278" s="184" t="s">
        <v>216</v>
      </c>
    </row>
    <row r="279" spans="1:51" s="13" customFormat="1" ht="12">
      <c r="A279" s="13"/>
      <c r="B279" s="182"/>
      <c r="C279" s="13"/>
      <c r="D279" s="183" t="s">
        <v>224</v>
      </c>
      <c r="E279" s="184" t="s">
        <v>3</v>
      </c>
      <c r="F279" s="185" t="s">
        <v>1793</v>
      </c>
      <c r="G279" s="13"/>
      <c r="H279" s="186">
        <v>6.38</v>
      </c>
      <c r="I279" s="187"/>
      <c r="J279" s="13"/>
      <c r="K279" s="13"/>
      <c r="L279" s="182"/>
      <c r="M279" s="188"/>
      <c r="N279" s="189"/>
      <c r="O279" s="189"/>
      <c r="P279" s="189"/>
      <c r="Q279" s="189"/>
      <c r="R279" s="189"/>
      <c r="S279" s="189"/>
      <c r="T279" s="190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184" t="s">
        <v>224</v>
      </c>
      <c r="AU279" s="184" t="s">
        <v>22</v>
      </c>
      <c r="AV279" s="13" t="s">
        <v>22</v>
      </c>
      <c r="AW279" s="13" t="s">
        <v>41</v>
      </c>
      <c r="AX279" s="13" t="s">
        <v>80</v>
      </c>
      <c r="AY279" s="184" t="s">
        <v>216</v>
      </c>
    </row>
    <row r="280" spans="1:51" s="14" customFormat="1" ht="12">
      <c r="A280" s="14"/>
      <c r="B280" s="195"/>
      <c r="C280" s="14"/>
      <c r="D280" s="183" t="s">
        <v>224</v>
      </c>
      <c r="E280" s="196" t="s">
        <v>3</v>
      </c>
      <c r="F280" s="197" t="s">
        <v>233</v>
      </c>
      <c r="G280" s="14"/>
      <c r="H280" s="198">
        <v>40.720000000000006</v>
      </c>
      <c r="I280" s="199"/>
      <c r="J280" s="14"/>
      <c r="K280" s="14"/>
      <c r="L280" s="195"/>
      <c r="M280" s="200"/>
      <c r="N280" s="201"/>
      <c r="O280" s="201"/>
      <c r="P280" s="201"/>
      <c r="Q280" s="201"/>
      <c r="R280" s="201"/>
      <c r="S280" s="201"/>
      <c r="T280" s="202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196" t="s">
        <v>224</v>
      </c>
      <c r="AU280" s="196" t="s">
        <v>22</v>
      </c>
      <c r="AV280" s="14" t="s">
        <v>222</v>
      </c>
      <c r="AW280" s="14" t="s">
        <v>41</v>
      </c>
      <c r="AX280" s="14" t="s">
        <v>88</v>
      </c>
      <c r="AY280" s="196" t="s">
        <v>216</v>
      </c>
    </row>
    <row r="281" spans="1:51" s="13" customFormat="1" ht="12">
      <c r="A281" s="13"/>
      <c r="B281" s="182"/>
      <c r="C281" s="13"/>
      <c r="D281" s="183" t="s">
        <v>224</v>
      </c>
      <c r="E281" s="13"/>
      <c r="F281" s="185" t="s">
        <v>1794</v>
      </c>
      <c r="G281" s="13"/>
      <c r="H281" s="186">
        <v>23.548</v>
      </c>
      <c r="I281" s="187"/>
      <c r="J281" s="13"/>
      <c r="K281" s="13"/>
      <c r="L281" s="182"/>
      <c r="M281" s="188"/>
      <c r="N281" s="189"/>
      <c r="O281" s="189"/>
      <c r="P281" s="189"/>
      <c r="Q281" s="189"/>
      <c r="R281" s="189"/>
      <c r="S281" s="189"/>
      <c r="T281" s="190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184" t="s">
        <v>224</v>
      </c>
      <c r="AU281" s="184" t="s">
        <v>22</v>
      </c>
      <c r="AV281" s="13" t="s">
        <v>22</v>
      </c>
      <c r="AW281" s="13" t="s">
        <v>4</v>
      </c>
      <c r="AX281" s="13" t="s">
        <v>88</v>
      </c>
      <c r="AY281" s="184" t="s">
        <v>216</v>
      </c>
    </row>
    <row r="282" spans="1:65" s="2" customFormat="1" ht="14.4" customHeight="1">
      <c r="A282" s="40"/>
      <c r="B282" s="167"/>
      <c r="C282" s="168" t="s">
        <v>573</v>
      </c>
      <c r="D282" s="168" t="s">
        <v>218</v>
      </c>
      <c r="E282" s="169" t="s">
        <v>1430</v>
      </c>
      <c r="F282" s="170" t="s">
        <v>1431</v>
      </c>
      <c r="G282" s="171" t="s">
        <v>260</v>
      </c>
      <c r="H282" s="172">
        <v>23.548</v>
      </c>
      <c r="I282" s="173"/>
      <c r="J282" s="174">
        <f>ROUND(I282*H282,2)</f>
        <v>0</v>
      </c>
      <c r="K282" s="175"/>
      <c r="L282" s="41"/>
      <c r="M282" s="176" t="s">
        <v>3</v>
      </c>
      <c r="N282" s="177" t="s">
        <v>51</v>
      </c>
      <c r="O282" s="74"/>
      <c r="P282" s="178">
        <f>O282*H282</f>
        <v>0</v>
      </c>
      <c r="Q282" s="178">
        <v>9E-05</v>
      </c>
      <c r="R282" s="178">
        <f>Q282*H282</f>
        <v>0.00211932</v>
      </c>
      <c r="S282" s="178">
        <v>0</v>
      </c>
      <c r="T282" s="179">
        <f>S282*H282</f>
        <v>0</v>
      </c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R282" s="180" t="s">
        <v>222</v>
      </c>
      <c r="AT282" s="180" t="s">
        <v>218</v>
      </c>
      <c r="AU282" s="180" t="s">
        <v>22</v>
      </c>
      <c r="AY282" s="20" t="s">
        <v>216</v>
      </c>
      <c r="BE282" s="181">
        <f>IF(N282="základní",J282,0)</f>
        <v>0</v>
      </c>
      <c r="BF282" s="181">
        <f>IF(N282="snížená",J282,0)</f>
        <v>0</v>
      </c>
      <c r="BG282" s="181">
        <f>IF(N282="zákl. přenesená",J282,0)</f>
        <v>0</v>
      </c>
      <c r="BH282" s="181">
        <f>IF(N282="sníž. přenesená",J282,0)</f>
        <v>0</v>
      </c>
      <c r="BI282" s="181">
        <f>IF(N282="nulová",J282,0)</f>
        <v>0</v>
      </c>
      <c r="BJ282" s="20" t="s">
        <v>88</v>
      </c>
      <c r="BK282" s="181">
        <f>ROUND(I282*H282,2)</f>
        <v>0</v>
      </c>
      <c r="BL282" s="20" t="s">
        <v>222</v>
      </c>
      <c r="BM282" s="180" t="s">
        <v>1795</v>
      </c>
    </row>
    <row r="283" spans="1:51" s="13" customFormat="1" ht="12">
      <c r="A283" s="13"/>
      <c r="B283" s="182"/>
      <c r="C283" s="13"/>
      <c r="D283" s="183" t="s">
        <v>224</v>
      </c>
      <c r="E283" s="13"/>
      <c r="F283" s="185" t="s">
        <v>1794</v>
      </c>
      <c r="G283" s="13"/>
      <c r="H283" s="186">
        <v>23.548</v>
      </c>
      <c r="I283" s="187"/>
      <c r="J283" s="13"/>
      <c r="K283" s="13"/>
      <c r="L283" s="182"/>
      <c r="M283" s="188"/>
      <c r="N283" s="189"/>
      <c r="O283" s="189"/>
      <c r="P283" s="189"/>
      <c r="Q283" s="189"/>
      <c r="R283" s="189"/>
      <c r="S283" s="189"/>
      <c r="T283" s="190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184" t="s">
        <v>224</v>
      </c>
      <c r="AU283" s="184" t="s">
        <v>22</v>
      </c>
      <c r="AV283" s="13" t="s">
        <v>22</v>
      </c>
      <c r="AW283" s="13" t="s">
        <v>4</v>
      </c>
      <c r="AX283" s="13" t="s">
        <v>88</v>
      </c>
      <c r="AY283" s="184" t="s">
        <v>216</v>
      </c>
    </row>
    <row r="284" spans="1:65" s="2" customFormat="1" ht="14.4" customHeight="1">
      <c r="A284" s="40"/>
      <c r="B284" s="167"/>
      <c r="C284" s="168" t="s">
        <v>577</v>
      </c>
      <c r="D284" s="168" t="s">
        <v>218</v>
      </c>
      <c r="E284" s="169" t="s">
        <v>1433</v>
      </c>
      <c r="F284" s="170" t="s">
        <v>1434</v>
      </c>
      <c r="G284" s="171" t="s">
        <v>1435</v>
      </c>
      <c r="H284" s="172">
        <v>0.11</v>
      </c>
      <c r="I284" s="173"/>
      <c r="J284" s="174">
        <f>ROUND(I284*H284,2)</f>
        <v>0</v>
      </c>
      <c r="K284" s="175"/>
      <c r="L284" s="41"/>
      <c r="M284" s="176" t="s">
        <v>3</v>
      </c>
      <c r="N284" s="177" t="s">
        <v>51</v>
      </c>
      <c r="O284" s="74"/>
      <c r="P284" s="178">
        <f>O284*H284</f>
        <v>0</v>
      </c>
      <c r="Q284" s="178">
        <v>0</v>
      </c>
      <c r="R284" s="178">
        <f>Q284*H284</f>
        <v>0</v>
      </c>
      <c r="S284" s="178">
        <v>0</v>
      </c>
      <c r="T284" s="179">
        <f>S284*H284</f>
        <v>0</v>
      </c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R284" s="180" t="s">
        <v>222</v>
      </c>
      <c r="AT284" s="180" t="s">
        <v>218</v>
      </c>
      <c r="AU284" s="180" t="s">
        <v>22</v>
      </c>
      <c r="AY284" s="20" t="s">
        <v>216</v>
      </c>
      <c r="BE284" s="181">
        <f>IF(N284="základní",J284,0)</f>
        <v>0</v>
      </c>
      <c r="BF284" s="181">
        <f>IF(N284="snížená",J284,0)</f>
        <v>0</v>
      </c>
      <c r="BG284" s="181">
        <f>IF(N284="zákl. přenesená",J284,0)</f>
        <v>0</v>
      </c>
      <c r="BH284" s="181">
        <f>IF(N284="sníž. přenesená",J284,0)</f>
        <v>0</v>
      </c>
      <c r="BI284" s="181">
        <f>IF(N284="nulová",J284,0)</f>
        <v>0</v>
      </c>
      <c r="BJ284" s="20" t="s">
        <v>88</v>
      </c>
      <c r="BK284" s="181">
        <f>ROUND(I284*H284,2)</f>
        <v>0</v>
      </c>
      <c r="BL284" s="20" t="s">
        <v>222</v>
      </c>
      <c r="BM284" s="180" t="s">
        <v>1796</v>
      </c>
    </row>
    <row r="285" spans="1:51" s="13" customFormat="1" ht="12">
      <c r="A285" s="13"/>
      <c r="B285" s="182"/>
      <c r="C285" s="13"/>
      <c r="D285" s="183" t="s">
        <v>224</v>
      </c>
      <c r="E285" s="13"/>
      <c r="F285" s="185" t="s">
        <v>1437</v>
      </c>
      <c r="G285" s="13"/>
      <c r="H285" s="186">
        <v>0.11</v>
      </c>
      <c r="I285" s="187"/>
      <c r="J285" s="13"/>
      <c r="K285" s="13"/>
      <c r="L285" s="182"/>
      <c r="M285" s="188"/>
      <c r="N285" s="189"/>
      <c r="O285" s="189"/>
      <c r="P285" s="189"/>
      <c r="Q285" s="189"/>
      <c r="R285" s="189"/>
      <c r="S285" s="189"/>
      <c r="T285" s="190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184" t="s">
        <v>224</v>
      </c>
      <c r="AU285" s="184" t="s">
        <v>22</v>
      </c>
      <c r="AV285" s="13" t="s">
        <v>22</v>
      </c>
      <c r="AW285" s="13" t="s">
        <v>4</v>
      </c>
      <c r="AX285" s="13" t="s">
        <v>88</v>
      </c>
      <c r="AY285" s="184" t="s">
        <v>216</v>
      </c>
    </row>
    <row r="286" spans="1:63" s="12" customFormat="1" ht="22.8" customHeight="1">
      <c r="A286" s="12"/>
      <c r="B286" s="154"/>
      <c r="C286" s="12"/>
      <c r="D286" s="155" t="s">
        <v>79</v>
      </c>
      <c r="E286" s="165" t="s">
        <v>592</v>
      </c>
      <c r="F286" s="165" t="s">
        <v>593</v>
      </c>
      <c r="G286" s="12"/>
      <c r="H286" s="12"/>
      <c r="I286" s="157"/>
      <c r="J286" s="166">
        <f>BK286</f>
        <v>0</v>
      </c>
      <c r="K286" s="12"/>
      <c r="L286" s="154"/>
      <c r="M286" s="159"/>
      <c r="N286" s="160"/>
      <c r="O286" s="160"/>
      <c r="P286" s="161">
        <f>SUM(P287:P290)</f>
        <v>0</v>
      </c>
      <c r="Q286" s="160"/>
      <c r="R286" s="161">
        <f>SUM(R287:R290)</f>
        <v>0</v>
      </c>
      <c r="S286" s="160"/>
      <c r="T286" s="162">
        <f>SUM(T287:T290)</f>
        <v>0</v>
      </c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R286" s="155" t="s">
        <v>88</v>
      </c>
      <c r="AT286" s="163" t="s">
        <v>79</v>
      </c>
      <c r="AU286" s="163" t="s">
        <v>88</v>
      </c>
      <c r="AY286" s="155" t="s">
        <v>216</v>
      </c>
      <c r="BK286" s="164">
        <f>SUM(BK287:BK290)</f>
        <v>0</v>
      </c>
    </row>
    <row r="287" spans="1:65" s="2" customFormat="1" ht="49.05" customHeight="1">
      <c r="A287" s="40"/>
      <c r="B287" s="167"/>
      <c r="C287" s="168" t="s">
        <v>581</v>
      </c>
      <c r="D287" s="168" t="s">
        <v>218</v>
      </c>
      <c r="E287" s="169" t="s">
        <v>1452</v>
      </c>
      <c r="F287" s="170" t="s">
        <v>1453</v>
      </c>
      <c r="G287" s="171" t="s">
        <v>299</v>
      </c>
      <c r="H287" s="172">
        <v>126.552</v>
      </c>
      <c r="I287" s="173"/>
      <c r="J287" s="174">
        <f>ROUND(I287*H287,2)</f>
        <v>0</v>
      </c>
      <c r="K287" s="175"/>
      <c r="L287" s="41"/>
      <c r="M287" s="176" t="s">
        <v>3</v>
      </c>
      <c r="N287" s="177" t="s">
        <v>51</v>
      </c>
      <c r="O287" s="74"/>
      <c r="P287" s="178">
        <f>O287*H287</f>
        <v>0</v>
      </c>
      <c r="Q287" s="178">
        <v>0</v>
      </c>
      <c r="R287" s="178">
        <f>Q287*H287</f>
        <v>0</v>
      </c>
      <c r="S287" s="178">
        <v>0</v>
      </c>
      <c r="T287" s="179">
        <f>S287*H287</f>
        <v>0</v>
      </c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R287" s="180" t="s">
        <v>222</v>
      </c>
      <c r="AT287" s="180" t="s">
        <v>218</v>
      </c>
      <c r="AU287" s="180" t="s">
        <v>22</v>
      </c>
      <c r="AY287" s="20" t="s">
        <v>216</v>
      </c>
      <c r="BE287" s="181">
        <f>IF(N287="základní",J287,0)</f>
        <v>0</v>
      </c>
      <c r="BF287" s="181">
        <f>IF(N287="snížená",J287,0)</f>
        <v>0</v>
      </c>
      <c r="BG287" s="181">
        <f>IF(N287="zákl. přenesená",J287,0)</f>
        <v>0</v>
      </c>
      <c r="BH287" s="181">
        <f>IF(N287="sníž. přenesená",J287,0)</f>
        <v>0</v>
      </c>
      <c r="BI287" s="181">
        <f>IF(N287="nulová",J287,0)</f>
        <v>0</v>
      </c>
      <c r="BJ287" s="20" t="s">
        <v>88</v>
      </c>
      <c r="BK287" s="181">
        <f>ROUND(I287*H287,2)</f>
        <v>0</v>
      </c>
      <c r="BL287" s="20" t="s">
        <v>222</v>
      </c>
      <c r="BM287" s="180" t="s">
        <v>1797</v>
      </c>
    </row>
    <row r="288" spans="1:51" s="13" customFormat="1" ht="12">
      <c r="A288" s="13"/>
      <c r="B288" s="182"/>
      <c r="C288" s="13"/>
      <c r="D288" s="183" t="s">
        <v>224</v>
      </c>
      <c r="E288" s="13"/>
      <c r="F288" s="185" t="s">
        <v>1798</v>
      </c>
      <c r="G288" s="13"/>
      <c r="H288" s="186">
        <v>126.552</v>
      </c>
      <c r="I288" s="187"/>
      <c r="J288" s="13"/>
      <c r="K288" s="13"/>
      <c r="L288" s="182"/>
      <c r="M288" s="188"/>
      <c r="N288" s="189"/>
      <c r="O288" s="189"/>
      <c r="P288" s="189"/>
      <c r="Q288" s="189"/>
      <c r="R288" s="189"/>
      <c r="S288" s="189"/>
      <c r="T288" s="190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184" t="s">
        <v>224</v>
      </c>
      <c r="AU288" s="184" t="s">
        <v>22</v>
      </c>
      <c r="AV288" s="13" t="s">
        <v>22</v>
      </c>
      <c r="AW288" s="13" t="s">
        <v>4</v>
      </c>
      <c r="AX288" s="13" t="s">
        <v>88</v>
      </c>
      <c r="AY288" s="184" t="s">
        <v>216</v>
      </c>
    </row>
    <row r="289" spans="1:65" s="2" customFormat="1" ht="49.05" customHeight="1">
      <c r="A289" s="40"/>
      <c r="B289" s="167"/>
      <c r="C289" s="168" t="s">
        <v>585</v>
      </c>
      <c r="D289" s="168" t="s">
        <v>218</v>
      </c>
      <c r="E289" s="169" t="s">
        <v>1456</v>
      </c>
      <c r="F289" s="170" t="s">
        <v>1457</v>
      </c>
      <c r="G289" s="171" t="s">
        <v>299</v>
      </c>
      <c r="H289" s="172">
        <v>126.552</v>
      </c>
      <c r="I289" s="173"/>
      <c r="J289" s="174">
        <f>ROUND(I289*H289,2)</f>
        <v>0</v>
      </c>
      <c r="K289" s="175"/>
      <c r="L289" s="41"/>
      <c r="M289" s="176" t="s">
        <v>3</v>
      </c>
      <c r="N289" s="177" t="s">
        <v>51</v>
      </c>
      <c r="O289" s="74"/>
      <c r="P289" s="178">
        <f>O289*H289</f>
        <v>0</v>
      </c>
      <c r="Q289" s="178">
        <v>0</v>
      </c>
      <c r="R289" s="178">
        <f>Q289*H289</f>
        <v>0</v>
      </c>
      <c r="S289" s="178">
        <v>0</v>
      </c>
      <c r="T289" s="179">
        <f>S289*H289</f>
        <v>0</v>
      </c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R289" s="180" t="s">
        <v>222</v>
      </c>
      <c r="AT289" s="180" t="s">
        <v>218</v>
      </c>
      <c r="AU289" s="180" t="s">
        <v>22</v>
      </c>
      <c r="AY289" s="20" t="s">
        <v>216</v>
      </c>
      <c r="BE289" s="181">
        <f>IF(N289="základní",J289,0)</f>
        <v>0</v>
      </c>
      <c r="BF289" s="181">
        <f>IF(N289="snížená",J289,0)</f>
        <v>0</v>
      </c>
      <c r="BG289" s="181">
        <f>IF(N289="zákl. přenesená",J289,0)</f>
        <v>0</v>
      </c>
      <c r="BH289" s="181">
        <f>IF(N289="sníž. přenesená",J289,0)</f>
        <v>0</v>
      </c>
      <c r="BI289" s="181">
        <f>IF(N289="nulová",J289,0)</f>
        <v>0</v>
      </c>
      <c r="BJ289" s="20" t="s">
        <v>88</v>
      </c>
      <c r="BK289" s="181">
        <f>ROUND(I289*H289,2)</f>
        <v>0</v>
      </c>
      <c r="BL289" s="20" t="s">
        <v>222</v>
      </c>
      <c r="BM289" s="180" t="s">
        <v>1799</v>
      </c>
    </row>
    <row r="290" spans="1:51" s="13" customFormat="1" ht="12">
      <c r="A290" s="13"/>
      <c r="B290" s="182"/>
      <c r="C290" s="13"/>
      <c r="D290" s="183" t="s">
        <v>224</v>
      </c>
      <c r="E290" s="13"/>
      <c r="F290" s="185" t="s">
        <v>1798</v>
      </c>
      <c r="G290" s="13"/>
      <c r="H290" s="186">
        <v>126.552</v>
      </c>
      <c r="I290" s="187"/>
      <c r="J290" s="13"/>
      <c r="K290" s="13"/>
      <c r="L290" s="182"/>
      <c r="M290" s="188"/>
      <c r="N290" s="189"/>
      <c r="O290" s="189"/>
      <c r="P290" s="189"/>
      <c r="Q290" s="189"/>
      <c r="R290" s="189"/>
      <c r="S290" s="189"/>
      <c r="T290" s="190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184" t="s">
        <v>224</v>
      </c>
      <c r="AU290" s="184" t="s">
        <v>22</v>
      </c>
      <c r="AV290" s="13" t="s">
        <v>22</v>
      </c>
      <c r="AW290" s="13" t="s">
        <v>4</v>
      </c>
      <c r="AX290" s="13" t="s">
        <v>88</v>
      </c>
      <c r="AY290" s="184" t="s">
        <v>216</v>
      </c>
    </row>
    <row r="291" spans="1:63" s="12" customFormat="1" ht="25.9" customHeight="1">
      <c r="A291" s="12"/>
      <c r="B291" s="154"/>
      <c r="C291" s="12"/>
      <c r="D291" s="155" t="s">
        <v>79</v>
      </c>
      <c r="E291" s="156" t="s">
        <v>1622</v>
      </c>
      <c r="F291" s="156" t="s">
        <v>1623</v>
      </c>
      <c r="G291" s="12"/>
      <c r="H291" s="12"/>
      <c r="I291" s="157"/>
      <c r="J291" s="158">
        <f>BK291</f>
        <v>0</v>
      </c>
      <c r="K291" s="12"/>
      <c r="L291" s="154"/>
      <c r="M291" s="159"/>
      <c r="N291" s="160"/>
      <c r="O291" s="160"/>
      <c r="P291" s="161">
        <f>P292</f>
        <v>0</v>
      </c>
      <c r="Q291" s="160"/>
      <c r="R291" s="161">
        <f>R292</f>
        <v>0</v>
      </c>
      <c r="S291" s="160"/>
      <c r="T291" s="162">
        <f>T292</f>
        <v>0</v>
      </c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R291" s="155" t="s">
        <v>244</v>
      </c>
      <c r="AT291" s="163" t="s">
        <v>79</v>
      </c>
      <c r="AU291" s="163" t="s">
        <v>80</v>
      </c>
      <c r="AY291" s="155" t="s">
        <v>216</v>
      </c>
      <c r="BK291" s="164">
        <f>BK292</f>
        <v>0</v>
      </c>
    </row>
    <row r="292" spans="1:63" s="12" customFormat="1" ht="22.8" customHeight="1">
      <c r="A292" s="12"/>
      <c r="B292" s="154"/>
      <c r="C292" s="12"/>
      <c r="D292" s="155" t="s">
        <v>79</v>
      </c>
      <c r="E292" s="165" t="s">
        <v>1624</v>
      </c>
      <c r="F292" s="165" t="s">
        <v>1625</v>
      </c>
      <c r="G292" s="12"/>
      <c r="H292" s="12"/>
      <c r="I292" s="157"/>
      <c r="J292" s="166">
        <f>BK292</f>
        <v>0</v>
      </c>
      <c r="K292" s="12"/>
      <c r="L292" s="154"/>
      <c r="M292" s="159"/>
      <c r="N292" s="160"/>
      <c r="O292" s="160"/>
      <c r="P292" s="161">
        <f>SUM(P293:P296)</f>
        <v>0</v>
      </c>
      <c r="Q292" s="160"/>
      <c r="R292" s="161">
        <f>SUM(R293:R296)</f>
        <v>0</v>
      </c>
      <c r="S292" s="160"/>
      <c r="T292" s="162">
        <f>SUM(T293:T296)</f>
        <v>0</v>
      </c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R292" s="155" t="s">
        <v>244</v>
      </c>
      <c r="AT292" s="163" t="s">
        <v>79</v>
      </c>
      <c r="AU292" s="163" t="s">
        <v>88</v>
      </c>
      <c r="AY292" s="155" t="s">
        <v>216</v>
      </c>
      <c r="BK292" s="164">
        <f>SUM(BK293:BK296)</f>
        <v>0</v>
      </c>
    </row>
    <row r="293" spans="1:65" s="2" customFormat="1" ht="14.4" customHeight="1">
      <c r="A293" s="40"/>
      <c r="B293" s="167"/>
      <c r="C293" s="168" t="s">
        <v>589</v>
      </c>
      <c r="D293" s="168" t="s">
        <v>218</v>
      </c>
      <c r="E293" s="169" t="s">
        <v>1626</v>
      </c>
      <c r="F293" s="170" t="s">
        <v>1627</v>
      </c>
      <c r="G293" s="171" t="s">
        <v>1435</v>
      </c>
      <c r="H293" s="172">
        <v>0.11</v>
      </c>
      <c r="I293" s="173"/>
      <c r="J293" s="174">
        <f>ROUND(I293*H293,2)</f>
        <v>0</v>
      </c>
      <c r="K293" s="175"/>
      <c r="L293" s="41"/>
      <c r="M293" s="176" t="s">
        <v>3</v>
      </c>
      <c r="N293" s="177" t="s">
        <v>51</v>
      </c>
      <c r="O293" s="74"/>
      <c r="P293" s="178">
        <f>O293*H293</f>
        <v>0</v>
      </c>
      <c r="Q293" s="178">
        <v>0</v>
      </c>
      <c r="R293" s="178">
        <f>Q293*H293</f>
        <v>0</v>
      </c>
      <c r="S293" s="178">
        <v>0</v>
      </c>
      <c r="T293" s="179">
        <f>S293*H293</f>
        <v>0</v>
      </c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R293" s="180" t="s">
        <v>1628</v>
      </c>
      <c r="AT293" s="180" t="s">
        <v>218</v>
      </c>
      <c r="AU293" s="180" t="s">
        <v>22</v>
      </c>
      <c r="AY293" s="20" t="s">
        <v>216</v>
      </c>
      <c r="BE293" s="181">
        <f>IF(N293="základní",J293,0)</f>
        <v>0</v>
      </c>
      <c r="BF293" s="181">
        <f>IF(N293="snížená",J293,0)</f>
        <v>0</v>
      </c>
      <c r="BG293" s="181">
        <f>IF(N293="zákl. přenesená",J293,0)</f>
        <v>0</v>
      </c>
      <c r="BH293" s="181">
        <f>IF(N293="sníž. přenesená",J293,0)</f>
        <v>0</v>
      </c>
      <c r="BI293" s="181">
        <f>IF(N293="nulová",J293,0)</f>
        <v>0</v>
      </c>
      <c r="BJ293" s="20" t="s">
        <v>88</v>
      </c>
      <c r="BK293" s="181">
        <f>ROUND(I293*H293,2)</f>
        <v>0</v>
      </c>
      <c r="BL293" s="20" t="s">
        <v>1628</v>
      </c>
      <c r="BM293" s="180" t="s">
        <v>1800</v>
      </c>
    </row>
    <row r="294" spans="1:51" s="13" customFormat="1" ht="12">
      <c r="A294" s="13"/>
      <c r="B294" s="182"/>
      <c r="C294" s="13"/>
      <c r="D294" s="183" t="s">
        <v>224</v>
      </c>
      <c r="E294" s="13"/>
      <c r="F294" s="185" t="s">
        <v>1437</v>
      </c>
      <c r="G294" s="13"/>
      <c r="H294" s="186">
        <v>0.11</v>
      </c>
      <c r="I294" s="187"/>
      <c r="J294" s="13"/>
      <c r="K294" s="13"/>
      <c r="L294" s="182"/>
      <c r="M294" s="188"/>
      <c r="N294" s="189"/>
      <c r="O294" s="189"/>
      <c r="P294" s="189"/>
      <c r="Q294" s="189"/>
      <c r="R294" s="189"/>
      <c r="S294" s="189"/>
      <c r="T294" s="190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184" t="s">
        <v>224</v>
      </c>
      <c r="AU294" s="184" t="s">
        <v>22</v>
      </c>
      <c r="AV294" s="13" t="s">
        <v>22</v>
      </c>
      <c r="AW294" s="13" t="s">
        <v>4</v>
      </c>
      <c r="AX294" s="13" t="s">
        <v>88</v>
      </c>
      <c r="AY294" s="184" t="s">
        <v>216</v>
      </c>
    </row>
    <row r="295" spans="1:65" s="2" customFormat="1" ht="14.4" customHeight="1">
      <c r="A295" s="40"/>
      <c r="B295" s="167"/>
      <c r="C295" s="168" t="s">
        <v>594</v>
      </c>
      <c r="D295" s="168" t="s">
        <v>218</v>
      </c>
      <c r="E295" s="169" t="s">
        <v>1632</v>
      </c>
      <c r="F295" s="170" t="s">
        <v>1633</v>
      </c>
      <c r="G295" s="171" t="s">
        <v>1435</v>
      </c>
      <c r="H295" s="172">
        <v>0.11</v>
      </c>
      <c r="I295" s="173"/>
      <c r="J295" s="174">
        <f>ROUND(I295*H295,2)</f>
        <v>0</v>
      </c>
      <c r="K295" s="175"/>
      <c r="L295" s="41"/>
      <c r="M295" s="176" t="s">
        <v>3</v>
      </c>
      <c r="N295" s="177" t="s">
        <v>51</v>
      </c>
      <c r="O295" s="74"/>
      <c r="P295" s="178">
        <f>O295*H295</f>
        <v>0</v>
      </c>
      <c r="Q295" s="178">
        <v>0</v>
      </c>
      <c r="R295" s="178">
        <f>Q295*H295</f>
        <v>0</v>
      </c>
      <c r="S295" s="178">
        <v>0</v>
      </c>
      <c r="T295" s="179">
        <f>S295*H295</f>
        <v>0</v>
      </c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R295" s="180" t="s">
        <v>1628</v>
      </c>
      <c r="AT295" s="180" t="s">
        <v>218</v>
      </c>
      <c r="AU295" s="180" t="s">
        <v>22</v>
      </c>
      <c r="AY295" s="20" t="s">
        <v>216</v>
      </c>
      <c r="BE295" s="181">
        <f>IF(N295="základní",J295,0)</f>
        <v>0</v>
      </c>
      <c r="BF295" s="181">
        <f>IF(N295="snížená",J295,0)</f>
        <v>0</v>
      </c>
      <c r="BG295" s="181">
        <f>IF(N295="zákl. přenesená",J295,0)</f>
        <v>0</v>
      </c>
      <c r="BH295" s="181">
        <f>IF(N295="sníž. přenesená",J295,0)</f>
        <v>0</v>
      </c>
      <c r="BI295" s="181">
        <f>IF(N295="nulová",J295,0)</f>
        <v>0</v>
      </c>
      <c r="BJ295" s="20" t="s">
        <v>88</v>
      </c>
      <c r="BK295" s="181">
        <f>ROUND(I295*H295,2)</f>
        <v>0</v>
      </c>
      <c r="BL295" s="20" t="s">
        <v>1628</v>
      </c>
      <c r="BM295" s="180" t="s">
        <v>1801</v>
      </c>
    </row>
    <row r="296" spans="1:51" s="13" customFormat="1" ht="12">
      <c r="A296" s="13"/>
      <c r="B296" s="182"/>
      <c r="C296" s="13"/>
      <c r="D296" s="183" t="s">
        <v>224</v>
      </c>
      <c r="E296" s="13"/>
      <c r="F296" s="185" t="s">
        <v>1437</v>
      </c>
      <c r="G296" s="13"/>
      <c r="H296" s="186">
        <v>0.11</v>
      </c>
      <c r="I296" s="187"/>
      <c r="J296" s="13"/>
      <c r="K296" s="13"/>
      <c r="L296" s="182"/>
      <c r="M296" s="237"/>
      <c r="N296" s="238"/>
      <c r="O296" s="238"/>
      <c r="P296" s="238"/>
      <c r="Q296" s="238"/>
      <c r="R296" s="238"/>
      <c r="S296" s="238"/>
      <c r="T296" s="239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184" t="s">
        <v>224</v>
      </c>
      <c r="AU296" s="184" t="s">
        <v>22</v>
      </c>
      <c r="AV296" s="13" t="s">
        <v>22</v>
      </c>
      <c r="AW296" s="13" t="s">
        <v>4</v>
      </c>
      <c r="AX296" s="13" t="s">
        <v>88</v>
      </c>
      <c r="AY296" s="184" t="s">
        <v>216</v>
      </c>
    </row>
    <row r="297" spans="1:31" s="2" customFormat="1" ht="6.95" customHeight="1">
      <c r="A297" s="40"/>
      <c r="B297" s="57"/>
      <c r="C297" s="58"/>
      <c r="D297" s="58"/>
      <c r="E297" s="58"/>
      <c r="F297" s="58"/>
      <c r="G297" s="58"/>
      <c r="H297" s="58"/>
      <c r="I297" s="58"/>
      <c r="J297" s="58"/>
      <c r="K297" s="58"/>
      <c r="L297" s="41"/>
      <c r="M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</row>
  </sheetData>
  <autoFilter ref="C86:K296"/>
  <mergeCells count="9">
    <mergeCell ref="E7:H7"/>
    <mergeCell ref="E9:H9"/>
    <mergeCell ref="E18:H18"/>
    <mergeCell ref="E27:H27"/>
    <mergeCell ref="E48:H48"/>
    <mergeCell ref="E50:H50"/>
    <mergeCell ref="E77:H77"/>
    <mergeCell ref="E79:H7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4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9" t="s">
        <v>6</v>
      </c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134</v>
      </c>
    </row>
    <row r="3" spans="2:46" s="1" customFormat="1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3"/>
      <c r="AT3" s="20" t="s">
        <v>22</v>
      </c>
    </row>
    <row r="4" spans="2:46" s="1" customFormat="1" ht="24.95" customHeight="1">
      <c r="B4" s="23"/>
      <c r="D4" s="24" t="s">
        <v>186</v>
      </c>
      <c r="L4" s="23"/>
      <c r="M4" s="116" t="s">
        <v>11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33" t="s">
        <v>17</v>
      </c>
      <c r="L6" s="23"/>
    </row>
    <row r="7" spans="2:12" s="1" customFormat="1" ht="16.5" customHeight="1">
      <c r="B7" s="23"/>
      <c r="E7" s="117" t="str">
        <f>'Rekapitulace stavby'!K6</f>
        <v>II/187 Kolínec průtah</v>
      </c>
      <c r="F7" s="33"/>
      <c r="G7" s="33"/>
      <c r="H7" s="33"/>
      <c r="L7" s="23"/>
    </row>
    <row r="8" spans="1:31" s="2" customFormat="1" ht="12" customHeight="1">
      <c r="A8" s="40"/>
      <c r="B8" s="41"/>
      <c r="C8" s="40"/>
      <c r="D8" s="33" t="s">
        <v>187</v>
      </c>
      <c r="E8" s="40"/>
      <c r="F8" s="40"/>
      <c r="G8" s="40"/>
      <c r="H8" s="40"/>
      <c r="I8" s="40"/>
      <c r="J8" s="40"/>
      <c r="K8" s="40"/>
      <c r="L8" s="118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1"/>
      <c r="C9" s="40"/>
      <c r="D9" s="40"/>
      <c r="E9" s="64" t="s">
        <v>1802</v>
      </c>
      <c r="F9" s="40"/>
      <c r="G9" s="40"/>
      <c r="H9" s="40"/>
      <c r="I9" s="40"/>
      <c r="J9" s="40"/>
      <c r="K9" s="40"/>
      <c r="L9" s="118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1"/>
      <c r="C10" s="40"/>
      <c r="D10" s="40"/>
      <c r="E10" s="40"/>
      <c r="F10" s="40"/>
      <c r="G10" s="40"/>
      <c r="H10" s="40"/>
      <c r="I10" s="40"/>
      <c r="J10" s="40"/>
      <c r="K10" s="40"/>
      <c r="L10" s="118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1"/>
      <c r="C11" s="40"/>
      <c r="D11" s="33" t="s">
        <v>19</v>
      </c>
      <c r="E11" s="40"/>
      <c r="F11" s="28" t="s">
        <v>20</v>
      </c>
      <c r="G11" s="40"/>
      <c r="H11" s="40"/>
      <c r="I11" s="33" t="s">
        <v>21</v>
      </c>
      <c r="J11" s="28" t="s">
        <v>3</v>
      </c>
      <c r="K11" s="40"/>
      <c r="L11" s="118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1"/>
      <c r="C12" s="40"/>
      <c r="D12" s="33" t="s">
        <v>23</v>
      </c>
      <c r="E12" s="40"/>
      <c r="F12" s="28" t="s">
        <v>24</v>
      </c>
      <c r="G12" s="40"/>
      <c r="H12" s="40"/>
      <c r="I12" s="33" t="s">
        <v>25</v>
      </c>
      <c r="J12" s="66" t="str">
        <f>'Rekapitulace stavby'!AN8</f>
        <v>21. 1. 2021</v>
      </c>
      <c r="K12" s="40"/>
      <c r="L12" s="118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1"/>
      <c r="C13" s="40"/>
      <c r="D13" s="40"/>
      <c r="E13" s="40"/>
      <c r="F13" s="40"/>
      <c r="G13" s="40"/>
      <c r="H13" s="40"/>
      <c r="I13" s="40"/>
      <c r="J13" s="40"/>
      <c r="K13" s="40"/>
      <c r="L13" s="118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1"/>
      <c r="C14" s="40"/>
      <c r="D14" s="33" t="s">
        <v>31</v>
      </c>
      <c r="E14" s="40"/>
      <c r="F14" s="40"/>
      <c r="G14" s="40"/>
      <c r="H14" s="40"/>
      <c r="I14" s="33" t="s">
        <v>32</v>
      </c>
      <c r="J14" s="28" t="s">
        <v>33</v>
      </c>
      <c r="K14" s="40"/>
      <c r="L14" s="118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1"/>
      <c r="C15" s="40"/>
      <c r="D15" s="40"/>
      <c r="E15" s="28" t="s">
        <v>34</v>
      </c>
      <c r="F15" s="40"/>
      <c r="G15" s="40"/>
      <c r="H15" s="40"/>
      <c r="I15" s="33" t="s">
        <v>35</v>
      </c>
      <c r="J15" s="28" t="s">
        <v>3</v>
      </c>
      <c r="K15" s="40"/>
      <c r="L15" s="118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1"/>
      <c r="C16" s="40"/>
      <c r="D16" s="40"/>
      <c r="E16" s="40"/>
      <c r="F16" s="40"/>
      <c r="G16" s="40"/>
      <c r="H16" s="40"/>
      <c r="I16" s="40"/>
      <c r="J16" s="40"/>
      <c r="K16" s="40"/>
      <c r="L16" s="118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1"/>
      <c r="C17" s="40"/>
      <c r="D17" s="33" t="s">
        <v>36</v>
      </c>
      <c r="E17" s="40"/>
      <c r="F17" s="40"/>
      <c r="G17" s="40"/>
      <c r="H17" s="40"/>
      <c r="I17" s="33" t="s">
        <v>32</v>
      </c>
      <c r="J17" s="34" t="str">
        <f>'Rekapitulace stavby'!AN13</f>
        <v>Vyplň údaj</v>
      </c>
      <c r="K17" s="40"/>
      <c r="L17" s="118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1"/>
      <c r="C18" s="40"/>
      <c r="D18" s="40"/>
      <c r="E18" s="34" t="str">
        <f>'Rekapitulace stavby'!E14</f>
        <v>Vyplň údaj</v>
      </c>
      <c r="F18" s="28"/>
      <c r="G18" s="28"/>
      <c r="H18" s="28"/>
      <c r="I18" s="33" t="s">
        <v>35</v>
      </c>
      <c r="J18" s="34" t="str">
        <f>'Rekapitulace stavby'!AN14</f>
        <v>Vyplň údaj</v>
      </c>
      <c r="K18" s="40"/>
      <c r="L18" s="118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1"/>
      <c r="C19" s="40"/>
      <c r="D19" s="40"/>
      <c r="E19" s="40"/>
      <c r="F19" s="40"/>
      <c r="G19" s="40"/>
      <c r="H19" s="40"/>
      <c r="I19" s="40"/>
      <c r="J19" s="40"/>
      <c r="K19" s="40"/>
      <c r="L19" s="118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1"/>
      <c r="C20" s="40"/>
      <c r="D20" s="33" t="s">
        <v>38</v>
      </c>
      <c r="E20" s="40"/>
      <c r="F20" s="40"/>
      <c r="G20" s="40"/>
      <c r="H20" s="40"/>
      <c r="I20" s="33" t="s">
        <v>32</v>
      </c>
      <c r="J20" s="28" t="s">
        <v>39</v>
      </c>
      <c r="K20" s="40"/>
      <c r="L20" s="118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1"/>
      <c r="C21" s="40"/>
      <c r="D21" s="40"/>
      <c r="E21" s="28" t="s">
        <v>40</v>
      </c>
      <c r="F21" s="40"/>
      <c r="G21" s="40"/>
      <c r="H21" s="40"/>
      <c r="I21" s="33" t="s">
        <v>35</v>
      </c>
      <c r="J21" s="28" t="s">
        <v>3</v>
      </c>
      <c r="K21" s="40"/>
      <c r="L21" s="118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1"/>
      <c r="C22" s="40"/>
      <c r="D22" s="40"/>
      <c r="E22" s="40"/>
      <c r="F22" s="40"/>
      <c r="G22" s="40"/>
      <c r="H22" s="40"/>
      <c r="I22" s="40"/>
      <c r="J22" s="40"/>
      <c r="K22" s="40"/>
      <c r="L22" s="118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1"/>
      <c r="C23" s="40"/>
      <c r="D23" s="33" t="s">
        <v>42</v>
      </c>
      <c r="E23" s="40"/>
      <c r="F23" s="40"/>
      <c r="G23" s="40"/>
      <c r="H23" s="40"/>
      <c r="I23" s="33" t="s">
        <v>32</v>
      </c>
      <c r="J23" s="28" t="s">
        <v>39</v>
      </c>
      <c r="K23" s="40"/>
      <c r="L23" s="118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1"/>
      <c r="C24" s="40"/>
      <c r="D24" s="40"/>
      <c r="E24" s="28" t="s">
        <v>43</v>
      </c>
      <c r="F24" s="40"/>
      <c r="G24" s="40"/>
      <c r="H24" s="40"/>
      <c r="I24" s="33" t="s">
        <v>35</v>
      </c>
      <c r="J24" s="28" t="s">
        <v>3</v>
      </c>
      <c r="K24" s="40"/>
      <c r="L24" s="118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1"/>
      <c r="C25" s="40"/>
      <c r="D25" s="40"/>
      <c r="E25" s="40"/>
      <c r="F25" s="40"/>
      <c r="G25" s="40"/>
      <c r="H25" s="40"/>
      <c r="I25" s="40"/>
      <c r="J25" s="40"/>
      <c r="K25" s="40"/>
      <c r="L25" s="118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1"/>
      <c r="C26" s="40"/>
      <c r="D26" s="33" t="s">
        <v>44</v>
      </c>
      <c r="E26" s="40"/>
      <c r="F26" s="40"/>
      <c r="G26" s="40"/>
      <c r="H26" s="40"/>
      <c r="I26" s="40"/>
      <c r="J26" s="40"/>
      <c r="K26" s="40"/>
      <c r="L26" s="118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23.25" customHeight="1">
      <c r="A27" s="119"/>
      <c r="B27" s="120"/>
      <c r="C27" s="119"/>
      <c r="D27" s="119"/>
      <c r="E27" s="38" t="s">
        <v>1276</v>
      </c>
      <c r="F27" s="38"/>
      <c r="G27" s="38"/>
      <c r="H27" s="38"/>
      <c r="I27" s="119"/>
      <c r="J27" s="119"/>
      <c r="K27" s="119"/>
      <c r="L27" s="121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</row>
    <row r="28" spans="1:31" s="2" customFormat="1" ht="6.95" customHeight="1">
      <c r="A28" s="40"/>
      <c r="B28" s="41"/>
      <c r="C28" s="40"/>
      <c r="D28" s="40"/>
      <c r="E28" s="40"/>
      <c r="F28" s="40"/>
      <c r="G28" s="40"/>
      <c r="H28" s="40"/>
      <c r="I28" s="40"/>
      <c r="J28" s="40"/>
      <c r="K28" s="40"/>
      <c r="L28" s="118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1"/>
      <c r="C29" s="40"/>
      <c r="D29" s="86"/>
      <c r="E29" s="86"/>
      <c r="F29" s="86"/>
      <c r="G29" s="86"/>
      <c r="H29" s="86"/>
      <c r="I29" s="86"/>
      <c r="J29" s="86"/>
      <c r="K29" s="86"/>
      <c r="L29" s="118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1"/>
      <c r="C30" s="40"/>
      <c r="D30" s="122" t="s">
        <v>46</v>
      </c>
      <c r="E30" s="40"/>
      <c r="F30" s="40"/>
      <c r="G30" s="40"/>
      <c r="H30" s="40"/>
      <c r="I30" s="40"/>
      <c r="J30" s="92">
        <f>ROUND(J86,2)</f>
        <v>0</v>
      </c>
      <c r="K30" s="40"/>
      <c r="L30" s="118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1"/>
      <c r="C31" s="40"/>
      <c r="D31" s="86"/>
      <c r="E31" s="86"/>
      <c r="F31" s="86"/>
      <c r="G31" s="86"/>
      <c r="H31" s="86"/>
      <c r="I31" s="86"/>
      <c r="J31" s="86"/>
      <c r="K31" s="86"/>
      <c r="L31" s="118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1"/>
      <c r="C32" s="40"/>
      <c r="D32" s="40"/>
      <c r="E32" s="40"/>
      <c r="F32" s="45" t="s">
        <v>48</v>
      </c>
      <c r="G32" s="40"/>
      <c r="H32" s="40"/>
      <c r="I32" s="45" t="s">
        <v>47</v>
      </c>
      <c r="J32" s="45" t="s">
        <v>49</v>
      </c>
      <c r="K32" s="40"/>
      <c r="L32" s="118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1"/>
      <c r="C33" s="40"/>
      <c r="D33" s="123" t="s">
        <v>50</v>
      </c>
      <c r="E33" s="33" t="s">
        <v>51</v>
      </c>
      <c r="F33" s="124">
        <f>ROUND((SUM(BE86:BE244)),2)</f>
        <v>0</v>
      </c>
      <c r="G33" s="40"/>
      <c r="H33" s="40"/>
      <c r="I33" s="125">
        <v>0.21</v>
      </c>
      <c r="J33" s="124">
        <f>ROUND(((SUM(BE86:BE244))*I33),2)</f>
        <v>0</v>
      </c>
      <c r="K33" s="40"/>
      <c r="L33" s="118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1"/>
      <c r="C34" s="40"/>
      <c r="D34" s="40"/>
      <c r="E34" s="33" t="s">
        <v>52</v>
      </c>
      <c r="F34" s="124">
        <f>ROUND((SUM(BF86:BF244)),2)</f>
        <v>0</v>
      </c>
      <c r="G34" s="40"/>
      <c r="H34" s="40"/>
      <c r="I34" s="125">
        <v>0.15</v>
      </c>
      <c r="J34" s="124">
        <f>ROUND(((SUM(BF86:BF244))*I34),2)</f>
        <v>0</v>
      </c>
      <c r="K34" s="40"/>
      <c r="L34" s="118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1"/>
      <c r="C35" s="40"/>
      <c r="D35" s="40"/>
      <c r="E35" s="33" t="s">
        <v>53</v>
      </c>
      <c r="F35" s="124">
        <f>ROUND((SUM(BG86:BG244)),2)</f>
        <v>0</v>
      </c>
      <c r="G35" s="40"/>
      <c r="H35" s="40"/>
      <c r="I35" s="125">
        <v>0.21</v>
      </c>
      <c r="J35" s="124">
        <f>0</f>
        <v>0</v>
      </c>
      <c r="K35" s="40"/>
      <c r="L35" s="118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1"/>
      <c r="C36" s="40"/>
      <c r="D36" s="40"/>
      <c r="E36" s="33" t="s">
        <v>54</v>
      </c>
      <c r="F36" s="124">
        <f>ROUND((SUM(BH86:BH244)),2)</f>
        <v>0</v>
      </c>
      <c r="G36" s="40"/>
      <c r="H36" s="40"/>
      <c r="I36" s="125">
        <v>0.15</v>
      </c>
      <c r="J36" s="124">
        <f>0</f>
        <v>0</v>
      </c>
      <c r="K36" s="40"/>
      <c r="L36" s="118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1"/>
      <c r="C37" s="40"/>
      <c r="D37" s="40"/>
      <c r="E37" s="33" t="s">
        <v>55</v>
      </c>
      <c r="F37" s="124">
        <f>ROUND((SUM(BI86:BI244)),2)</f>
        <v>0</v>
      </c>
      <c r="G37" s="40"/>
      <c r="H37" s="40"/>
      <c r="I37" s="125">
        <v>0</v>
      </c>
      <c r="J37" s="124">
        <f>0</f>
        <v>0</v>
      </c>
      <c r="K37" s="40"/>
      <c r="L37" s="118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1"/>
      <c r="C38" s="40"/>
      <c r="D38" s="40"/>
      <c r="E38" s="40"/>
      <c r="F38" s="40"/>
      <c r="G38" s="40"/>
      <c r="H38" s="40"/>
      <c r="I38" s="40"/>
      <c r="J38" s="40"/>
      <c r="K38" s="40"/>
      <c r="L38" s="118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1"/>
      <c r="C39" s="126"/>
      <c r="D39" s="127" t="s">
        <v>56</v>
      </c>
      <c r="E39" s="78"/>
      <c r="F39" s="78"/>
      <c r="G39" s="128" t="s">
        <v>57</v>
      </c>
      <c r="H39" s="129" t="s">
        <v>58</v>
      </c>
      <c r="I39" s="78"/>
      <c r="J39" s="130">
        <f>SUM(J30:J37)</f>
        <v>0</v>
      </c>
      <c r="K39" s="131"/>
      <c r="L39" s="118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57"/>
      <c r="C40" s="58"/>
      <c r="D40" s="58"/>
      <c r="E40" s="58"/>
      <c r="F40" s="58"/>
      <c r="G40" s="58"/>
      <c r="H40" s="58"/>
      <c r="I40" s="58"/>
      <c r="J40" s="58"/>
      <c r="K40" s="58"/>
      <c r="L40" s="118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59"/>
      <c r="C44" s="60"/>
      <c r="D44" s="60"/>
      <c r="E44" s="60"/>
      <c r="F44" s="60"/>
      <c r="G44" s="60"/>
      <c r="H44" s="60"/>
      <c r="I44" s="60"/>
      <c r="J44" s="60"/>
      <c r="K44" s="60"/>
      <c r="L44" s="118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4" t="s">
        <v>189</v>
      </c>
      <c r="D45" s="40"/>
      <c r="E45" s="40"/>
      <c r="F45" s="40"/>
      <c r="G45" s="40"/>
      <c r="H45" s="40"/>
      <c r="I45" s="40"/>
      <c r="J45" s="40"/>
      <c r="K45" s="40"/>
      <c r="L45" s="118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0"/>
      <c r="D46" s="40"/>
      <c r="E46" s="40"/>
      <c r="F46" s="40"/>
      <c r="G46" s="40"/>
      <c r="H46" s="40"/>
      <c r="I46" s="40"/>
      <c r="J46" s="40"/>
      <c r="K46" s="40"/>
      <c r="L46" s="118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3" t="s">
        <v>17</v>
      </c>
      <c r="D47" s="40"/>
      <c r="E47" s="40"/>
      <c r="F47" s="40"/>
      <c r="G47" s="40"/>
      <c r="H47" s="40"/>
      <c r="I47" s="40"/>
      <c r="J47" s="40"/>
      <c r="K47" s="40"/>
      <c r="L47" s="118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0"/>
      <c r="D48" s="40"/>
      <c r="E48" s="117" t="str">
        <f>E7</f>
        <v>II/187 Kolínec průtah</v>
      </c>
      <c r="F48" s="33"/>
      <c r="G48" s="33"/>
      <c r="H48" s="33"/>
      <c r="I48" s="40"/>
      <c r="J48" s="40"/>
      <c r="K48" s="40"/>
      <c r="L48" s="118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3" t="s">
        <v>187</v>
      </c>
      <c r="D49" s="40"/>
      <c r="E49" s="40"/>
      <c r="F49" s="40"/>
      <c r="G49" s="40"/>
      <c r="H49" s="40"/>
      <c r="I49" s="40"/>
      <c r="J49" s="40"/>
      <c r="K49" s="40"/>
      <c r="L49" s="118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0"/>
      <c r="D50" s="40"/>
      <c r="E50" s="64" t="str">
        <f>E9</f>
        <v>SO 301.3 - Odvodnění komunikací - III. úsek - uznatelné náklady</v>
      </c>
      <c r="F50" s="40"/>
      <c r="G50" s="40"/>
      <c r="H50" s="40"/>
      <c r="I50" s="40"/>
      <c r="J50" s="40"/>
      <c r="K50" s="40"/>
      <c r="L50" s="118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0"/>
      <c r="D51" s="40"/>
      <c r="E51" s="40"/>
      <c r="F51" s="40"/>
      <c r="G51" s="40"/>
      <c r="H51" s="40"/>
      <c r="I51" s="40"/>
      <c r="J51" s="40"/>
      <c r="K51" s="40"/>
      <c r="L51" s="118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3" t="s">
        <v>23</v>
      </c>
      <c r="D52" s="40"/>
      <c r="E52" s="40"/>
      <c r="F52" s="28" t="str">
        <f>F12</f>
        <v>Kolínec</v>
      </c>
      <c r="G52" s="40"/>
      <c r="H52" s="40"/>
      <c r="I52" s="33" t="s">
        <v>25</v>
      </c>
      <c r="J52" s="66" t="str">
        <f>IF(J12="","",J12)</f>
        <v>21. 1. 2021</v>
      </c>
      <c r="K52" s="40"/>
      <c r="L52" s="118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0"/>
      <c r="D53" s="40"/>
      <c r="E53" s="40"/>
      <c r="F53" s="40"/>
      <c r="G53" s="40"/>
      <c r="H53" s="40"/>
      <c r="I53" s="40"/>
      <c r="J53" s="40"/>
      <c r="K53" s="40"/>
      <c r="L53" s="118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40.05" customHeight="1">
      <c r="A54" s="40"/>
      <c r="B54" s="41"/>
      <c r="C54" s="33" t="s">
        <v>31</v>
      </c>
      <c r="D54" s="40"/>
      <c r="E54" s="40"/>
      <c r="F54" s="28" t="str">
        <f>E15</f>
        <v>Městys Kolínec, Kolínec 28, 341 12 Kolínec</v>
      </c>
      <c r="G54" s="40"/>
      <c r="H54" s="40"/>
      <c r="I54" s="33" t="s">
        <v>38</v>
      </c>
      <c r="J54" s="38" t="str">
        <f>E21</f>
        <v>Ing. arch. Martin Jirovský Ph.D., MBA</v>
      </c>
      <c r="K54" s="40"/>
      <c r="L54" s="118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40.05" customHeight="1">
      <c r="A55" s="40"/>
      <c r="B55" s="41"/>
      <c r="C55" s="33" t="s">
        <v>36</v>
      </c>
      <c r="D55" s="40"/>
      <c r="E55" s="40"/>
      <c r="F55" s="28" t="str">
        <f>IF(E18="","",E18)</f>
        <v>Vyplň údaj</v>
      </c>
      <c r="G55" s="40"/>
      <c r="H55" s="40"/>
      <c r="I55" s="33" t="s">
        <v>42</v>
      </c>
      <c r="J55" s="38" t="str">
        <f>E24</f>
        <v>Centrum služen Staré město; Petra Stejskalová</v>
      </c>
      <c r="K55" s="40"/>
      <c r="L55" s="118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0"/>
      <c r="D56" s="40"/>
      <c r="E56" s="40"/>
      <c r="F56" s="40"/>
      <c r="G56" s="40"/>
      <c r="H56" s="40"/>
      <c r="I56" s="40"/>
      <c r="J56" s="40"/>
      <c r="K56" s="40"/>
      <c r="L56" s="118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32" t="s">
        <v>190</v>
      </c>
      <c r="D57" s="126"/>
      <c r="E57" s="126"/>
      <c r="F57" s="126"/>
      <c r="G57" s="126"/>
      <c r="H57" s="126"/>
      <c r="I57" s="126"/>
      <c r="J57" s="133" t="s">
        <v>191</v>
      </c>
      <c r="K57" s="126"/>
      <c r="L57" s="118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0"/>
      <c r="D58" s="40"/>
      <c r="E58" s="40"/>
      <c r="F58" s="40"/>
      <c r="G58" s="40"/>
      <c r="H58" s="40"/>
      <c r="I58" s="40"/>
      <c r="J58" s="40"/>
      <c r="K58" s="40"/>
      <c r="L58" s="118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34" t="s">
        <v>78</v>
      </c>
      <c r="D59" s="40"/>
      <c r="E59" s="40"/>
      <c r="F59" s="40"/>
      <c r="G59" s="40"/>
      <c r="H59" s="40"/>
      <c r="I59" s="40"/>
      <c r="J59" s="92">
        <f>J86</f>
        <v>0</v>
      </c>
      <c r="K59" s="40"/>
      <c r="L59" s="118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20" t="s">
        <v>192</v>
      </c>
    </row>
    <row r="60" spans="1:31" s="9" customFormat="1" ht="24.95" customHeight="1">
      <c r="A60" s="9"/>
      <c r="B60" s="135"/>
      <c r="C60" s="9"/>
      <c r="D60" s="136" t="s">
        <v>193</v>
      </c>
      <c r="E60" s="137"/>
      <c r="F60" s="137"/>
      <c r="G60" s="137"/>
      <c r="H60" s="137"/>
      <c r="I60" s="137"/>
      <c r="J60" s="138">
        <f>J87</f>
        <v>0</v>
      </c>
      <c r="K60" s="9"/>
      <c r="L60" s="135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39"/>
      <c r="C61" s="10"/>
      <c r="D61" s="140" t="s">
        <v>194</v>
      </c>
      <c r="E61" s="141"/>
      <c r="F61" s="141"/>
      <c r="G61" s="141"/>
      <c r="H61" s="141"/>
      <c r="I61" s="141"/>
      <c r="J61" s="142">
        <f>J88</f>
        <v>0</v>
      </c>
      <c r="K61" s="10"/>
      <c r="L61" s="13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39"/>
      <c r="C62" s="10"/>
      <c r="D62" s="140" t="s">
        <v>195</v>
      </c>
      <c r="E62" s="141"/>
      <c r="F62" s="141"/>
      <c r="G62" s="141"/>
      <c r="H62" s="141"/>
      <c r="I62" s="141"/>
      <c r="J62" s="142">
        <f>J143</f>
        <v>0</v>
      </c>
      <c r="K62" s="10"/>
      <c r="L62" s="13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39"/>
      <c r="C63" s="10"/>
      <c r="D63" s="140" t="s">
        <v>973</v>
      </c>
      <c r="E63" s="141"/>
      <c r="F63" s="141"/>
      <c r="G63" s="141"/>
      <c r="H63" s="141"/>
      <c r="I63" s="141"/>
      <c r="J63" s="142">
        <f>J152</f>
        <v>0</v>
      </c>
      <c r="K63" s="10"/>
      <c r="L63" s="13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39"/>
      <c r="C64" s="10"/>
      <c r="D64" s="140" t="s">
        <v>1277</v>
      </c>
      <c r="E64" s="141"/>
      <c r="F64" s="141"/>
      <c r="G64" s="141"/>
      <c r="H64" s="141"/>
      <c r="I64" s="141"/>
      <c r="J64" s="142">
        <f>J172</f>
        <v>0</v>
      </c>
      <c r="K64" s="10"/>
      <c r="L64" s="13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39"/>
      <c r="C65" s="10"/>
      <c r="D65" s="140" t="s">
        <v>198</v>
      </c>
      <c r="E65" s="141"/>
      <c r="F65" s="141"/>
      <c r="G65" s="141"/>
      <c r="H65" s="141"/>
      <c r="I65" s="141"/>
      <c r="J65" s="142">
        <f>J233</f>
        <v>0</v>
      </c>
      <c r="K65" s="10"/>
      <c r="L65" s="13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39"/>
      <c r="C66" s="10"/>
      <c r="D66" s="140" t="s">
        <v>200</v>
      </c>
      <c r="E66" s="141"/>
      <c r="F66" s="141"/>
      <c r="G66" s="141"/>
      <c r="H66" s="141"/>
      <c r="I66" s="141"/>
      <c r="J66" s="142">
        <f>J240</f>
        <v>0</v>
      </c>
      <c r="K66" s="10"/>
      <c r="L66" s="139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2" customFormat="1" ht="21.8" customHeight="1">
      <c r="A67" s="40"/>
      <c r="B67" s="41"/>
      <c r="C67" s="40"/>
      <c r="D67" s="40"/>
      <c r="E67" s="40"/>
      <c r="F67" s="40"/>
      <c r="G67" s="40"/>
      <c r="H67" s="40"/>
      <c r="I67" s="40"/>
      <c r="J67" s="40"/>
      <c r="K67" s="40"/>
      <c r="L67" s="118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68" spans="1:31" s="2" customFormat="1" ht="6.95" customHeight="1">
      <c r="A68" s="40"/>
      <c r="B68" s="57"/>
      <c r="C68" s="58"/>
      <c r="D68" s="58"/>
      <c r="E68" s="58"/>
      <c r="F68" s="58"/>
      <c r="G68" s="58"/>
      <c r="H68" s="58"/>
      <c r="I68" s="58"/>
      <c r="J68" s="58"/>
      <c r="K68" s="58"/>
      <c r="L68" s="118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72" spans="1:31" s="2" customFormat="1" ht="6.95" customHeight="1">
      <c r="A72" s="40"/>
      <c r="B72" s="59"/>
      <c r="C72" s="60"/>
      <c r="D72" s="60"/>
      <c r="E72" s="60"/>
      <c r="F72" s="60"/>
      <c r="G72" s="60"/>
      <c r="H72" s="60"/>
      <c r="I72" s="60"/>
      <c r="J72" s="60"/>
      <c r="K72" s="60"/>
      <c r="L72" s="118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24.95" customHeight="1">
      <c r="A73" s="40"/>
      <c r="B73" s="41"/>
      <c r="C73" s="24" t="s">
        <v>201</v>
      </c>
      <c r="D73" s="40"/>
      <c r="E73" s="40"/>
      <c r="F73" s="40"/>
      <c r="G73" s="40"/>
      <c r="H73" s="40"/>
      <c r="I73" s="40"/>
      <c r="J73" s="40"/>
      <c r="K73" s="40"/>
      <c r="L73" s="118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6.95" customHeight="1">
      <c r="A74" s="40"/>
      <c r="B74" s="41"/>
      <c r="C74" s="40"/>
      <c r="D74" s="40"/>
      <c r="E74" s="40"/>
      <c r="F74" s="40"/>
      <c r="G74" s="40"/>
      <c r="H74" s="40"/>
      <c r="I74" s="40"/>
      <c r="J74" s="40"/>
      <c r="K74" s="40"/>
      <c r="L74" s="118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2" customHeight="1">
      <c r="A75" s="40"/>
      <c r="B75" s="41"/>
      <c r="C75" s="33" t="s">
        <v>17</v>
      </c>
      <c r="D75" s="40"/>
      <c r="E75" s="40"/>
      <c r="F75" s="40"/>
      <c r="G75" s="40"/>
      <c r="H75" s="40"/>
      <c r="I75" s="40"/>
      <c r="J75" s="40"/>
      <c r="K75" s="40"/>
      <c r="L75" s="118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6.5" customHeight="1">
      <c r="A76" s="40"/>
      <c r="B76" s="41"/>
      <c r="C76" s="40"/>
      <c r="D76" s="40"/>
      <c r="E76" s="117" t="str">
        <f>E7</f>
        <v>II/187 Kolínec průtah</v>
      </c>
      <c r="F76" s="33"/>
      <c r="G76" s="33"/>
      <c r="H76" s="33"/>
      <c r="I76" s="40"/>
      <c r="J76" s="40"/>
      <c r="K76" s="40"/>
      <c r="L76" s="118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2" customHeight="1">
      <c r="A77" s="40"/>
      <c r="B77" s="41"/>
      <c r="C77" s="33" t="s">
        <v>187</v>
      </c>
      <c r="D77" s="40"/>
      <c r="E77" s="40"/>
      <c r="F77" s="40"/>
      <c r="G77" s="40"/>
      <c r="H77" s="40"/>
      <c r="I77" s="40"/>
      <c r="J77" s="40"/>
      <c r="K77" s="40"/>
      <c r="L77" s="118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6.5" customHeight="1">
      <c r="A78" s="40"/>
      <c r="B78" s="41"/>
      <c r="C78" s="40"/>
      <c r="D78" s="40"/>
      <c r="E78" s="64" t="str">
        <f>E9</f>
        <v>SO 301.3 - Odvodnění komunikací - III. úsek - uznatelné náklady</v>
      </c>
      <c r="F78" s="40"/>
      <c r="G78" s="40"/>
      <c r="H78" s="40"/>
      <c r="I78" s="40"/>
      <c r="J78" s="40"/>
      <c r="K78" s="40"/>
      <c r="L78" s="118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6.95" customHeight="1">
      <c r="A79" s="40"/>
      <c r="B79" s="41"/>
      <c r="C79" s="40"/>
      <c r="D79" s="40"/>
      <c r="E79" s="40"/>
      <c r="F79" s="40"/>
      <c r="G79" s="40"/>
      <c r="H79" s="40"/>
      <c r="I79" s="40"/>
      <c r="J79" s="40"/>
      <c r="K79" s="40"/>
      <c r="L79" s="118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2" customHeight="1">
      <c r="A80" s="40"/>
      <c r="B80" s="41"/>
      <c r="C80" s="33" t="s">
        <v>23</v>
      </c>
      <c r="D80" s="40"/>
      <c r="E80" s="40"/>
      <c r="F80" s="28" t="str">
        <f>F12</f>
        <v>Kolínec</v>
      </c>
      <c r="G80" s="40"/>
      <c r="H80" s="40"/>
      <c r="I80" s="33" t="s">
        <v>25</v>
      </c>
      <c r="J80" s="66" t="str">
        <f>IF(J12="","",J12)</f>
        <v>21. 1. 2021</v>
      </c>
      <c r="K80" s="40"/>
      <c r="L80" s="118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6.95" customHeight="1">
      <c r="A81" s="40"/>
      <c r="B81" s="41"/>
      <c r="C81" s="40"/>
      <c r="D81" s="40"/>
      <c r="E81" s="40"/>
      <c r="F81" s="40"/>
      <c r="G81" s="40"/>
      <c r="H81" s="40"/>
      <c r="I81" s="40"/>
      <c r="J81" s="40"/>
      <c r="K81" s="40"/>
      <c r="L81" s="118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40.05" customHeight="1">
      <c r="A82" s="40"/>
      <c r="B82" s="41"/>
      <c r="C82" s="33" t="s">
        <v>31</v>
      </c>
      <c r="D82" s="40"/>
      <c r="E82" s="40"/>
      <c r="F82" s="28" t="str">
        <f>E15</f>
        <v>Městys Kolínec, Kolínec 28, 341 12 Kolínec</v>
      </c>
      <c r="G82" s="40"/>
      <c r="H82" s="40"/>
      <c r="I82" s="33" t="s">
        <v>38</v>
      </c>
      <c r="J82" s="38" t="str">
        <f>E21</f>
        <v>Ing. arch. Martin Jirovský Ph.D., MBA</v>
      </c>
      <c r="K82" s="40"/>
      <c r="L82" s="118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40.05" customHeight="1">
      <c r="A83" s="40"/>
      <c r="B83" s="41"/>
      <c r="C83" s="33" t="s">
        <v>36</v>
      </c>
      <c r="D83" s="40"/>
      <c r="E83" s="40"/>
      <c r="F83" s="28" t="str">
        <f>IF(E18="","",E18)</f>
        <v>Vyplň údaj</v>
      </c>
      <c r="G83" s="40"/>
      <c r="H83" s="40"/>
      <c r="I83" s="33" t="s">
        <v>42</v>
      </c>
      <c r="J83" s="38" t="str">
        <f>E24</f>
        <v>Centrum služen Staré město; Petra Stejskalová</v>
      </c>
      <c r="K83" s="40"/>
      <c r="L83" s="118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0.3" customHeight="1">
      <c r="A84" s="40"/>
      <c r="B84" s="41"/>
      <c r="C84" s="40"/>
      <c r="D84" s="40"/>
      <c r="E84" s="40"/>
      <c r="F84" s="40"/>
      <c r="G84" s="40"/>
      <c r="H84" s="40"/>
      <c r="I84" s="40"/>
      <c r="J84" s="40"/>
      <c r="K84" s="40"/>
      <c r="L84" s="118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11" customFormat="1" ht="29.25" customHeight="1">
      <c r="A85" s="143"/>
      <c r="B85" s="144"/>
      <c r="C85" s="145" t="s">
        <v>202</v>
      </c>
      <c r="D85" s="146" t="s">
        <v>65</v>
      </c>
      <c r="E85" s="146" t="s">
        <v>61</v>
      </c>
      <c r="F85" s="146" t="s">
        <v>62</v>
      </c>
      <c r="G85" s="146" t="s">
        <v>203</v>
      </c>
      <c r="H85" s="146" t="s">
        <v>204</v>
      </c>
      <c r="I85" s="146" t="s">
        <v>205</v>
      </c>
      <c r="J85" s="147" t="s">
        <v>191</v>
      </c>
      <c r="K85" s="148" t="s">
        <v>206</v>
      </c>
      <c r="L85" s="149"/>
      <c r="M85" s="82" t="s">
        <v>3</v>
      </c>
      <c r="N85" s="83" t="s">
        <v>50</v>
      </c>
      <c r="O85" s="83" t="s">
        <v>207</v>
      </c>
      <c r="P85" s="83" t="s">
        <v>208</v>
      </c>
      <c r="Q85" s="83" t="s">
        <v>209</v>
      </c>
      <c r="R85" s="83" t="s">
        <v>210</v>
      </c>
      <c r="S85" s="83" t="s">
        <v>211</v>
      </c>
      <c r="T85" s="84" t="s">
        <v>212</v>
      </c>
      <c r="U85" s="143"/>
      <c r="V85" s="143"/>
      <c r="W85" s="143"/>
      <c r="X85" s="143"/>
      <c r="Y85" s="143"/>
      <c r="Z85" s="143"/>
      <c r="AA85" s="143"/>
      <c r="AB85" s="143"/>
      <c r="AC85" s="143"/>
      <c r="AD85" s="143"/>
      <c r="AE85" s="143"/>
    </row>
    <row r="86" spans="1:63" s="2" customFormat="1" ht="22.8" customHeight="1">
      <c r="A86" s="40"/>
      <c r="B86" s="41"/>
      <c r="C86" s="89" t="s">
        <v>213</v>
      </c>
      <c r="D86" s="40"/>
      <c r="E86" s="40"/>
      <c r="F86" s="40"/>
      <c r="G86" s="40"/>
      <c r="H86" s="40"/>
      <c r="I86" s="40"/>
      <c r="J86" s="150">
        <f>BK86</f>
        <v>0</v>
      </c>
      <c r="K86" s="40"/>
      <c r="L86" s="41"/>
      <c r="M86" s="85"/>
      <c r="N86" s="70"/>
      <c r="O86" s="86"/>
      <c r="P86" s="151">
        <f>P87</f>
        <v>0</v>
      </c>
      <c r="Q86" s="86"/>
      <c r="R86" s="151">
        <f>R87</f>
        <v>205.66601871</v>
      </c>
      <c r="S86" s="86"/>
      <c r="T86" s="152">
        <f>T87</f>
        <v>0</v>
      </c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T86" s="20" t="s">
        <v>79</v>
      </c>
      <c r="AU86" s="20" t="s">
        <v>192</v>
      </c>
      <c r="BK86" s="153">
        <f>BK87</f>
        <v>0</v>
      </c>
    </row>
    <row r="87" spans="1:63" s="12" customFormat="1" ht="25.9" customHeight="1">
      <c r="A87" s="12"/>
      <c r="B87" s="154"/>
      <c r="C87" s="12"/>
      <c r="D87" s="155" t="s">
        <v>79</v>
      </c>
      <c r="E87" s="156" t="s">
        <v>214</v>
      </c>
      <c r="F87" s="156" t="s">
        <v>215</v>
      </c>
      <c r="G87" s="12"/>
      <c r="H87" s="12"/>
      <c r="I87" s="157"/>
      <c r="J87" s="158">
        <f>BK87</f>
        <v>0</v>
      </c>
      <c r="K87" s="12"/>
      <c r="L87" s="154"/>
      <c r="M87" s="159"/>
      <c r="N87" s="160"/>
      <c r="O87" s="160"/>
      <c r="P87" s="161">
        <f>P88+P143+P152+P172+P233+P240</f>
        <v>0</v>
      </c>
      <c r="Q87" s="160"/>
      <c r="R87" s="161">
        <f>R88+R143+R152+R172+R233+R240</f>
        <v>205.66601871</v>
      </c>
      <c r="S87" s="160"/>
      <c r="T87" s="162">
        <f>T88+T143+T152+T172+T233+T240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155" t="s">
        <v>88</v>
      </c>
      <c r="AT87" s="163" t="s">
        <v>79</v>
      </c>
      <c r="AU87" s="163" t="s">
        <v>80</v>
      </c>
      <c r="AY87" s="155" t="s">
        <v>216</v>
      </c>
      <c r="BK87" s="164">
        <f>BK88+BK143+BK152+BK172+BK233+BK240</f>
        <v>0</v>
      </c>
    </row>
    <row r="88" spans="1:63" s="12" customFormat="1" ht="22.8" customHeight="1">
      <c r="A88" s="12"/>
      <c r="B88" s="154"/>
      <c r="C88" s="12"/>
      <c r="D88" s="155" t="s">
        <v>79</v>
      </c>
      <c r="E88" s="165" t="s">
        <v>88</v>
      </c>
      <c r="F88" s="165" t="s">
        <v>217</v>
      </c>
      <c r="G88" s="12"/>
      <c r="H88" s="12"/>
      <c r="I88" s="157"/>
      <c r="J88" s="166">
        <f>BK88</f>
        <v>0</v>
      </c>
      <c r="K88" s="12"/>
      <c r="L88" s="154"/>
      <c r="M88" s="159"/>
      <c r="N88" s="160"/>
      <c r="O88" s="160"/>
      <c r="P88" s="161">
        <f>SUM(P89:P142)</f>
        <v>0</v>
      </c>
      <c r="Q88" s="160"/>
      <c r="R88" s="161">
        <f>SUM(R89:R142)</f>
        <v>97.58608535</v>
      </c>
      <c r="S88" s="160"/>
      <c r="T88" s="162">
        <f>SUM(T89:T142)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155" t="s">
        <v>88</v>
      </c>
      <c r="AT88" s="163" t="s">
        <v>79</v>
      </c>
      <c r="AU88" s="163" t="s">
        <v>88</v>
      </c>
      <c r="AY88" s="155" t="s">
        <v>216</v>
      </c>
      <c r="BK88" s="164">
        <f>SUM(BK89:BK142)</f>
        <v>0</v>
      </c>
    </row>
    <row r="89" spans="1:65" s="2" customFormat="1" ht="37.8" customHeight="1">
      <c r="A89" s="40"/>
      <c r="B89" s="167"/>
      <c r="C89" s="168" t="s">
        <v>88</v>
      </c>
      <c r="D89" s="168" t="s">
        <v>218</v>
      </c>
      <c r="E89" s="169" t="s">
        <v>1291</v>
      </c>
      <c r="F89" s="170" t="s">
        <v>1292</v>
      </c>
      <c r="G89" s="171" t="s">
        <v>270</v>
      </c>
      <c r="H89" s="172">
        <v>16.931</v>
      </c>
      <c r="I89" s="173"/>
      <c r="J89" s="174">
        <f>ROUND(I89*H89,2)</f>
        <v>0</v>
      </c>
      <c r="K89" s="175"/>
      <c r="L89" s="41"/>
      <c r="M89" s="176" t="s">
        <v>3</v>
      </c>
      <c r="N89" s="177" t="s">
        <v>51</v>
      </c>
      <c r="O89" s="74"/>
      <c r="P89" s="178">
        <f>O89*H89</f>
        <v>0</v>
      </c>
      <c r="Q89" s="178">
        <v>0</v>
      </c>
      <c r="R89" s="178">
        <f>Q89*H89</f>
        <v>0</v>
      </c>
      <c r="S89" s="178">
        <v>0</v>
      </c>
      <c r="T89" s="179">
        <f>S89*H89</f>
        <v>0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R89" s="180" t="s">
        <v>222</v>
      </c>
      <c r="AT89" s="180" t="s">
        <v>218</v>
      </c>
      <c r="AU89" s="180" t="s">
        <v>22</v>
      </c>
      <c r="AY89" s="20" t="s">
        <v>216</v>
      </c>
      <c r="BE89" s="181">
        <f>IF(N89="základní",J89,0)</f>
        <v>0</v>
      </c>
      <c r="BF89" s="181">
        <f>IF(N89="snížená",J89,0)</f>
        <v>0</v>
      </c>
      <c r="BG89" s="181">
        <f>IF(N89="zákl. přenesená",J89,0)</f>
        <v>0</v>
      </c>
      <c r="BH89" s="181">
        <f>IF(N89="sníž. přenesená",J89,0)</f>
        <v>0</v>
      </c>
      <c r="BI89" s="181">
        <f>IF(N89="nulová",J89,0)</f>
        <v>0</v>
      </c>
      <c r="BJ89" s="20" t="s">
        <v>88</v>
      </c>
      <c r="BK89" s="181">
        <f>ROUND(I89*H89,2)</f>
        <v>0</v>
      </c>
      <c r="BL89" s="20" t="s">
        <v>222</v>
      </c>
      <c r="BM89" s="180" t="s">
        <v>1642</v>
      </c>
    </row>
    <row r="90" spans="1:51" s="13" customFormat="1" ht="12">
      <c r="A90" s="13"/>
      <c r="B90" s="182"/>
      <c r="C90" s="13"/>
      <c r="D90" s="183" t="s">
        <v>224</v>
      </c>
      <c r="E90" s="184" t="s">
        <v>3</v>
      </c>
      <c r="F90" s="185" t="s">
        <v>1803</v>
      </c>
      <c r="G90" s="13"/>
      <c r="H90" s="186">
        <v>29.278</v>
      </c>
      <c r="I90" s="187"/>
      <c r="J90" s="13"/>
      <c r="K90" s="13"/>
      <c r="L90" s="182"/>
      <c r="M90" s="188"/>
      <c r="N90" s="189"/>
      <c r="O90" s="189"/>
      <c r="P90" s="189"/>
      <c r="Q90" s="189"/>
      <c r="R90" s="189"/>
      <c r="S90" s="189"/>
      <c r="T90" s="190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184" t="s">
        <v>224</v>
      </c>
      <c r="AU90" s="184" t="s">
        <v>22</v>
      </c>
      <c r="AV90" s="13" t="s">
        <v>22</v>
      </c>
      <c r="AW90" s="13" t="s">
        <v>41</v>
      </c>
      <c r="AX90" s="13" t="s">
        <v>88</v>
      </c>
      <c r="AY90" s="184" t="s">
        <v>216</v>
      </c>
    </row>
    <row r="91" spans="1:51" s="13" customFormat="1" ht="12">
      <c r="A91" s="13"/>
      <c r="B91" s="182"/>
      <c r="C91" s="13"/>
      <c r="D91" s="183" t="s">
        <v>224</v>
      </c>
      <c r="E91" s="13"/>
      <c r="F91" s="185" t="s">
        <v>1804</v>
      </c>
      <c r="G91" s="13"/>
      <c r="H91" s="186">
        <v>16.931</v>
      </c>
      <c r="I91" s="187"/>
      <c r="J91" s="13"/>
      <c r="K91" s="13"/>
      <c r="L91" s="182"/>
      <c r="M91" s="188"/>
      <c r="N91" s="189"/>
      <c r="O91" s="189"/>
      <c r="P91" s="189"/>
      <c r="Q91" s="189"/>
      <c r="R91" s="189"/>
      <c r="S91" s="189"/>
      <c r="T91" s="190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184" t="s">
        <v>224</v>
      </c>
      <c r="AU91" s="184" t="s">
        <v>22</v>
      </c>
      <c r="AV91" s="13" t="s">
        <v>22</v>
      </c>
      <c r="AW91" s="13" t="s">
        <v>4</v>
      </c>
      <c r="AX91" s="13" t="s">
        <v>88</v>
      </c>
      <c r="AY91" s="184" t="s">
        <v>216</v>
      </c>
    </row>
    <row r="92" spans="1:65" s="2" customFormat="1" ht="62.7" customHeight="1">
      <c r="A92" s="40"/>
      <c r="B92" s="167"/>
      <c r="C92" s="168" t="s">
        <v>22</v>
      </c>
      <c r="D92" s="168" t="s">
        <v>218</v>
      </c>
      <c r="E92" s="169" t="s">
        <v>1296</v>
      </c>
      <c r="F92" s="170" t="s">
        <v>1297</v>
      </c>
      <c r="G92" s="171" t="s">
        <v>260</v>
      </c>
      <c r="H92" s="172">
        <v>291.463</v>
      </c>
      <c r="I92" s="173"/>
      <c r="J92" s="174">
        <f>ROUND(I92*H92,2)</f>
        <v>0</v>
      </c>
      <c r="K92" s="175"/>
      <c r="L92" s="41"/>
      <c r="M92" s="176" t="s">
        <v>3</v>
      </c>
      <c r="N92" s="177" t="s">
        <v>51</v>
      </c>
      <c r="O92" s="74"/>
      <c r="P92" s="178">
        <f>O92*H92</f>
        <v>0</v>
      </c>
      <c r="Q92" s="178">
        <v>0</v>
      </c>
      <c r="R92" s="178">
        <f>Q92*H92</f>
        <v>0</v>
      </c>
      <c r="S92" s="178">
        <v>0</v>
      </c>
      <c r="T92" s="179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180" t="s">
        <v>222</v>
      </c>
      <c r="AT92" s="180" t="s">
        <v>218</v>
      </c>
      <c r="AU92" s="180" t="s">
        <v>22</v>
      </c>
      <c r="AY92" s="20" t="s">
        <v>216</v>
      </c>
      <c r="BE92" s="181">
        <f>IF(N92="základní",J92,0)</f>
        <v>0</v>
      </c>
      <c r="BF92" s="181">
        <f>IF(N92="snížená",J92,0)</f>
        <v>0</v>
      </c>
      <c r="BG92" s="181">
        <f>IF(N92="zákl. přenesená",J92,0)</f>
        <v>0</v>
      </c>
      <c r="BH92" s="181">
        <f>IF(N92="sníž. přenesená",J92,0)</f>
        <v>0</v>
      </c>
      <c r="BI92" s="181">
        <f>IF(N92="nulová",J92,0)</f>
        <v>0</v>
      </c>
      <c r="BJ92" s="20" t="s">
        <v>88</v>
      </c>
      <c r="BK92" s="181">
        <f>ROUND(I92*H92,2)</f>
        <v>0</v>
      </c>
      <c r="BL92" s="20" t="s">
        <v>222</v>
      </c>
      <c r="BM92" s="180" t="s">
        <v>1646</v>
      </c>
    </row>
    <row r="93" spans="1:51" s="13" customFormat="1" ht="12">
      <c r="A93" s="13"/>
      <c r="B93" s="182"/>
      <c r="C93" s="13"/>
      <c r="D93" s="183" t="s">
        <v>224</v>
      </c>
      <c r="E93" s="184" t="s">
        <v>3</v>
      </c>
      <c r="F93" s="185" t="s">
        <v>1805</v>
      </c>
      <c r="G93" s="13"/>
      <c r="H93" s="186">
        <v>504</v>
      </c>
      <c r="I93" s="187"/>
      <c r="J93" s="13"/>
      <c r="K93" s="13"/>
      <c r="L93" s="182"/>
      <c r="M93" s="188"/>
      <c r="N93" s="189"/>
      <c r="O93" s="189"/>
      <c r="P93" s="189"/>
      <c r="Q93" s="189"/>
      <c r="R93" s="189"/>
      <c r="S93" s="189"/>
      <c r="T93" s="190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184" t="s">
        <v>224</v>
      </c>
      <c r="AU93" s="184" t="s">
        <v>22</v>
      </c>
      <c r="AV93" s="13" t="s">
        <v>22</v>
      </c>
      <c r="AW93" s="13" t="s">
        <v>41</v>
      </c>
      <c r="AX93" s="13" t="s">
        <v>88</v>
      </c>
      <c r="AY93" s="184" t="s">
        <v>216</v>
      </c>
    </row>
    <row r="94" spans="1:51" s="13" customFormat="1" ht="12">
      <c r="A94" s="13"/>
      <c r="B94" s="182"/>
      <c r="C94" s="13"/>
      <c r="D94" s="183" t="s">
        <v>224</v>
      </c>
      <c r="E94" s="13"/>
      <c r="F94" s="185" t="s">
        <v>1806</v>
      </c>
      <c r="G94" s="13"/>
      <c r="H94" s="186">
        <v>291.463</v>
      </c>
      <c r="I94" s="187"/>
      <c r="J94" s="13"/>
      <c r="K94" s="13"/>
      <c r="L94" s="182"/>
      <c r="M94" s="188"/>
      <c r="N94" s="189"/>
      <c r="O94" s="189"/>
      <c r="P94" s="189"/>
      <c r="Q94" s="189"/>
      <c r="R94" s="189"/>
      <c r="S94" s="189"/>
      <c r="T94" s="190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184" t="s">
        <v>224</v>
      </c>
      <c r="AU94" s="184" t="s">
        <v>22</v>
      </c>
      <c r="AV94" s="13" t="s">
        <v>22</v>
      </c>
      <c r="AW94" s="13" t="s">
        <v>4</v>
      </c>
      <c r="AX94" s="13" t="s">
        <v>88</v>
      </c>
      <c r="AY94" s="184" t="s">
        <v>216</v>
      </c>
    </row>
    <row r="95" spans="1:65" s="2" customFormat="1" ht="37.8" customHeight="1">
      <c r="A95" s="40"/>
      <c r="B95" s="167"/>
      <c r="C95" s="168" t="s">
        <v>234</v>
      </c>
      <c r="D95" s="168" t="s">
        <v>218</v>
      </c>
      <c r="E95" s="169" t="s">
        <v>1301</v>
      </c>
      <c r="F95" s="170" t="s">
        <v>1302</v>
      </c>
      <c r="G95" s="171" t="s">
        <v>270</v>
      </c>
      <c r="H95" s="172">
        <v>61.235</v>
      </c>
      <c r="I95" s="173"/>
      <c r="J95" s="174">
        <f>ROUND(I95*H95,2)</f>
        <v>0</v>
      </c>
      <c r="K95" s="175"/>
      <c r="L95" s="41"/>
      <c r="M95" s="176" t="s">
        <v>3</v>
      </c>
      <c r="N95" s="177" t="s">
        <v>51</v>
      </c>
      <c r="O95" s="74"/>
      <c r="P95" s="178">
        <f>O95*H95</f>
        <v>0</v>
      </c>
      <c r="Q95" s="178">
        <v>0</v>
      </c>
      <c r="R95" s="178">
        <f>Q95*H95</f>
        <v>0</v>
      </c>
      <c r="S95" s="178">
        <v>0</v>
      </c>
      <c r="T95" s="179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180" t="s">
        <v>222</v>
      </c>
      <c r="AT95" s="180" t="s">
        <v>218</v>
      </c>
      <c r="AU95" s="180" t="s">
        <v>22</v>
      </c>
      <c r="AY95" s="20" t="s">
        <v>216</v>
      </c>
      <c r="BE95" s="181">
        <f>IF(N95="základní",J95,0)</f>
        <v>0</v>
      </c>
      <c r="BF95" s="181">
        <f>IF(N95="snížená",J95,0)</f>
        <v>0</v>
      </c>
      <c r="BG95" s="181">
        <f>IF(N95="zákl. přenesená",J95,0)</f>
        <v>0</v>
      </c>
      <c r="BH95" s="181">
        <f>IF(N95="sníž. přenesená",J95,0)</f>
        <v>0</v>
      </c>
      <c r="BI95" s="181">
        <f>IF(N95="nulová",J95,0)</f>
        <v>0</v>
      </c>
      <c r="BJ95" s="20" t="s">
        <v>88</v>
      </c>
      <c r="BK95" s="181">
        <f>ROUND(I95*H95,2)</f>
        <v>0</v>
      </c>
      <c r="BL95" s="20" t="s">
        <v>222</v>
      </c>
      <c r="BM95" s="180" t="s">
        <v>1654</v>
      </c>
    </row>
    <row r="96" spans="1:51" s="13" customFormat="1" ht="12">
      <c r="A96" s="13"/>
      <c r="B96" s="182"/>
      <c r="C96" s="13"/>
      <c r="D96" s="183" t="s">
        <v>224</v>
      </c>
      <c r="E96" s="184" t="s">
        <v>3</v>
      </c>
      <c r="F96" s="185" t="s">
        <v>1807</v>
      </c>
      <c r="G96" s="13"/>
      <c r="H96" s="186">
        <v>14.848</v>
      </c>
      <c r="I96" s="187"/>
      <c r="J96" s="13"/>
      <c r="K96" s="13"/>
      <c r="L96" s="182"/>
      <c r="M96" s="188"/>
      <c r="N96" s="189"/>
      <c r="O96" s="189"/>
      <c r="P96" s="189"/>
      <c r="Q96" s="189"/>
      <c r="R96" s="189"/>
      <c r="S96" s="189"/>
      <c r="T96" s="190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184" t="s">
        <v>224</v>
      </c>
      <c r="AU96" s="184" t="s">
        <v>22</v>
      </c>
      <c r="AV96" s="13" t="s">
        <v>22</v>
      </c>
      <c r="AW96" s="13" t="s">
        <v>41</v>
      </c>
      <c r="AX96" s="13" t="s">
        <v>80</v>
      </c>
      <c r="AY96" s="184" t="s">
        <v>216</v>
      </c>
    </row>
    <row r="97" spans="1:51" s="13" customFormat="1" ht="12">
      <c r="A97" s="13"/>
      <c r="B97" s="182"/>
      <c r="C97" s="13"/>
      <c r="D97" s="183" t="s">
        <v>224</v>
      </c>
      <c r="E97" s="184" t="s">
        <v>3</v>
      </c>
      <c r="F97" s="185" t="s">
        <v>1808</v>
      </c>
      <c r="G97" s="13"/>
      <c r="H97" s="186">
        <v>35.552</v>
      </c>
      <c r="I97" s="187"/>
      <c r="J97" s="13"/>
      <c r="K97" s="13"/>
      <c r="L97" s="182"/>
      <c r="M97" s="188"/>
      <c r="N97" s="189"/>
      <c r="O97" s="189"/>
      <c r="P97" s="189"/>
      <c r="Q97" s="189"/>
      <c r="R97" s="189"/>
      <c r="S97" s="189"/>
      <c r="T97" s="190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184" t="s">
        <v>224</v>
      </c>
      <c r="AU97" s="184" t="s">
        <v>22</v>
      </c>
      <c r="AV97" s="13" t="s">
        <v>22</v>
      </c>
      <c r="AW97" s="13" t="s">
        <v>41</v>
      </c>
      <c r="AX97" s="13" t="s">
        <v>80</v>
      </c>
      <c r="AY97" s="184" t="s">
        <v>216</v>
      </c>
    </row>
    <row r="98" spans="1:51" s="13" customFormat="1" ht="12">
      <c r="A98" s="13"/>
      <c r="B98" s="182"/>
      <c r="C98" s="13"/>
      <c r="D98" s="183" t="s">
        <v>224</v>
      </c>
      <c r="E98" s="184" t="s">
        <v>3</v>
      </c>
      <c r="F98" s="185" t="s">
        <v>1809</v>
      </c>
      <c r="G98" s="13"/>
      <c r="H98" s="186">
        <v>17.056</v>
      </c>
      <c r="I98" s="187"/>
      <c r="J98" s="13"/>
      <c r="K98" s="13"/>
      <c r="L98" s="182"/>
      <c r="M98" s="188"/>
      <c r="N98" s="189"/>
      <c r="O98" s="189"/>
      <c r="P98" s="189"/>
      <c r="Q98" s="189"/>
      <c r="R98" s="189"/>
      <c r="S98" s="189"/>
      <c r="T98" s="190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184" t="s">
        <v>224</v>
      </c>
      <c r="AU98" s="184" t="s">
        <v>22</v>
      </c>
      <c r="AV98" s="13" t="s">
        <v>22</v>
      </c>
      <c r="AW98" s="13" t="s">
        <v>41</v>
      </c>
      <c r="AX98" s="13" t="s">
        <v>80</v>
      </c>
      <c r="AY98" s="184" t="s">
        <v>216</v>
      </c>
    </row>
    <row r="99" spans="1:51" s="13" customFormat="1" ht="12">
      <c r="A99" s="13"/>
      <c r="B99" s="182"/>
      <c r="C99" s="13"/>
      <c r="D99" s="183" t="s">
        <v>224</v>
      </c>
      <c r="E99" s="184" t="s">
        <v>3</v>
      </c>
      <c r="F99" s="185" t="s">
        <v>1810</v>
      </c>
      <c r="G99" s="13"/>
      <c r="H99" s="186">
        <v>15.6</v>
      </c>
      <c r="I99" s="187"/>
      <c r="J99" s="13"/>
      <c r="K99" s="13"/>
      <c r="L99" s="182"/>
      <c r="M99" s="188"/>
      <c r="N99" s="189"/>
      <c r="O99" s="189"/>
      <c r="P99" s="189"/>
      <c r="Q99" s="189"/>
      <c r="R99" s="189"/>
      <c r="S99" s="189"/>
      <c r="T99" s="190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184" t="s">
        <v>224</v>
      </c>
      <c r="AU99" s="184" t="s">
        <v>22</v>
      </c>
      <c r="AV99" s="13" t="s">
        <v>22</v>
      </c>
      <c r="AW99" s="13" t="s">
        <v>41</v>
      </c>
      <c r="AX99" s="13" t="s">
        <v>80</v>
      </c>
      <c r="AY99" s="184" t="s">
        <v>216</v>
      </c>
    </row>
    <row r="100" spans="1:51" s="13" customFormat="1" ht="12">
      <c r="A100" s="13"/>
      <c r="B100" s="182"/>
      <c r="C100" s="13"/>
      <c r="D100" s="183" t="s">
        <v>224</v>
      </c>
      <c r="E100" s="184" t="s">
        <v>3</v>
      </c>
      <c r="F100" s="185" t="s">
        <v>1811</v>
      </c>
      <c r="G100" s="13"/>
      <c r="H100" s="186">
        <v>22.832</v>
      </c>
      <c r="I100" s="187"/>
      <c r="J100" s="13"/>
      <c r="K100" s="13"/>
      <c r="L100" s="182"/>
      <c r="M100" s="188"/>
      <c r="N100" s="189"/>
      <c r="O100" s="189"/>
      <c r="P100" s="189"/>
      <c r="Q100" s="189"/>
      <c r="R100" s="189"/>
      <c r="S100" s="189"/>
      <c r="T100" s="190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184" t="s">
        <v>224</v>
      </c>
      <c r="AU100" s="184" t="s">
        <v>22</v>
      </c>
      <c r="AV100" s="13" t="s">
        <v>22</v>
      </c>
      <c r="AW100" s="13" t="s">
        <v>41</v>
      </c>
      <c r="AX100" s="13" t="s">
        <v>80</v>
      </c>
      <c r="AY100" s="184" t="s">
        <v>216</v>
      </c>
    </row>
    <row r="101" spans="1:51" s="14" customFormat="1" ht="12">
      <c r="A101" s="14"/>
      <c r="B101" s="195"/>
      <c r="C101" s="14"/>
      <c r="D101" s="183" t="s">
        <v>224</v>
      </c>
      <c r="E101" s="196" t="s">
        <v>3</v>
      </c>
      <c r="F101" s="197" t="s">
        <v>233</v>
      </c>
      <c r="G101" s="14"/>
      <c r="H101" s="198">
        <v>105.888</v>
      </c>
      <c r="I101" s="199"/>
      <c r="J101" s="14"/>
      <c r="K101" s="14"/>
      <c r="L101" s="195"/>
      <c r="M101" s="200"/>
      <c r="N101" s="201"/>
      <c r="O101" s="201"/>
      <c r="P101" s="201"/>
      <c r="Q101" s="201"/>
      <c r="R101" s="201"/>
      <c r="S101" s="201"/>
      <c r="T101" s="202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196" t="s">
        <v>224</v>
      </c>
      <c r="AU101" s="196" t="s">
        <v>22</v>
      </c>
      <c r="AV101" s="14" t="s">
        <v>222</v>
      </c>
      <c r="AW101" s="14" t="s">
        <v>41</v>
      </c>
      <c r="AX101" s="14" t="s">
        <v>88</v>
      </c>
      <c r="AY101" s="196" t="s">
        <v>216</v>
      </c>
    </row>
    <row r="102" spans="1:51" s="13" customFormat="1" ht="12">
      <c r="A102" s="13"/>
      <c r="B102" s="182"/>
      <c r="C102" s="13"/>
      <c r="D102" s="183" t="s">
        <v>224</v>
      </c>
      <c r="E102" s="13"/>
      <c r="F102" s="185" t="s">
        <v>1812</v>
      </c>
      <c r="G102" s="13"/>
      <c r="H102" s="186">
        <v>61.235</v>
      </c>
      <c r="I102" s="187"/>
      <c r="J102" s="13"/>
      <c r="K102" s="13"/>
      <c r="L102" s="182"/>
      <c r="M102" s="188"/>
      <c r="N102" s="189"/>
      <c r="O102" s="189"/>
      <c r="P102" s="189"/>
      <c r="Q102" s="189"/>
      <c r="R102" s="189"/>
      <c r="S102" s="189"/>
      <c r="T102" s="190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184" t="s">
        <v>224</v>
      </c>
      <c r="AU102" s="184" t="s">
        <v>22</v>
      </c>
      <c r="AV102" s="13" t="s">
        <v>22</v>
      </c>
      <c r="AW102" s="13" t="s">
        <v>4</v>
      </c>
      <c r="AX102" s="13" t="s">
        <v>88</v>
      </c>
      <c r="AY102" s="184" t="s">
        <v>216</v>
      </c>
    </row>
    <row r="103" spans="1:65" s="2" customFormat="1" ht="37.8" customHeight="1">
      <c r="A103" s="40"/>
      <c r="B103" s="167"/>
      <c r="C103" s="168" t="s">
        <v>222</v>
      </c>
      <c r="D103" s="168" t="s">
        <v>218</v>
      </c>
      <c r="E103" s="169" t="s">
        <v>1310</v>
      </c>
      <c r="F103" s="170" t="s">
        <v>1311</v>
      </c>
      <c r="G103" s="171" t="s">
        <v>221</v>
      </c>
      <c r="H103" s="172">
        <v>136.571</v>
      </c>
      <c r="I103" s="173"/>
      <c r="J103" s="174">
        <f>ROUND(I103*H103,2)</f>
        <v>0</v>
      </c>
      <c r="K103" s="175"/>
      <c r="L103" s="41"/>
      <c r="M103" s="176" t="s">
        <v>3</v>
      </c>
      <c r="N103" s="177" t="s">
        <v>51</v>
      </c>
      <c r="O103" s="74"/>
      <c r="P103" s="178">
        <f>O103*H103</f>
        <v>0</v>
      </c>
      <c r="Q103" s="178">
        <v>0.00085</v>
      </c>
      <c r="R103" s="178">
        <f>Q103*H103</f>
        <v>0.11608534999999999</v>
      </c>
      <c r="S103" s="178">
        <v>0</v>
      </c>
      <c r="T103" s="179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180" t="s">
        <v>222</v>
      </c>
      <c r="AT103" s="180" t="s">
        <v>218</v>
      </c>
      <c r="AU103" s="180" t="s">
        <v>22</v>
      </c>
      <c r="AY103" s="20" t="s">
        <v>216</v>
      </c>
      <c r="BE103" s="181">
        <f>IF(N103="základní",J103,0)</f>
        <v>0</v>
      </c>
      <c r="BF103" s="181">
        <f>IF(N103="snížená",J103,0)</f>
        <v>0</v>
      </c>
      <c r="BG103" s="181">
        <f>IF(N103="zákl. přenesená",J103,0)</f>
        <v>0</v>
      </c>
      <c r="BH103" s="181">
        <f>IF(N103="sníž. přenesená",J103,0)</f>
        <v>0</v>
      </c>
      <c r="BI103" s="181">
        <f>IF(N103="nulová",J103,0)</f>
        <v>0</v>
      </c>
      <c r="BJ103" s="20" t="s">
        <v>88</v>
      </c>
      <c r="BK103" s="181">
        <f>ROUND(I103*H103,2)</f>
        <v>0</v>
      </c>
      <c r="BL103" s="20" t="s">
        <v>222</v>
      </c>
      <c r="BM103" s="180" t="s">
        <v>1658</v>
      </c>
    </row>
    <row r="104" spans="1:51" s="13" customFormat="1" ht="12">
      <c r="A104" s="13"/>
      <c r="B104" s="182"/>
      <c r="C104" s="13"/>
      <c r="D104" s="183" t="s">
        <v>224</v>
      </c>
      <c r="E104" s="184" t="s">
        <v>3</v>
      </c>
      <c r="F104" s="185" t="s">
        <v>1813</v>
      </c>
      <c r="G104" s="13"/>
      <c r="H104" s="186">
        <v>53.28</v>
      </c>
      <c r="I104" s="187"/>
      <c r="J104" s="13"/>
      <c r="K104" s="13"/>
      <c r="L104" s="182"/>
      <c r="M104" s="188"/>
      <c r="N104" s="189"/>
      <c r="O104" s="189"/>
      <c r="P104" s="189"/>
      <c r="Q104" s="189"/>
      <c r="R104" s="189"/>
      <c r="S104" s="189"/>
      <c r="T104" s="190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184" t="s">
        <v>224</v>
      </c>
      <c r="AU104" s="184" t="s">
        <v>22</v>
      </c>
      <c r="AV104" s="13" t="s">
        <v>22</v>
      </c>
      <c r="AW104" s="13" t="s">
        <v>41</v>
      </c>
      <c r="AX104" s="13" t="s">
        <v>80</v>
      </c>
      <c r="AY104" s="184" t="s">
        <v>216</v>
      </c>
    </row>
    <row r="105" spans="1:51" s="13" customFormat="1" ht="12">
      <c r="A105" s="13"/>
      <c r="B105" s="182"/>
      <c r="C105" s="13"/>
      <c r="D105" s="183" t="s">
        <v>224</v>
      </c>
      <c r="E105" s="184" t="s">
        <v>3</v>
      </c>
      <c r="F105" s="185" t="s">
        <v>1814</v>
      </c>
      <c r="G105" s="13"/>
      <c r="H105" s="186">
        <v>44.64</v>
      </c>
      <c r="I105" s="187"/>
      <c r="J105" s="13"/>
      <c r="K105" s="13"/>
      <c r="L105" s="182"/>
      <c r="M105" s="188"/>
      <c r="N105" s="189"/>
      <c r="O105" s="189"/>
      <c r="P105" s="189"/>
      <c r="Q105" s="189"/>
      <c r="R105" s="189"/>
      <c r="S105" s="189"/>
      <c r="T105" s="190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184" t="s">
        <v>224</v>
      </c>
      <c r="AU105" s="184" t="s">
        <v>22</v>
      </c>
      <c r="AV105" s="13" t="s">
        <v>22</v>
      </c>
      <c r="AW105" s="13" t="s">
        <v>41</v>
      </c>
      <c r="AX105" s="13" t="s">
        <v>80</v>
      </c>
      <c r="AY105" s="184" t="s">
        <v>216</v>
      </c>
    </row>
    <row r="106" spans="1:51" s="13" customFormat="1" ht="12">
      <c r="A106" s="13"/>
      <c r="B106" s="182"/>
      <c r="C106" s="13"/>
      <c r="D106" s="183" t="s">
        <v>224</v>
      </c>
      <c r="E106" s="184" t="s">
        <v>3</v>
      </c>
      <c r="F106" s="185" t="s">
        <v>1815</v>
      </c>
      <c r="G106" s="13"/>
      <c r="H106" s="186">
        <v>33.84</v>
      </c>
      <c r="I106" s="187"/>
      <c r="J106" s="13"/>
      <c r="K106" s="13"/>
      <c r="L106" s="182"/>
      <c r="M106" s="188"/>
      <c r="N106" s="189"/>
      <c r="O106" s="189"/>
      <c r="P106" s="189"/>
      <c r="Q106" s="189"/>
      <c r="R106" s="189"/>
      <c r="S106" s="189"/>
      <c r="T106" s="190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184" t="s">
        <v>224</v>
      </c>
      <c r="AU106" s="184" t="s">
        <v>22</v>
      </c>
      <c r="AV106" s="13" t="s">
        <v>22</v>
      </c>
      <c r="AW106" s="13" t="s">
        <v>41</v>
      </c>
      <c r="AX106" s="13" t="s">
        <v>80</v>
      </c>
      <c r="AY106" s="184" t="s">
        <v>216</v>
      </c>
    </row>
    <row r="107" spans="1:51" s="13" customFormat="1" ht="12">
      <c r="A107" s="13"/>
      <c r="B107" s="182"/>
      <c r="C107" s="13"/>
      <c r="D107" s="183" t="s">
        <v>224</v>
      </c>
      <c r="E107" s="184" t="s">
        <v>3</v>
      </c>
      <c r="F107" s="185" t="s">
        <v>1816</v>
      </c>
      <c r="G107" s="13"/>
      <c r="H107" s="186">
        <v>43.2</v>
      </c>
      <c r="I107" s="187"/>
      <c r="J107" s="13"/>
      <c r="K107" s="13"/>
      <c r="L107" s="182"/>
      <c r="M107" s="188"/>
      <c r="N107" s="189"/>
      <c r="O107" s="189"/>
      <c r="P107" s="189"/>
      <c r="Q107" s="189"/>
      <c r="R107" s="189"/>
      <c r="S107" s="189"/>
      <c r="T107" s="190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184" t="s">
        <v>224</v>
      </c>
      <c r="AU107" s="184" t="s">
        <v>22</v>
      </c>
      <c r="AV107" s="13" t="s">
        <v>22</v>
      </c>
      <c r="AW107" s="13" t="s">
        <v>41</v>
      </c>
      <c r="AX107" s="13" t="s">
        <v>80</v>
      </c>
      <c r="AY107" s="184" t="s">
        <v>216</v>
      </c>
    </row>
    <row r="108" spans="1:51" s="13" customFormat="1" ht="12">
      <c r="A108" s="13"/>
      <c r="B108" s="182"/>
      <c r="C108" s="13"/>
      <c r="D108" s="183" t="s">
        <v>224</v>
      </c>
      <c r="E108" s="184" t="s">
        <v>3</v>
      </c>
      <c r="F108" s="185" t="s">
        <v>1817</v>
      </c>
      <c r="G108" s="13"/>
      <c r="H108" s="186">
        <v>61.2</v>
      </c>
      <c r="I108" s="187"/>
      <c r="J108" s="13"/>
      <c r="K108" s="13"/>
      <c r="L108" s="182"/>
      <c r="M108" s="188"/>
      <c r="N108" s="189"/>
      <c r="O108" s="189"/>
      <c r="P108" s="189"/>
      <c r="Q108" s="189"/>
      <c r="R108" s="189"/>
      <c r="S108" s="189"/>
      <c r="T108" s="190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184" t="s">
        <v>224</v>
      </c>
      <c r="AU108" s="184" t="s">
        <v>22</v>
      </c>
      <c r="AV108" s="13" t="s">
        <v>22</v>
      </c>
      <c r="AW108" s="13" t="s">
        <v>41</v>
      </c>
      <c r="AX108" s="13" t="s">
        <v>80</v>
      </c>
      <c r="AY108" s="184" t="s">
        <v>216</v>
      </c>
    </row>
    <row r="109" spans="1:51" s="14" customFormat="1" ht="12">
      <c r="A109" s="14"/>
      <c r="B109" s="195"/>
      <c r="C109" s="14"/>
      <c r="D109" s="183" t="s">
        <v>224</v>
      </c>
      <c r="E109" s="196" t="s">
        <v>3</v>
      </c>
      <c r="F109" s="197" t="s">
        <v>233</v>
      </c>
      <c r="G109" s="14"/>
      <c r="H109" s="198">
        <v>236.15999999999997</v>
      </c>
      <c r="I109" s="199"/>
      <c r="J109" s="14"/>
      <c r="K109" s="14"/>
      <c r="L109" s="195"/>
      <c r="M109" s="200"/>
      <c r="N109" s="201"/>
      <c r="O109" s="201"/>
      <c r="P109" s="201"/>
      <c r="Q109" s="201"/>
      <c r="R109" s="201"/>
      <c r="S109" s="201"/>
      <c r="T109" s="202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196" t="s">
        <v>224</v>
      </c>
      <c r="AU109" s="196" t="s">
        <v>22</v>
      </c>
      <c r="AV109" s="14" t="s">
        <v>222</v>
      </c>
      <c r="AW109" s="14" t="s">
        <v>41</v>
      </c>
      <c r="AX109" s="14" t="s">
        <v>88</v>
      </c>
      <c r="AY109" s="196" t="s">
        <v>216</v>
      </c>
    </row>
    <row r="110" spans="1:51" s="13" customFormat="1" ht="12">
      <c r="A110" s="13"/>
      <c r="B110" s="182"/>
      <c r="C110" s="13"/>
      <c r="D110" s="183" t="s">
        <v>224</v>
      </c>
      <c r="E110" s="13"/>
      <c r="F110" s="185" t="s">
        <v>1818</v>
      </c>
      <c r="G110" s="13"/>
      <c r="H110" s="186">
        <v>136.571</v>
      </c>
      <c r="I110" s="187"/>
      <c r="J110" s="13"/>
      <c r="K110" s="13"/>
      <c r="L110" s="182"/>
      <c r="M110" s="188"/>
      <c r="N110" s="189"/>
      <c r="O110" s="189"/>
      <c r="P110" s="189"/>
      <c r="Q110" s="189"/>
      <c r="R110" s="189"/>
      <c r="S110" s="189"/>
      <c r="T110" s="190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184" t="s">
        <v>224</v>
      </c>
      <c r="AU110" s="184" t="s">
        <v>22</v>
      </c>
      <c r="AV110" s="13" t="s">
        <v>22</v>
      </c>
      <c r="AW110" s="13" t="s">
        <v>4</v>
      </c>
      <c r="AX110" s="13" t="s">
        <v>88</v>
      </c>
      <c r="AY110" s="184" t="s">
        <v>216</v>
      </c>
    </row>
    <row r="111" spans="1:65" s="2" customFormat="1" ht="37.8" customHeight="1">
      <c r="A111" s="40"/>
      <c r="B111" s="167"/>
      <c r="C111" s="168" t="s">
        <v>244</v>
      </c>
      <c r="D111" s="168" t="s">
        <v>218</v>
      </c>
      <c r="E111" s="169" t="s">
        <v>1318</v>
      </c>
      <c r="F111" s="170" t="s">
        <v>1319</v>
      </c>
      <c r="G111" s="171" t="s">
        <v>221</v>
      </c>
      <c r="H111" s="172">
        <v>136.571</v>
      </c>
      <c r="I111" s="173"/>
      <c r="J111" s="174">
        <f>ROUND(I111*H111,2)</f>
        <v>0</v>
      </c>
      <c r="K111" s="175"/>
      <c r="L111" s="41"/>
      <c r="M111" s="176" t="s">
        <v>3</v>
      </c>
      <c r="N111" s="177" t="s">
        <v>51</v>
      </c>
      <c r="O111" s="74"/>
      <c r="P111" s="178">
        <f>O111*H111</f>
        <v>0</v>
      </c>
      <c r="Q111" s="178">
        <v>0</v>
      </c>
      <c r="R111" s="178">
        <f>Q111*H111</f>
        <v>0</v>
      </c>
      <c r="S111" s="178">
        <v>0</v>
      </c>
      <c r="T111" s="179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180" t="s">
        <v>222</v>
      </c>
      <c r="AT111" s="180" t="s">
        <v>218</v>
      </c>
      <c r="AU111" s="180" t="s">
        <v>22</v>
      </c>
      <c r="AY111" s="20" t="s">
        <v>216</v>
      </c>
      <c r="BE111" s="181">
        <f>IF(N111="základní",J111,0)</f>
        <v>0</v>
      </c>
      <c r="BF111" s="181">
        <f>IF(N111="snížená",J111,0)</f>
        <v>0</v>
      </c>
      <c r="BG111" s="181">
        <f>IF(N111="zákl. přenesená",J111,0)</f>
        <v>0</v>
      </c>
      <c r="BH111" s="181">
        <f>IF(N111="sníž. přenesená",J111,0)</f>
        <v>0</v>
      </c>
      <c r="BI111" s="181">
        <f>IF(N111="nulová",J111,0)</f>
        <v>0</v>
      </c>
      <c r="BJ111" s="20" t="s">
        <v>88</v>
      </c>
      <c r="BK111" s="181">
        <f>ROUND(I111*H111,2)</f>
        <v>0</v>
      </c>
      <c r="BL111" s="20" t="s">
        <v>222</v>
      </c>
      <c r="BM111" s="180" t="s">
        <v>1663</v>
      </c>
    </row>
    <row r="112" spans="1:51" s="13" customFormat="1" ht="12">
      <c r="A112" s="13"/>
      <c r="B112" s="182"/>
      <c r="C112" s="13"/>
      <c r="D112" s="183" t="s">
        <v>224</v>
      </c>
      <c r="E112" s="13"/>
      <c r="F112" s="185" t="s">
        <v>1819</v>
      </c>
      <c r="G112" s="13"/>
      <c r="H112" s="186">
        <v>136.571</v>
      </c>
      <c r="I112" s="187"/>
      <c r="J112" s="13"/>
      <c r="K112" s="13"/>
      <c r="L112" s="182"/>
      <c r="M112" s="188"/>
      <c r="N112" s="189"/>
      <c r="O112" s="189"/>
      <c r="P112" s="189"/>
      <c r="Q112" s="189"/>
      <c r="R112" s="189"/>
      <c r="S112" s="189"/>
      <c r="T112" s="190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184" t="s">
        <v>224</v>
      </c>
      <c r="AU112" s="184" t="s">
        <v>22</v>
      </c>
      <c r="AV112" s="13" t="s">
        <v>22</v>
      </c>
      <c r="AW112" s="13" t="s">
        <v>4</v>
      </c>
      <c r="AX112" s="13" t="s">
        <v>88</v>
      </c>
      <c r="AY112" s="184" t="s">
        <v>216</v>
      </c>
    </row>
    <row r="113" spans="1:65" s="2" customFormat="1" ht="62.7" customHeight="1">
      <c r="A113" s="40"/>
      <c r="B113" s="167"/>
      <c r="C113" s="168" t="s">
        <v>248</v>
      </c>
      <c r="D113" s="168" t="s">
        <v>218</v>
      </c>
      <c r="E113" s="169" t="s">
        <v>292</v>
      </c>
      <c r="F113" s="170" t="s">
        <v>293</v>
      </c>
      <c r="G113" s="171" t="s">
        <v>270</v>
      </c>
      <c r="H113" s="172">
        <v>20.298</v>
      </c>
      <c r="I113" s="173"/>
      <c r="J113" s="174">
        <f>ROUND(I113*H113,2)</f>
        <v>0</v>
      </c>
      <c r="K113" s="175"/>
      <c r="L113" s="41"/>
      <c r="M113" s="176" t="s">
        <v>3</v>
      </c>
      <c r="N113" s="177" t="s">
        <v>51</v>
      </c>
      <c r="O113" s="74"/>
      <c r="P113" s="178">
        <f>O113*H113</f>
        <v>0</v>
      </c>
      <c r="Q113" s="178">
        <v>0</v>
      </c>
      <c r="R113" s="178">
        <f>Q113*H113</f>
        <v>0</v>
      </c>
      <c r="S113" s="178">
        <v>0</v>
      </c>
      <c r="T113" s="179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180" t="s">
        <v>222</v>
      </c>
      <c r="AT113" s="180" t="s">
        <v>218</v>
      </c>
      <c r="AU113" s="180" t="s">
        <v>22</v>
      </c>
      <c r="AY113" s="20" t="s">
        <v>216</v>
      </c>
      <c r="BE113" s="181">
        <f>IF(N113="základní",J113,0)</f>
        <v>0</v>
      </c>
      <c r="BF113" s="181">
        <f>IF(N113="snížená",J113,0)</f>
        <v>0</v>
      </c>
      <c r="BG113" s="181">
        <f>IF(N113="zákl. přenesená",J113,0)</f>
        <v>0</v>
      </c>
      <c r="BH113" s="181">
        <f>IF(N113="sníž. přenesená",J113,0)</f>
        <v>0</v>
      </c>
      <c r="BI113" s="181">
        <f>IF(N113="nulová",J113,0)</f>
        <v>0</v>
      </c>
      <c r="BJ113" s="20" t="s">
        <v>88</v>
      </c>
      <c r="BK113" s="181">
        <f>ROUND(I113*H113,2)</f>
        <v>0</v>
      </c>
      <c r="BL113" s="20" t="s">
        <v>222</v>
      </c>
      <c r="BM113" s="180" t="s">
        <v>1666</v>
      </c>
    </row>
    <row r="114" spans="1:47" s="2" customFormat="1" ht="12">
      <c r="A114" s="40"/>
      <c r="B114" s="41"/>
      <c r="C114" s="40"/>
      <c r="D114" s="183" t="s">
        <v>229</v>
      </c>
      <c r="E114" s="40"/>
      <c r="F114" s="191" t="s">
        <v>295</v>
      </c>
      <c r="G114" s="40"/>
      <c r="H114" s="40"/>
      <c r="I114" s="192"/>
      <c r="J114" s="40"/>
      <c r="K114" s="40"/>
      <c r="L114" s="41"/>
      <c r="M114" s="193"/>
      <c r="N114" s="194"/>
      <c r="O114" s="74"/>
      <c r="P114" s="74"/>
      <c r="Q114" s="74"/>
      <c r="R114" s="74"/>
      <c r="S114" s="74"/>
      <c r="T114" s="75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T114" s="20" t="s">
        <v>229</v>
      </c>
      <c r="AU114" s="20" t="s">
        <v>22</v>
      </c>
    </row>
    <row r="115" spans="1:51" s="13" customFormat="1" ht="12">
      <c r="A115" s="13"/>
      <c r="B115" s="182"/>
      <c r="C115" s="13"/>
      <c r="D115" s="183" t="s">
        <v>224</v>
      </c>
      <c r="E115" s="184" t="s">
        <v>3</v>
      </c>
      <c r="F115" s="185" t="s">
        <v>1820</v>
      </c>
      <c r="G115" s="13"/>
      <c r="H115" s="186">
        <v>35.099</v>
      </c>
      <c r="I115" s="187"/>
      <c r="J115" s="13"/>
      <c r="K115" s="13"/>
      <c r="L115" s="182"/>
      <c r="M115" s="188"/>
      <c r="N115" s="189"/>
      <c r="O115" s="189"/>
      <c r="P115" s="189"/>
      <c r="Q115" s="189"/>
      <c r="R115" s="189"/>
      <c r="S115" s="189"/>
      <c r="T115" s="190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184" t="s">
        <v>224</v>
      </c>
      <c r="AU115" s="184" t="s">
        <v>22</v>
      </c>
      <c r="AV115" s="13" t="s">
        <v>22</v>
      </c>
      <c r="AW115" s="13" t="s">
        <v>41</v>
      </c>
      <c r="AX115" s="13" t="s">
        <v>88</v>
      </c>
      <c r="AY115" s="184" t="s">
        <v>216</v>
      </c>
    </row>
    <row r="116" spans="1:51" s="13" customFormat="1" ht="12">
      <c r="A116" s="13"/>
      <c r="B116" s="182"/>
      <c r="C116" s="13"/>
      <c r="D116" s="183" t="s">
        <v>224</v>
      </c>
      <c r="E116" s="13"/>
      <c r="F116" s="185" t="s">
        <v>1821</v>
      </c>
      <c r="G116" s="13"/>
      <c r="H116" s="186">
        <v>20.298</v>
      </c>
      <c r="I116" s="187"/>
      <c r="J116" s="13"/>
      <c r="K116" s="13"/>
      <c r="L116" s="182"/>
      <c r="M116" s="188"/>
      <c r="N116" s="189"/>
      <c r="O116" s="189"/>
      <c r="P116" s="189"/>
      <c r="Q116" s="189"/>
      <c r="R116" s="189"/>
      <c r="S116" s="189"/>
      <c r="T116" s="190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184" t="s">
        <v>224</v>
      </c>
      <c r="AU116" s="184" t="s">
        <v>22</v>
      </c>
      <c r="AV116" s="13" t="s">
        <v>22</v>
      </c>
      <c r="AW116" s="13" t="s">
        <v>4</v>
      </c>
      <c r="AX116" s="13" t="s">
        <v>88</v>
      </c>
      <c r="AY116" s="184" t="s">
        <v>216</v>
      </c>
    </row>
    <row r="117" spans="1:65" s="2" customFormat="1" ht="37.8" customHeight="1">
      <c r="A117" s="40"/>
      <c r="B117" s="167"/>
      <c r="C117" s="168" t="s">
        <v>253</v>
      </c>
      <c r="D117" s="168" t="s">
        <v>218</v>
      </c>
      <c r="E117" s="169" t="s">
        <v>297</v>
      </c>
      <c r="F117" s="170" t="s">
        <v>298</v>
      </c>
      <c r="G117" s="171" t="s">
        <v>299</v>
      </c>
      <c r="H117" s="172">
        <v>40.596</v>
      </c>
      <c r="I117" s="173"/>
      <c r="J117" s="174">
        <f>ROUND(I117*H117,2)</f>
        <v>0</v>
      </c>
      <c r="K117" s="175"/>
      <c r="L117" s="41"/>
      <c r="M117" s="176" t="s">
        <v>3</v>
      </c>
      <c r="N117" s="177" t="s">
        <v>51</v>
      </c>
      <c r="O117" s="74"/>
      <c r="P117" s="178">
        <f>O117*H117</f>
        <v>0</v>
      </c>
      <c r="Q117" s="178">
        <v>0</v>
      </c>
      <c r="R117" s="178">
        <f>Q117*H117</f>
        <v>0</v>
      </c>
      <c r="S117" s="178">
        <v>0</v>
      </c>
      <c r="T117" s="179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180" t="s">
        <v>222</v>
      </c>
      <c r="AT117" s="180" t="s">
        <v>218</v>
      </c>
      <c r="AU117" s="180" t="s">
        <v>22</v>
      </c>
      <c r="AY117" s="20" t="s">
        <v>216</v>
      </c>
      <c r="BE117" s="181">
        <f>IF(N117="základní",J117,0)</f>
        <v>0</v>
      </c>
      <c r="BF117" s="181">
        <f>IF(N117="snížená",J117,0)</f>
        <v>0</v>
      </c>
      <c r="BG117" s="181">
        <f>IF(N117="zákl. přenesená",J117,0)</f>
        <v>0</v>
      </c>
      <c r="BH117" s="181">
        <f>IF(N117="sníž. přenesená",J117,0)</f>
        <v>0</v>
      </c>
      <c r="BI117" s="181">
        <f>IF(N117="nulová",J117,0)</f>
        <v>0</v>
      </c>
      <c r="BJ117" s="20" t="s">
        <v>88</v>
      </c>
      <c r="BK117" s="181">
        <f>ROUND(I117*H117,2)</f>
        <v>0</v>
      </c>
      <c r="BL117" s="20" t="s">
        <v>222</v>
      </c>
      <c r="BM117" s="180" t="s">
        <v>1669</v>
      </c>
    </row>
    <row r="118" spans="1:51" s="13" customFormat="1" ht="12">
      <c r="A118" s="13"/>
      <c r="B118" s="182"/>
      <c r="C118" s="13"/>
      <c r="D118" s="183" t="s">
        <v>224</v>
      </c>
      <c r="E118" s="184" t="s">
        <v>3</v>
      </c>
      <c r="F118" s="185" t="s">
        <v>1822</v>
      </c>
      <c r="G118" s="13"/>
      <c r="H118" s="186">
        <v>70.198</v>
      </c>
      <c r="I118" s="187"/>
      <c r="J118" s="13"/>
      <c r="K118" s="13"/>
      <c r="L118" s="182"/>
      <c r="M118" s="188"/>
      <c r="N118" s="189"/>
      <c r="O118" s="189"/>
      <c r="P118" s="189"/>
      <c r="Q118" s="189"/>
      <c r="R118" s="189"/>
      <c r="S118" s="189"/>
      <c r="T118" s="190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184" t="s">
        <v>224</v>
      </c>
      <c r="AU118" s="184" t="s">
        <v>22</v>
      </c>
      <c r="AV118" s="13" t="s">
        <v>22</v>
      </c>
      <c r="AW118" s="13" t="s">
        <v>41</v>
      </c>
      <c r="AX118" s="13" t="s">
        <v>88</v>
      </c>
      <c r="AY118" s="184" t="s">
        <v>216</v>
      </c>
    </row>
    <row r="119" spans="1:51" s="13" customFormat="1" ht="12">
      <c r="A119" s="13"/>
      <c r="B119" s="182"/>
      <c r="C119" s="13"/>
      <c r="D119" s="183" t="s">
        <v>224</v>
      </c>
      <c r="E119" s="13"/>
      <c r="F119" s="185" t="s">
        <v>1823</v>
      </c>
      <c r="G119" s="13"/>
      <c r="H119" s="186">
        <v>40.596</v>
      </c>
      <c r="I119" s="187"/>
      <c r="J119" s="13"/>
      <c r="K119" s="13"/>
      <c r="L119" s="182"/>
      <c r="M119" s="188"/>
      <c r="N119" s="189"/>
      <c r="O119" s="189"/>
      <c r="P119" s="189"/>
      <c r="Q119" s="189"/>
      <c r="R119" s="189"/>
      <c r="S119" s="189"/>
      <c r="T119" s="190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184" t="s">
        <v>224</v>
      </c>
      <c r="AU119" s="184" t="s">
        <v>22</v>
      </c>
      <c r="AV119" s="13" t="s">
        <v>22</v>
      </c>
      <c r="AW119" s="13" t="s">
        <v>4</v>
      </c>
      <c r="AX119" s="13" t="s">
        <v>88</v>
      </c>
      <c r="AY119" s="184" t="s">
        <v>216</v>
      </c>
    </row>
    <row r="120" spans="1:65" s="2" customFormat="1" ht="49.05" customHeight="1">
      <c r="A120" s="40"/>
      <c r="B120" s="167"/>
      <c r="C120" s="168" t="s">
        <v>257</v>
      </c>
      <c r="D120" s="168" t="s">
        <v>218</v>
      </c>
      <c r="E120" s="169" t="s">
        <v>1327</v>
      </c>
      <c r="F120" s="170" t="s">
        <v>1328</v>
      </c>
      <c r="G120" s="171" t="s">
        <v>270</v>
      </c>
      <c r="H120" s="172">
        <v>56.828</v>
      </c>
      <c r="I120" s="173"/>
      <c r="J120" s="174">
        <f>ROUND(I120*H120,2)</f>
        <v>0</v>
      </c>
      <c r="K120" s="175"/>
      <c r="L120" s="41"/>
      <c r="M120" s="176" t="s">
        <v>3</v>
      </c>
      <c r="N120" s="177" t="s">
        <v>51</v>
      </c>
      <c r="O120" s="74"/>
      <c r="P120" s="178">
        <f>O120*H120</f>
        <v>0</v>
      </c>
      <c r="Q120" s="178">
        <v>0</v>
      </c>
      <c r="R120" s="178">
        <f>Q120*H120</f>
        <v>0</v>
      </c>
      <c r="S120" s="178">
        <v>0</v>
      </c>
      <c r="T120" s="179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180" t="s">
        <v>222</v>
      </c>
      <c r="AT120" s="180" t="s">
        <v>218</v>
      </c>
      <c r="AU120" s="180" t="s">
        <v>22</v>
      </c>
      <c r="AY120" s="20" t="s">
        <v>216</v>
      </c>
      <c r="BE120" s="181">
        <f>IF(N120="základní",J120,0)</f>
        <v>0</v>
      </c>
      <c r="BF120" s="181">
        <f>IF(N120="snížená",J120,0)</f>
        <v>0</v>
      </c>
      <c r="BG120" s="181">
        <f>IF(N120="zákl. přenesená",J120,0)</f>
        <v>0</v>
      </c>
      <c r="BH120" s="181">
        <f>IF(N120="sníž. přenesená",J120,0)</f>
        <v>0</v>
      </c>
      <c r="BI120" s="181">
        <f>IF(N120="nulová",J120,0)</f>
        <v>0</v>
      </c>
      <c r="BJ120" s="20" t="s">
        <v>88</v>
      </c>
      <c r="BK120" s="181">
        <f>ROUND(I120*H120,2)</f>
        <v>0</v>
      </c>
      <c r="BL120" s="20" t="s">
        <v>222</v>
      </c>
      <c r="BM120" s="180" t="s">
        <v>1674</v>
      </c>
    </row>
    <row r="121" spans="1:51" s="13" customFormat="1" ht="12">
      <c r="A121" s="13"/>
      <c r="B121" s="182"/>
      <c r="C121" s="13"/>
      <c r="D121" s="183" t="s">
        <v>224</v>
      </c>
      <c r="E121" s="184" t="s">
        <v>3</v>
      </c>
      <c r="F121" s="185" t="s">
        <v>1824</v>
      </c>
      <c r="G121" s="13"/>
      <c r="H121" s="186">
        <v>76.038</v>
      </c>
      <c r="I121" s="187"/>
      <c r="J121" s="13"/>
      <c r="K121" s="13"/>
      <c r="L121" s="182"/>
      <c r="M121" s="188"/>
      <c r="N121" s="189"/>
      <c r="O121" s="189"/>
      <c r="P121" s="189"/>
      <c r="Q121" s="189"/>
      <c r="R121" s="189"/>
      <c r="S121" s="189"/>
      <c r="T121" s="190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184" t="s">
        <v>224</v>
      </c>
      <c r="AU121" s="184" t="s">
        <v>22</v>
      </c>
      <c r="AV121" s="13" t="s">
        <v>22</v>
      </c>
      <c r="AW121" s="13" t="s">
        <v>41</v>
      </c>
      <c r="AX121" s="13" t="s">
        <v>80</v>
      </c>
      <c r="AY121" s="184" t="s">
        <v>216</v>
      </c>
    </row>
    <row r="122" spans="1:51" s="13" customFormat="1" ht="12">
      <c r="A122" s="13"/>
      <c r="B122" s="182"/>
      <c r="C122" s="13"/>
      <c r="D122" s="183" t="s">
        <v>224</v>
      </c>
      <c r="E122" s="184" t="s">
        <v>3</v>
      </c>
      <c r="F122" s="185" t="s">
        <v>1825</v>
      </c>
      <c r="G122" s="13"/>
      <c r="H122" s="186">
        <v>22.229</v>
      </c>
      <c r="I122" s="187"/>
      <c r="J122" s="13"/>
      <c r="K122" s="13"/>
      <c r="L122" s="182"/>
      <c r="M122" s="188"/>
      <c r="N122" s="189"/>
      <c r="O122" s="189"/>
      <c r="P122" s="189"/>
      <c r="Q122" s="189"/>
      <c r="R122" s="189"/>
      <c r="S122" s="189"/>
      <c r="T122" s="190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184" t="s">
        <v>224</v>
      </c>
      <c r="AU122" s="184" t="s">
        <v>22</v>
      </c>
      <c r="AV122" s="13" t="s">
        <v>22</v>
      </c>
      <c r="AW122" s="13" t="s">
        <v>41</v>
      </c>
      <c r="AX122" s="13" t="s">
        <v>80</v>
      </c>
      <c r="AY122" s="184" t="s">
        <v>216</v>
      </c>
    </row>
    <row r="123" spans="1:51" s="14" customFormat="1" ht="12">
      <c r="A123" s="14"/>
      <c r="B123" s="195"/>
      <c r="C123" s="14"/>
      <c r="D123" s="183" t="s">
        <v>224</v>
      </c>
      <c r="E123" s="196" t="s">
        <v>3</v>
      </c>
      <c r="F123" s="197" t="s">
        <v>233</v>
      </c>
      <c r="G123" s="14"/>
      <c r="H123" s="198">
        <v>98.267</v>
      </c>
      <c r="I123" s="199"/>
      <c r="J123" s="14"/>
      <c r="K123" s="14"/>
      <c r="L123" s="195"/>
      <c r="M123" s="200"/>
      <c r="N123" s="201"/>
      <c r="O123" s="201"/>
      <c r="P123" s="201"/>
      <c r="Q123" s="201"/>
      <c r="R123" s="201"/>
      <c r="S123" s="201"/>
      <c r="T123" s="202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196" t="s">
        <v>224</v>
      </c>
      <c r="AU123" s="196" t="s">
        <v>22</v>
      </c>
      <c r="AV123" s="14" t="s">
        <v>222</v>
      </c>
      <c r="AW123" s="14" t="s">
        <v>41</v>
      </c>
      <c r="AX123" s="14" t="s">
        <v>88</v>
      </c>
      <c r="AY123" s="196" t="s">
        <v>216</v>
      </c>
    </row>
    <row r="124" spans="1:51" s="13" customFormat="1" ht="12">
      <c r="A124" s="13"/>
      <c r="B124" s="182"/>
      <c r="C124" s="13"/>
      <c r="D124" s="183" t="s">
        <v>224</v>
      </c>
      <c r="E124" s="13"/>
      <c r="F124" s="185" t="s">
        <v>1826</v>
      </c>
      <c r="G124" s="13"/>
      <c r="H124" s="186">
        <v>56.828</v>
      </c>
      <c r="I124" s="187"/>
      <c r="J124" s="13"/>
      <c r="K124" s="13"/>
      <c r="L124" s="182"/>
      <c r="M124" s="188"/>
      <c r="N124" s="189"/>
      <c r="O124" s="189"/>
      <c r="P124" s="189"/>
      <c r="Q124" s="189"/>
      <c r="R124" s="189"/>
      <c r="S124" s="189"/>
      <c r="T124" s="190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184" t="s">
        <v>224</v>
      </c>
      <c r="AU124" s="184" t="s">
        <v>22</v>
      </c>
      <c r="AV124" s="13" t="s">
        <v>22</v>
      </c>
      <c r="AW124" s="13" t="s">
        <v>4</v>
      </c>
      <c r="AX124" s="13" t="s">
        <v>88</v>
      </c>
      <c r="AY124" s="184" t="s">
        <v>216</v>
      </c>
    </row>
    <row r="125" spans="1:65" s="2" customFormat="1" ht="14.4" customHeight="1">
      <c r="A125" s="40"/>
      <c r="B125" s="167"/>
      <c r="C125" s="203" t="s">
        <v>263</v>
      </c>
      <c r="D125" s="203" t="s">
        <v>355</v>
      </c>
      <c r="E125" s="204" t="s">
        <v>1012</v>
      </c>
      <c r="F125" s="205" t="s">
        <v>1013</v>
      </c>
      <c r="G125" s="206" t="s">
        <v>299</v>
      </c>
      <c r="H125" s="207">
        <v>87.946</v>
      </c>
      <c r="I125" s="208"/>
      <c r="J125" s="209">
        <f>ROUND(I125*H125,2)</f>
        <v>0</v>
      </c>
      <c r="K125" s="210"/>
      <c r="L125" s="211"/>
      <c r="M125" s="212" t="s">
        <v>3</v>
      </c>
      <c r="N125" s="213" t="s">
        <v>51</v>
      </c>
      <c r="O125" s="74"/>
      <c r="P125" s="178">
        <f>O125*H125</f>
        <v>0</v>
      </c>
      <c r="Q125" s="178">
        <v>1</v>
      </c>
      <c r="R125" s="178">
        <f>Q125*H125</f>
        <v>87.946</v>
      </c>
      <c r="S125" s="178">
        <v>0</v>
      </c>
      <c r="T125" s="179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180" t="s">
        <v>257</v>
      </c>
      <c r="AT125" s="180" t="s">
        <v>355</v>
      </c>
      <c r="AU125" s="180" t="s">
        <v>22</v>
      </c>
      <c r="AY125" s="20" t="s">
        <v>216</v>
      </c>
      <c r="BE125" s="181">
        <f>IF(N125="základní",J125,0)</f>
        <v>0</v>
      </c>
      <c r="BF125" s="181">
        <f>IF(N125="snížená",J125,0)</f>
        <v>0</v>
      </c>
      <c r="BG125" s="181">
        <f>IF(N125="zákl. přenesená",J125,0)</f>
        <v>0</v>
      </c>
      <c r="BH125" s="181">
        <f>IF(N125="sníž. přenesená",J125,0)</f>
        <v>0</v>
      </c>
      <c r="BI125" s="181">
        <f>IF(N125="nulová",J125,0)</f>
        <v>0</v>
      </c>
      <c r="BJ125" s="20" t="s">
        <v>88</v>
      </c>
      <c r="BK125" s="181">
        <f>ROUND(I125*H125,2)</f>
        <v>0</v>
      </c>
      <c r="BL125" s="20" t="s">
        <v>222</v>
      </c>
      <c r="BM125" s="180" t="s">
        <v>1680</v>
      </c>
    </row>
    <row r="126" spans="1:51" s="13" customFormat="1" ht="12">
      <c r="A126" s="13"/>
      <c r="B126" s="182"/>
      <c r="C126" s="13"/>
      <c r="D126" s="183" t="s">
        <v>224</v>
      </c>
      <c r="E126" s="184" t="s">
        <v>3</v>
      </c>
      <c r="F126" s="185" t="s">
        <v>1824</v>
      </c>
      <c r="G126" s="13"/>
      <c r="H126" s="186">
        <v>76.038</v>
      </c>
      <c r="I126" s="187"/>
      <c r="J126" s="13"/>
      <c r="K126" s="13"/>
      <c r="L126" s="182"/>
      <c r="M126" s="188"/>
      <c r="N126" s="189"/>
      <c r="O126" s="189"/>
      <c r="P126" s="189"/>
      <c r="Q126" s="189"/>
      <c r="R126" s="189"/>
      <c r="S126" s="189"/>
      <c r="T126" s="190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184" t="s">
        <v>224</v>
      </c>
      <c r="AU126" s="184" t="s">
        <v>22</v>
      </c>
      <c r="AV126" s="13" t="s">
        <v>22</v>
      </c>
      <c r="AW126" s="13" t="s">
        <v>41</v>
      </c>
      <c r="AX126" s="13" t="s">
        <v>80</v>
      </c>
      <c r="AY126" s="184" t="s">
        <v>216</v>
      </c>
    </row>
    <row r="127" spans="1:51" s="16" customFormat="1" ht="12">
      <c r="A127" s="16"/>
      <c r="B127" s="229"/>
      <c r="C127" s="16"/>
      <c r="D127" s="183" t="s">
        <v>224</v>
      </c>
      <c r="E127" s="230" t="s">
        <v>3</v>
      </c>
      <c r="F127" s="231" t="s">
        <v>1334</v>
      </c>
      <c r="G127" s="16"/>
      <c r="H127" s="232">
        <v>76.038</v>
      </c>
      <c r="I127" s="233"/>
      <c r="J127" s="16"/>
      <c r="K127" s="16"/>
      <c r="L127" s="229"/>
      <c r="M127" s="234"/>
      <c r="N127" s="235"/>
      <c r="O127" s="235"/>
      <c r="P127" s="235"/>
      <c r="Q127" s="235"/>
      <c r="R127" s="235"/>
      <c r="S127" s="235"/>
      <c r="T127" s="23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T127" s="230" t="s">
        <v>224</v>
      </c>
      <c r="AU127" s="230" t="s">
        <v>22</v>
      </c>
      <c r="AV127" s="16" t="s">
        <v>234</v>
      </c>
      <c r="AW127" s="16" t="s">
        <v>41</v>
      </c>
      <c r="AX127" s="16" t="s">
        <v>80</v>
      </c>
      <c r="AY127" s="230" t="s">
        <v>216</v>
      </c>
    </row>
    <row r="128" spans="1:51" s="13" customFormat="1" ht="12">
      <c r="A128" s="13"/>
      <c r="B128" s="182"/>
      <c r="C128" s="13"/>
      <c r="D128" s="183" t="s">
        <v>224</v>
      </c>
      <c r="E128" s="184" t="s">
        <v>3</v>
      </c>
      <c r="F128" s="185" t="s">
        <v>1827</v>
      </c>
      <c r="G128" s="13"/>
      <c r="H128" s="186">
        <v>152.076</v>
      </c>
      <c r="I128" s="187"/>
      <c r="J128" s="13"/>
      <c r="K128" s="13"/>
      <c r="L128" s="182"/>
      <c r="M128" s="188"/>
      <c r="N128" s="189"/>
      <c r="O128" s="189"/>
      <c r="P128" s="189"/>
      <c r="Q128" s="189"/>
      <c r="R128" s="189"/>
      <c r="S128" s="189"/>
      <c r="T128" s="190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184" t="s">
        <v>224</v>
      </c>
      <c r="AU128" s="184" t="s">
        <v>22</v>
      </c>
      <c r="AV128" s="13" t="s">
        <v>22</v>
      </c>
      <c r="AW128" s="13" t="s">
        <v>41</v>
      </c>
      <c r="AX128" s="13" t="s">
        <v>88</v>
      </c>
      <c r="AY128" s="184" t="s">
        <v>216</v>
      </c>
    </row>
    <row r="129" spans="1:51" s="13" customFormat="1" ht="12">
      <c r="A129" s="13"/>
      <c r="B129" s="182"/>
      <c r="C129" s="13"/>
      <c r="D129" s="183" t="s">
        <v>224</v>
      </c>
      <c r="E129" s="13"/>
      <c r="F129" s="185" t="s">
        <v>1828</v>
      </c>
      <c r="G129" s="13"/>
      <c r="H129" s="186">
        <v>87.946</v>
      </c>
      <c r="I129" s="187"/>
      <c r="J129" s="13"/>
      <c r="K129" s="13"/>
      <c r="L129" s="182"/>
      <c r="M129" s="188"/>
      <c r="N129" s="189"/>
      <c r="O129" s="189"/>
      <c r="P129" s="189"/>
      <c r="Q129" s="189"/>
      <c r="R129" s="189"/>
      <c r="S129" s="189"/>
      <c r="T129" s="190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184" t="s">
        <v>224</v>
      </c>
      <c r="AU129" s="184" t="s">
        <v>22</v>
      </c>
      <c r="AV129" s="13" t="s">
        <v>22</v>
      </c>
      <c r="AW129" s="13" t="s">
        <v>4</v>
      </c>
      <c r="AX129" s="13" t="s">
        <v>88</v>
      </c>
      <c r="AY129" s="184" t="s">
        <v>216</v>
      </c>
    </row>
    <row r="130" spans="1:65" s="2" customFormat="1" ht="62.7" customHeight="1">
      <c r="A130" s="40"/>
      <c r="B130" s="167"/>
      <c r="C130" s="168" t="s">
        <v>267</v>
      </c>
      <c r="D130" s="168" t="s">
        <v>218</v>
      </c>
      <c r="E130" s="169" t="s">
        <v>1016</v>
      </c>
      <c r="F130" s="170" t="s">
        <v>1017</v>
      </c>
      <c r="G130" s="171" t="s">
        <v>270</v>
      </c>
      <c r="H130" s="172">
        <v>5.051</v>
      </c>
      <c r="I130" s="173"/>
      <c r="J130" s="174">
        <f>ROUND(I130*H130,2)</f>
        <v>0</v>
      </c>
      <c r="K130" s="175"/>
      <c r="L130" s="41"/>
      <c r="M130" s="176" t="s">
        <v>3</v>
      </c>
      <c r="N130" s="177" t="s">
        <v>51</v>
      </c>
      <c r="O130" s="74"/>
      <c r="P130" s="178">
        <f>O130*H130</f>
        <v>0</v>
      </c>
      <c r="Q130" s="178">
        <v>0</v>
      </c>
      <c r="R130" s="178">
        <f>Q130*H130</f>
        <v>0</v>
      </c>
      <c r="S130" s="178">
        <v>0</v>
      </c>
      <c r="T130" s="179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180" t="s">
        <v>222</v>
      </c>
      <c r="AT130" s="180" t="s">
        <v>218</v>
      </c>
      <c r="AU130" s="180" t="s">
        <v>22</v>
      </c>
      <c r="AY130" s="20" t="s">
        <v>216</v>
      </c>
      <c r="BE130" s="181">
        <f>IF(N130="základní",J130,0)</f>
        <v>0</v>
      </c>
      <c r="BF130" s="181">
        <f>IF(N130="snížená",J130,0)</f>
        <v>0</v>
      </c>
      <c r="BG130" s="181">
        <f>IF(N130="zákl. přenesená",J130,0)</f>
        <v>0</v>
      </c>
      <c r="BH130" s="181">
        <f>IF(N130="sníž. přenesená",J130,0)</f>
        <v>0</v>
      </c>
      <c r="BI130" s="181">
        <f>IF(N130="nulová",J130,0)</f>
        <v>0</v>
      </c>
      <c r="BJ130" s="20" t="s">
        <v>88</v>
      </c>
      <c r="BK130" s="181">
        <f>ROUND(I130*H130,2)</f>
        <v>0</v>
      </c>
      <c r="BL130" s="20" t="s">
        <v>222</v>
      </c>
      <c r="BM130" s="180" t="s">
        <v>1683</v>
      </c>
    </row>
    <row r="131" spans="1:51" s="13" customFormat="1" ht="12">
      <c r="A131" s="13"/>
      <c r="B131" s="182"/>
      <c r="C131" s="13"/>
      <c r="D131" s="183" t="s">
        <v>224</v>
      </c>
      <c r="E131" s="184" t="s">
        <v>3</v>
      </c>
      <c r="F131" s="185" t="s">
        <v>1829</v>
      </c>
      <c r="G131" s="13"/>
      <c r="H131" s="186">
        <v>8.734</v>
      </c>
      <c r="I131" s="187"/>
      <c r="J131" s="13"/>
      <c r="K131" s="13"/>
      <c r="L131" s="182"/>
      <c r="M131" s="188"/>
      <c r="N131" s="189"/>
      <c r="O131" s="189"/>
      <c r="P131" s="189"/>
      <c r="Q131" s="189"/>
      <c r="R131" s="189"/>
      <c r="S131" s="189"/>
      <c r="T131" s="190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184" t="s">
        <v>224</v>
      </c>
      <c r="AU131" s="184" t="s">
        <v>22</v>
      </c>
      <c r="AV131" s="13" t="s">
        <v>22</v>
      </c>
      <c r="AW131" s="13" t="s">
        <v>41</v>
      </c>
      <c r="AX131" s="13" t="s">
        <v>88</v>
      </c>
      <c r="AY131" s="184" t="s">
        <v>216</v>
      </c>
    </row>
    <row r="132" spans="1:51" s="13" customFormat="1" ht="12">
      <c r="A132" s="13"/>
      <c r="B132" s="182"/>
      <c r="C132" s="13"/>
      <c r="D132" s="183" t="s">
        <v>224</v>
      </c>
      <c r="E132" s="13"/>
      <c r="F132" s="185" t="s">
        <v>1830</v>
      </c>
      <c r="G132" s="13"/>
      <c r="H132" s="186">
        <v>5.051</v>
      </c>
      <c r="I132" s="187"/>
      <c r="J132" s="13"/>
      <c r="K132" s="13"/>
      <c r="L132" s="182"/>
      <c r="M132" s="188"/>
      <c r="N132" s="189"/>
      <c r="O132" s="189"/>
      <c r="P132" s="189"/>
      <c r="Q132" s="189"/>
      <c r="R132" s="189"/>
      <c r="S132" s="189"/>
      <c r="T132" s="190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184" t="s">
        <v>224</v>
      </c>
      <c r="AU132" s="184" t="s">
        <v>22</v>
      </c>
      <c r="AV132" s="13" t="s">
        <v>22</v>
      </c>
      <c r="AW132" s="13" t="s">
        <v>4</v>
      </c>
      <c r="AX132" s="13" t="s">
        <v>88</v>
      </c>
      <c r="AY132" s="184" t="s">
        <v>216</v>
      </c>
    </row>
    <row r="133" spans="1:65" s="2" customFormat="1" ht="14.4" customHeight="1">
      <c r="A133" s="40"/>
      <c r="B133" s="167"/>
      <c r="C133" s="203" t="s">
        <v>272</v>
      </c>
      <c r="D133" s="203" t="s">
        <v>355</v>
      </c>
      <c r="E133" s="204" t="s">
        <v>1514</v>
      </c>
      <c r="F133" s="205" t="s">
        <v>1515</v>
      </c>
      <c r="G133" s="206" t="s">
        <v>299</v>
      </c>
      <c r="H133" s="207">
        <v>5.194</v>
      </c>
      <c r="I133" s="208"/>
      <c r="J133" s="209">
        <f>ROUND(I133*H133,2)</f>
        <v>0</v>
      </c>
      <c r="K133" s="210"/>
      <c r="L133" s="211"/>
      <c r="M133" s="212" t="s">
        <v>3</v>
      </c>
      <c r="N133" s="213" t="s">
        <v>51</v>
      </c>
      <c r="O133" s="74"/>
      <c r="P133" s="178">
        <f>O133*H133</f>
        <v>0</v>
      </c>
      <c r="Q133" s="178">
        <v>1</v>
      </c>
      <c r="R133" s="178">
        <f>Q133*H133</f>
        <v>5.194</v>
      </c>
      <c r="S133" s="178">
        <v>0</v>
      </c>
      <c r="T133" s="179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180" t="s">
        <v>257</v>
      </c>
      <c r="AT133" s="180" t="s">
        <v>355</v>
      </c>
      <c r="AU133" s="180" t="s">
        <v>22</v>
      </c>
      <c r="AY133" s="20" t="s">
        <v>216</v>
      </c>
      <c r="BE133" s="181">
        <f>IF(N133="základní",J133,0)</f>
        <v>0</v>
      </c>
      <c r="BF133" s="181">
        <f>IF(N133="snížená",J133,0)</f>
        <v>0</v>
      </c>
      <c r="BG133" s="181">
        <f>IF(N133="zákl. přenesená",J133,0)</f>
        <v>0</v>
      </c>
      <c r="BH133" s="181">
        <f>IF(N133="sníž. přenesená",J133,0)</f>
        <v>0</v>
      </c>
      <c r="BI133" s="181">
        <f>IF(N133="nulová",J133,0)</f>
        <v>0</v>
      </c>
      <c r="BJ133" s="20" t="s">
        <v>88</v>
      </c>
      <c r="BK133" s="181">
        <f>ROUND(I133*H133,2)</f>
        <v>0</v>
      </c>
      <c r="BL133" s="20" t="s">
        <v>222</v>
      </c>
      <c r="BM133" s="180" t="s">
        <v>1687</v>
      </c>
    </row>
    <row r="134" spans="1:51" s="13" customFormat="1" ht="12">
      <c r="A134" s="13"/>
      <c r="B134" s="182"/>
      <c r="C134" s="13"/>
      <c r="D134" s="183" t="s">
        <v>224</v>
      </c>
      <c r="E134" s="184" t="s">
        <v>3</v>
      </c>
      <c r="F134" s="185" t="s">
        <v>1831</v>
      </c>
      <c r="G134" s="13"/>
      <c r="H134" s="186">
        <v>4.99</v>
      </c>
      <c r="I134" s="187"/>
      <c r="J134" s="13"/>
      <c r="K134" s="13"/>
      <c r="L134" s="182"/>
      <c r="M134" s="188"/>
      <c r="N134" s="189"/>
      <c r="O134" s="189"/>
      <c r="P134" s="189"/>
      <c r="Q134" s="189"/>
      <c r="R134" s="189"/>
      <c r="S134" s="189"/>
      <c r="T134" s="190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184" t="s">
        <v>224</v>
      </c>
      <c r="AU134" s="184" t="s">
        <v>22</v>
      </c>
      <c r="AV134" s="13" t="s">
        <v>22</v>
      </c>
      <c r="AW134" s="13" t="s">
        <v>41</v>
      </c>
      <c r="AX134" s="13" t="s">
        <v>80</v>
      </c>
      <c r="AY134" s="184" t="s">
        <v>216</v>
      </c>
    </row>
    <row r="135" spans="1:51" s="16" customFormat="1" ht="12">
      <c r="A135" s="16"/>
      <c r="B135" s="229"/>
      <c r="C135" s="16"/>
      <c r="D135" s="183" t="s">
        <v>224</v>
      </c>
      <c r="E135" s="230" t="s">
        <v>3</v>
      </c>
      <c r="F135" s="231" t="s">
        <v>1334</v>
      </c>
      <c r="G135" s="16"/>
      <c r="H135" s="232">
        <v>4.99</v>
      </c>
      <c r="I135" s="233"/>
      <c r="J135" s="16"/>
      <c r="K135" s="16"/>
      <c r="L135" s="229"/>
      <c r="M135" s="234"/>
      <c r="N135" s="235"/>
      <c r="O135" s="235"/>
      <c r="P135" s="235"/>
      <c r="Q135" s="235"/>
      <c r="R135" s="235"/>
      <c r="S135" s="235"/>
      <c r="T135" s="23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T135" s="230" t="s">
        <v>224</v>
      </c>
      <c r="AU135" s="230" t="s">
        <v>22</v>
      </c>
      <c r="AV135" s="16" t="s">
        <v>234</v>
      </c>
      <c r="AW135" s="16" t="s">
        <v>41</v>
      </c>
      <c r="AX135" s="16" t="s">
        <v>80</v>
      </c>
      <c r="AY135" s="230" t="s">
        <v>216</v>
      </c>
    </row>
    <row r="136" spans="1:51" s="13" customFormat="1" ht="12">
      <c r="A136" s="13"/>
      <c r="B136" s="182"/>
      <c r="C136" s="13"/>
      <c r="D136" s="183" t="s">
        <v>224</v>
      </c>
      <c r="E136" s="184" t="s">
        <v>3</v>
      </c>
      <c r="F136" s="185" t="s">
        <v>1832</v>
      </c>
      <c r="G136" s="13"/>
      <c r="H136" s="186">
        <v>8.982</v>
      </c>
      <c r="I136" s="187"/>
      <c r="J136" s="13"/>
      <c r="K136" s="13"/>
      <c r="L136" s="182"/>
      <c r="M136" s="188"/>
      <c r="N136" s="189"/>
      <c r="O136" s="189"/>
      <c r="P136" s="189"/>
      <c r="Q136" s="189"/>
      <c r="R136" s="189"/>
      <c r="S136" s="189"/>
      <c r="T136" s="190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184" t="s">
        <v>224</v>
      </c>
      <c r="AU136" s="184" t="s">
        <v>22</v>
      </c>
      <c r="AV136" s="13" t="s">
        <v>22</v>
      </c>
      <c r="AW136" s="13" t="s">
        <v>41</v>
      </c>
      <c r="AX136" s="13" t="s">
        <v>88</v>
      </c>
      <c r="AY136" s="184" t="s">
        <v>216</v>
      </c>
    </row>
    <row r="137" spans="1:51" s="13" customFormat="1" ht="12">
      <c r="A137" s="13"/>
      <c r="B137" s="182"/>
      <c r="C137" s="13"/>
      <c r="D137" s="183" t="s">
        <v>224</v>
      </c>
      <c r="E137" s="13"/>
      <c r="F137" s="185" t="s">
        <v>1833</v>
      </c>
      <c r="G137" s="13"/>
      <c r="H137" s="186">
        <v>5.194</v>
      </c>
      <c r="I137" s="187"/>
      <c r="J137" s="13"/>
      <c r="K137" s="13"/>
      <c r="L137" s="182"/>
      <c r="M137" s="188"/>
      <c r="N137" s="189"/>
      <c r="O137" s="189"/>
      <c r="P137" s="189"/>
      <c r="Q137" s="189"/>
      <c r="R137" s="189"/>
      <c r="S137" s="189"/>
      <c r="T137" s="190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184" t="s">
        <v>224</v>
      </c>
      <c r="AU137" s="184" t="s">
        <v>22</v>
      </c>
      <c r="AV137" s="13" t="s">
        <v>22</v>
      </c>
      <c r="AW137" s="13" t="s">
        <v>4</v>
      </c>
      <c r="AX137" s="13" t="s">
        <v>88</v>
      </c>
      <c r="AY137" s="184" t="s">
        <v>216</v>
      </c>
    </row>
    <row r="138" spans="1:65" s="2" customFormat="1" ht="14.4" customHeight="1">
      <c r="A138" s="40"/>
      <c r="B138" s="167"/>
      <c r="C138" s="203" t="s">
        <v>279</v>
      </c>
      <c r="D138" s="203" t="s">
        <v>355</v>
      </c>
      <c r="E138" s="204" t="s">
        <v>1020</v>
      </c>
      <c r="F138" s="205" t="s">
        <v>1021</v>
      </c>
      <c r="G138" s="206" t="s">
        <v>299</v>
      </c>
      <c r="H138" s="207">
        <v>4.33</v>
      </c>
      <c r="I138" s="208"/>
      <c r="J138" s="209">
        <f>ROUND(I138*H138,2)</f>
        <v>0</v>
      </c>
      <c r="K138" s="210"/>
      <c r="L138" s="211"/>
      <c r="M138" s="212" t="s">
        <v>3</v>
      </c>
      <c r="N138" s="213" t="s">
        <v>51</v>
      </c>
      <c r="O138" s="74"/>
      <c r="P138" s="178">
        <f>O138*H138</f>
        <v>0</v>
      </c>
      <c r="Q138" s="178">
        <v>1</v>
      </c>
      <c r="R138" s="178">
        <f>Q138*H138</f>
        <v>4.33</v>
      </c>
      <c r="S138" s="178">
        <v>0</v>
      </c>
      <c r="T138" s="179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180" t="s">
        <v>257</v>
      </c>
      <c r="AT138" s="180" t="s">
        <v>355</v>
      </c>
      <c r="AU138" s="180" t="s">
        <v>22</v>
      </c>
      <c r="AY138" s="20" t="s">
        <v>216</v>
      </c>
      <c r="BE138" s="181">
        <f>IF(N138="základní",J138,0)</f>
        <v>0</v>
      </c>
      <c r="BF138" s="181">
        <f>IF(N138="snížená",J138,0)</f>
        <v>0</v>
      </c>
      <c r="BG138" s="181">
        <f>IF(N138="zákl. přenesená",J138,0)</f>
        <v>0</v>
      </c>
      <c r="BH138" s="181">
        <f>IF(N138="sníž. přenesená",J138,0)</f>
        <v>0</v>
      </c>
      <c r="BI138" s="181">
        <f>IF(N138="nulová",J138,0)</f>
        <v>0</v>
      </c>
      <c r="BJ138" s="20" t="s">
        <v>88</v>
      </c>
      <c r="BK138" s="181">
        <f>ROUND(I138*H138,2)</f>
        <v>0</v>
      </c>
      <c r="BL138" s="20" t="s">
        <v>222</v>
      </c>
      <c r="BM138" s="180" t="s">
        <v>1692</v>
      </c>
    </row>
    <row r="139" spans="1:51" s="13" customFormat="1" ht="12">
      <c r="A139" s="13"/>
      <c r="B139" s="182"/>
      <c r="C139" s="13"/>
      <c r="D139" s="183" t="s">
        <v>224</v>
      </c>
      <c r="E139" s="184" t="s">
        <v>3</v>
      </c>
      <c r="F139" s="185" t="s">
        <v>1834</v>
      </c>
      <c r="G139" s="13"/>
      <c r="H139" s="186">
        <v>3.744</v>
      </c>
      <c r="I139" s="187"/>
      <c r="J139" s="13"/>
      <c r="K139" s="13"/>
      <c r="L139" s="182"/>
      <c r="M139" s="188"/>
      <c r="N139" s="189"/>
      <c r="O139" s="189"/>
      <c r="P139" s="189"/>
      <c r="Q139" s="189"/>
      <c r="R139" s="189"/>
      <c r="S139" s="189"/>
      <c r="T139" s="190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184" t="s">
        <v>224</v>
      </c>
      <c r="AU139" s="184" t="s">
        <v>22</v>
      </c>
      <c r="AV139" s="13" t="s">
        <v>22</v>
      </c>
      <c r="AW139" s="13" t="s">
        <v>41</v>
      </c>
      <c r="AX139" s="13" t="s">
        <v>80</v>
      </c>
      <c r="AY139" s="184" t="s">
        <v>216</v>
      </c>
    </row>
    <row r="140" spans="1:51" s="16" customFormat="1" ht="12">
      <c r="A140" s="16"/>
      <c r="B140" s="229"/>
      <c r="C140" s="16"/>
      <c r="D140" s="183" t="s">
        <v>224</v>
      </c>
      <c r="E140" s="230" t="s">
        <v>3</v>
      </c>
      <c r="F140" s="231" t="s">
        <v>1334</v>
      </c>
      <c r="G140" s="16"/>
      <c r="H140" s="232">
        <v>3.744</v>
      </c>
      <c r="I140" s="233"/>
      <c r="J140" s="16"/>
      <c r="K140" s="16"/>
      <c r="L140" s="229"/>
      <c r="M140" s="234"/>
      <c r="N140" s="235"/>
      <c r="O140" s="235"/>
      <c r="P140" s="235"/>
      <c r="Q140" s="235"/>
      <c r="R140" s="235"/>
      <c r="S140" s="235"/>
      <c r="T140" s="23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T140" s="230" t="s">
        <v>224</v>
      </c>
      <c r="AU140" s="230" t="s">
        <v>22</v>
      </c>
      <c r="AV140" s="16" t="s">
        <v>234</v>
      </c>
      <c r="AW140" s="16" t="s">
        <v>41</v>
      </c>
      <c r="AX140" s="16" t="s">
        <v>80</v>
      </c>
      <c r="AY140" s="230" t="s">
        <v>216</v>
      </c>
    </row>
    <row r="141" spans="1:51" s="13" customFormat="1" ht="12">
      <c r="A141" s="13"/>
      <c r="B141" s="182"/>
      <c r="C141" s="13"/>
      <c r="D141" s="183" t="s">
        <v>224</v>
      </c>
      <c r="E141" s="184" t="s">
        <v>3</v>
      </c>
      <c r="F141" s="185" t="s">
        <v>1835</v>
      </c>
      <c r="G141" s="13"/>
      <c r="H141" s="186">
        <v>7.488</v>
      </c>
      <c r="I141" s="187"/>
      <c r="J141" s="13"/>
      <c r="K141" s="13"/>
      <c r="L141" s="182"/>
      <c r="M141" s="188"/>
      <c r="N141" s="189"/>
      <c r="O141" s="189"/>
      <c r="P141" s="189"/>
      <c r="Q141" s="189"/>
      <c r="R141" s="189"/>
      <c r="S141" s="189"/>
      <c r="T141" s="190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184" t="s">
        <v>224</v>
      </c>
      <c r="AU141" s="184" t="s">
        <v>22</v>
      </c>
      <c r="AV141" s="13" t="s">
        <v>22</v>
      </c>
      <c r="AW141" s="13" t="s">
        <v>41</v>
      </c>
      <c r="AX141" s="13" t="s">
        <v>88</v>
      </c>
      <c r="AY141" s="184" t="s">
        <v>216</v>
      </c>
    </row>
    <row r="142" spans="1:51" s="13" customFormat="1" ht="12">
      <c r="A142" s="13"/>
      <c r="B142" s="182"/>
      <c r="C142" s="13"/>
      <c r="D142" s="183" t="s">
        <v>224</v>
      </c>
      <c r="E142" s="13"/>
      <c r="F142" s="185" t="s">
        <v>1836</v>
      </c>
      <c r="G142" s="13"/>
      <c r="H142" s="186">
        <v>4.33</v>
      </c>
      <c r="I142" s="187"/>
      <c r="J142" s="13"/>
      <c r="K142" s="13"/>
      <c r="L142" s="182"/>
      <c r="M142" s="188"/>
      <c r="N142" s="189"/>
      <c r="O142" s="189"/>
      <c r="P142" s="189"/>
      <c r="Q142" s="189"/>
      <c r="R142" s="189"/>
      <c r="S142" s="189"/>
      <c r="T142" s="190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184" t="s">
        <v>224</v>
      </c>
      <c r="AU142" s="184" t="s">
        <v>22</v>
      </c>
      <c r="AV142" s="13" t="s">
        <v>22</v>
      </c>
      <c r="AW142" s="13" t="s">
        <v>4</v>
      </c>
      <c r="AX142" s="13" t="s">
        <v>88</v>
      </c>
      <c r="AY142" s="184" t="s">
        <v>216</v>
      </c>
    </row>
    <row r="143" spans="1:63" s="12" customFormat="1" ht="22.8" customHeight="1">
      <c r="A143" s="12"/>
      <c r="B143" s="154"/>
      <c r="C143" s="12"/>
      <c r="D143" s="155" t="s">
        <v>79</v>
      </c>
      <c r="E143" s="165" t="s">
        <v>22</v>
      </c>
      <c r="F143" s="165" t="s">
        <v>329</v>
      </c>
      <c r="G143" s="12"/>
      <c r="H143" s="12"/>
      <c r="I143" s="157"/>
      <c r="J143" s="166">
        <f>BK143</f>
        <v>0</v>
      </c>
      <c r="K143" s="12"/>
      <c r="L143" s="154"/>
      <c r="M143" s="159"/>
      <c r="N143" s="160"/>
      <c r="O143" s="160"/>
      <c r="P143" s="161">
        <f>SUM(P144:P151)</f>
        <v>0</v>
      </c>
      <c r="Q143" s="160"/>
      <c r="R143" s="161">
        <f>SUM(R144:R151)</f>
        <v>60.04575006000001</v>
      </c>
      <c r="S143" s="160"/>
      <c r="T143" s="162">
        <f>SUM(T144:T151)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155" t="s">
        <v>88</v>
      </c>
      <c r="AT143" s="163" t="s">
        <v>79</v>
      </c>
      <c r="AU143" s="163" t="s">
        <v>88</v>
      </c>
      <c r="AY143" s="155" t="s">
        <v>216</v>
      </c>
      <c r="BK143" s="164">
        <f>SUM(BK144:BK151)</f>
        <v>0</v>
      </c>
    </row>
    <row r="144" spans="1:65" s="2" customFormat="1" ht="37.8" customHeight="1">
      <c r="A144" s="40"/>
      <c r="B144" s="167"/>
      <c r="C144" s="168" t="s">
        <v>286</v>
      </c>
      <c r="D144" s="168" t="s">
        <v>218</v>
      </c>
      <c r="E144" s="169" t="s">
        <v>1027</v>
      </c>
      <c r="F144" s="170" t="s">
        <v>1028</v>
      </c>
      <c r="G144" s="171" t="s">
        <v>221</v>
      </c>
      <c r="H144" s="172">
        <v>437.195</v>
      </c>
      <c r="I144" s="173"/>
      <c r="J144" s="174">
        <f>ROUND(I144*H144,2)</f>
        <v>0</v>
      </c>
      <c r="K144" s="175"/>
      <c r="L144" s="41"/>
      <c r="M144" s="176" t="s">
        <v>3</v>
      </c>
      <c r="N144" s="177" t="s">
        <v>51</v>
      </c>
      <c r="O144" s="74"/>
      <c r="P144" s="178">
        <f>O144*H144</f>
        <v>0</v>
      </c>
      <c r="Q144" s="178">
        <v>0.00017</v>
      </c>
      <c r="R144" s="178">
        <f>Q144*H144</f>
        <v>0.07432315</v>
      </c>
      <c r="S144" s="178">
        <v>0</v>
      </c>
      <c r="T144" s="179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180" t="s">
        <v>222</v>
      </c>
      <c r="AT144" s="180" t="s">
        <v>218</v>
      </c>
      <c r="AU144" s="180" t="s">
        <v>22</v>
      </c>
      <c r="AY144" s="20" t="s">
        <v>216</v>
      </c>
      <c r="BE144" s="181">
        <f>IF(N144="základní",J144,0)</f>
        <v>0</v>
      </c>
      <c r="BF144" s="181">
        <f>IF(N144="snížená",J144,0)</f>
        <v>0</v>
      </c>
      <c r="BG144" s="181">
        <f>IF(N144="zákl. přenesená",J144,0)</f>
        <v>0</v>
      </c>
      <c r="BH144" s="181">
        <f>IF(N144="sníž. přenesená",J144,0)</f>
        <v>0</v>
      </c>
      <c r="BI144" s="181">
        <f>IF(N144="nulová",J144,0)</f>
        <v>0</v>
      </c>
      <c r="BJ144" s="20" t="s">
        <v>88</v>
      </c>
      <c r="BK144" s="181">
        <f>ROUND(I144*H144,2)</f>
        <v>0</v>
      </c>
      <c r="BL144" s="20" t="s">
        <v>222</v>
      </c>
      <c r="BM144" s="180" t="s">
        <v>1699</v>
      </c>
    </row>
    <row r="145" spans="1:51" s="13" customFormat="1" ht="12">
      <c r="A145" s="13"/>
      <c r="B145" s="182"/>
      <c r="C145" s="13"/>
      <c r="D145" s="183" t="s">
        <v>224</v>
      </c>
      <c r="E145" s="184" t="s">
        <v>3</v>
      </c>
      <c r="F145" s="185" t="s">
        <v>1837</v>
      </c>
      <c r="G145" s="13"/>
      <c r="H145" s="186">
        <v>756</v>
      </c>
      <c r="I145" s="187"/>
      <c r="J145" s="13"/>
      <c r="K145" s="13"/>
      <c r="L145" s="182"/>
      <c r="M145" s="188"/>
      <c r="N145" s="189"/>
      <c r="O145" s="189"/>
      <c r="P145" s="189"/>
      <c r="Q145" s="189"/>
      <c r="R145" s="189"/>
      <c r="S145" s="189"/>
      <c r="T145" s="190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184" t="s">
        <v>224</v>
      </c>
      <c r="AU145" s="184" t="s">
        <v>22</v>
      </c>
      <c r="AV145" s="13" t="s">
        <v>22</v>
      </c>
      <c r="AW145" s="13" t="s">
        <v>41</v>
      </c>
      <c r="AX145" s="13" t="s">
        <v>88</v>
      </c>
      <c r="AY145" s="184" t="s">
        <v>216</v>
      </c>
    </row>
    <row r="146" spans="1:51" s="13" customFormat="1" ht="12">
      <c r="A146" s="13"/>
      <c r="B146" s="182"/>
      <c r="C146" s="13"/>
      <c r="D146" s="183" t="s">
        <v>224</v>
      </c>
      <c r="E146" s="13"/>
      <c r="F146" s="185" t="s">
        <v>1838</v>
      </c>
      <c r="G146" s="13"/>
      <c r="H146" s="186">
        <v>437.195</v>
      </c>
      <c r="I146" s="187"/>
      <c r="J146" s="13"/>
      <c r="K146" s="13"/>
      <c r="L146" s="182"/>
      <c r="M146" s="188"/>
      <c r="N146" s="189"/>
      <c r="O146" s="189"/>
      <c r="P146" s="189"/>
      <c r="Q146" s="189"/>
      <c r="R146" s="189"/>
      <c r="S146" s="189"/>
      <c r="T146" s="190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184" t="s">
        <v>224</v>
      </c>
      <c r="AU146" s="184" t="s">
        <v>22</v>
      </c>
      <c r="AV146" s="13" t="s">
        <v>22</v>
      </c>
      <c r="AW146" s="13" t="s">
        <v>4</v>
      </c>
      <c r="AX146" s="13" t="s">
        <v>88</v>
      </c>
      <c r="AY146" s="184" t="s">
        <v>216</v>
      </c>
    </row>
    <row r="147" spans="1:65" s="2" customFormat="1" ht="24.15" customHeight="1">
      <c r="A147" s="40"/>
      <c r="B147" s="167"/>
      <c r="C147" s="203" t="s">
        <v>291</v>
      </c>
      <c r="D147" s="203" t="s">
        <v>355</v>
      </c>
      <c r="E147" s="204" t="s">
        <v>1031</v>
      </c>
      <c r="F147" s="205" t="s">
        <v>1032</v>
      </c>
      <c r="G147" s="206" t="s">
        <v>221</v>
      </c>
      <c r="H147" s="207">
        <v>480.914</v>
      </c>
      <c r="I147" s="208"/>
      <c r="J147" s="209">
        <f>ROUND(I147*H147,2)</f>
        <v>0</v>
      </c>
      <c r="K147" s="210"/>
      <c r="L147" s="211"/>
      <c r="M147" s="212" t="s">
        <v>3</v>
      </c>
      <c r="N147" s="213" t="s">
        <v>51</v>
      </c>
      <c r="O147" s="74"/>
      <c r="P147" s="178">
        <f>O147*H147</f>
        <v>0</v>
      </c>
      <c r="Q147" s="178">
        <v>0.0006</v>
      </c>
      <c r="R147" s="178">
        <f>Q147*H147</f>
        <v>0.2885484</v>
      </c>
      <c r="S147" s="178">
        <v>0</v>
      </c>
      <c r="T147" s="179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180" t="s">
        <v>257</v>
      </c>
      <c r="AT147" s="180" t="s">
        <v>355</v>
      </c>
      <c r="AU147" s="180" t="s">
        <v>22</v>
      </c>
      <c r="AY147" s="20" t="s">
        <v>216</v>
      </c>
      <c r="BE147" s="181">
        <f>IF(N147="základní",J147,0)</f>
        <v>0</v>
      </c>
      <c r="BF147" s="181">
        <f>IF(N147="snížená",J147,0)</f>
        <v>0</v>
      </c>
      <c r="BG147" s="181">
        <f>IF(N147="zákl. přenesená",J147,0)</f>
        <v>0</v>
      </c>
      <c r="BH147" s="181">
        <f>IF(N147="sníž. přenesená",J147,0)</f>
        <v>0</v>
      </c>
      <c r="BI147" s="181">
        <f>IF(N147="nulová",J147,0)</f>
        <v>0</v>
      </c>
      <c r="BJ147" s="20" t="s">
        <v>88</v>
      </c>
      <c r="BK147" s="181">
        <f>ROUND(I147*H147,2)</f>
        <v>0</v>
      </c>
      <c r="BL147" s="20" t="s">
        <v>222</v>
      </c>
      <c r="BM147" s="180" t="s">
        <v>1702</v>
      </c>
    </row>
    <row r="148" spans="1:51" s="13" customFormat="1" ht="12">
      <c r="A148" s="13"/>
      <c r="B148" s="182"/>
      <c r="C148" s="13"/>
      <c r="D148" s="183" t="s">
        <v>224</v>
      </c>
      <c r="E148" s="13"/>
      <c r="F148" s="185" t="s">
        <v>1839</v>
      </c>
      <c r="G148" s="13"/>
      <c r="H148" s="186">
        <v>480.914</v>
      </c>
      <c r="I148" s="187"/>
      <c r="J148" s="13"/>
      <c r="K148" s="13"/>
      <c r="L148" s="182"/>
      <c r="M148" s="188"/>
      <c r="N148" s="189"/>
      <c r="O148" s="189"/>
      <c r="P148" s="189"/>
      <c r="Q148" s="189"/>
      <c r="R148" s="189"/>
      <c r="S148" s="189"/>
      <c r="T148" s="190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184" t="s">
        <v>224</v>
      </c>
      <c r="AU148" s="184" t="s">
        <v>22</v>
      </c>
      <c r="AV148" s="13" t="s">
        <v>22</v>
      </c>
      <c r="AW148" s="13" t="s">
        <v>4</v>
      </c>
      <c r="AX148" s="13" t="s">
        <v>88</v>
      </c>
      <c r="AY148" s="184" t="s">
        <v>216</v>
      </c>
    </row>
    <row r="149" spans="1:65" s="2" customFormat="1" ht="49.05" customHeight="1">
      <c r="A149" s="40"/>
      <c r="B149" s="167"/>
      <c r="C149" s="168" t="s">
        <v>9</v>
      </c>
      <c r="D149" s="168" t="s">
        <v>218</v>
      </c>
      <c r="E149" s="169" t="s">
        <v>1348</v>
      </c>
      <c r="F149" s="170" t="s">
        <v>1349</v>
      </c>
      <c r="G149" s="171" t="s">
        <v>260</v>
      </c>
      <c r="H149" s="172">
        <v>291.463</v>
      </c>
      <c r="I149" s="173"/>
      <c r="J149" s="174">
        <f>ROUND(I149*H149,2)</f>
        <v>0</v>
      </c>
      <c r="K149" s="175"/>
      <c r="L149" s="41"/>
      <c r="M149" s="176" t="s">
        <v>3</v>
      </c>
      <c r="N149" s="177" t="s">
        <v>51</v>
      </c>
      <c r="O149" s="74"/>
      <c r="P149" s="178">
        <f>O149*H149</f>
        <v>0</v>
      </c>
      <c r="Q149" s="178">
        <v>0.20477</v>
      </c>
      <c r="R149" s="178">
        <f>Q149*H149</f>
        <v>59.68287851000001</v>
      </c>
      <c r="S149" s="178">
        <v>0</v>
      </c>
      <c r="T149" s="179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180" t="s">
        <v>222</v>
      </c>
      <c r="AT149" s="180" t="s">
        <v>218</v>
      </c>
      <c r="AU149" s="180" t="s">
        <v>22</v>
      </c>
      <c r="AY149" s="20" t="s">
        <v>216</v>
      </c>
      <c r="BE149" s="181">
        <f>IF(N149="základní",J149,0)</f>
        <v>0</v>
      </c>
      <c r="BF149" s="181">
        <f>IF(N149="snížená",J149,0)</f>
        <v>0</v>
      </c>
      <c r="BG149" s="181">
        <f>IF(N149="zákl. přenesená",J149,0)</f>
        <v>0</v>
      </c>
      <c r="BH149" s="181">
        <f>IF(N149="sníž. přenesená",J149,0)</f>
        <v>0</v>
      </c>
      <c r="BI149" s="181">
        <f>IF(N149="nulová",J149,0)</f>
        <v>0</v>
      </c>
      <c r="BJ149" s="20" t="s">
        <v>88</v>
      </c>
      <c r="BK149" s="181">
        <f>ROUND(I149*H149,2)</f>
        <v>0</v>
      </c>
      <c r="BL149" s="20" t="s">
        <v>222</v>
      </c>
      <c r="BM149" s="180" t="s">
        <v>1704</v>
      </c>
    </row>
    <row r="150" spans="1:51" s="13" customFormat="1" ht="12">
      <c r="A150" s="13"/>
      <c r="B150" s="182"/>
      <c r="C150" s="13"/>
      <c r="D150" s="183" t="s">
        <v>224</v>
      </c>
      <c r="E150" s="184" t="s">
        <v>3</v>
      </c>
      <c r="F150" s="185" t="s">
        <v>1840</v>
      </c>
      <c r="G150" s="13"/>
      <c r="H150" s="186">
        <v>504</v>
      </c>
      <c r="I150" s="187"/>
      <c r="J150" s="13"/>
      <c r="K150" s="13"/>
      <c r="L150" s="182"/>
      <c r="M150" s="188"/>
      <c r="N150" s="189"/>
      <c r="O150" s="189"/>
      <c r="P150" s="189"/>
      <c r="Q150" s="189"/>
      <c r="R150" s="189"/>
      <c r="S150" s="189"/>
      <c r="T150" s="190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184" t="s">
        <v>224</v>
      </c>
      <c r="AU150" s="184" t="s">
        <v>22</v>
      </c>
      <c r="AV150" s="13" t="s">
        <v>22</v>
      </c>
      <c r="AW150" s="13" t="s">
        <v>41</v>
      </c>
      <c r="AX150" s="13" t="s">
        <v>88</v>
      </c>
      <c r="AY150" s="184" t="s">
        <v>216</v>
      </c>
    </row>
    <row r="151" spans="1:51" s="13" customFormat="1" ht="12">
      <c r="A151" s="13"/>
      <c r="B151" s="182"/>
      <c r="C151" s="13"/>
      <c r="D151" s="183" t="s">
        <v>224</v>
      </c>
      <c r="E151" s="13"/>
      <c r="F151" s="185" t="s">
        <v>1806</v>
      </c>
      <c r="G151" s="13"/>
      <c r="H151" s="186">
        <v>291.463</v>
      </c>
      <c r="I151" s="187"/>
      <c r="J151" s="13"/>
      <c r="K151" s="13"/>
      <c r="L151" s="182"/>
      <c r="M151" s="188"/>
      <c r="N151" s="189"/>
      <c r="O151" s="189"/>
      <c r="P151" s="189"/>
      <c r="Q151" s="189"/>
      <c r="R151" s="189"/>
      <c r="S151" s="189"/>
      <c r="T151" s="190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184" t="s">
        <v>224</v>
      </c>
      <c r="AU151" s="184" t="s">
        <v>22</v>
      </c>
      <c r="AV151" s="13" t="s">
        <v>22</v>
      </c>
      <c r="AW151" s="13" t="s">
        <v>4</v>
      </c>
      <c r="AX151" s="13" t="s">
        <v>88</v>
      </c>
      <c r="AY151" s="184" t="s">
        <v>216</v>
      </c>
    </row>
    <row r="152" spans="1:63" s="12" customFormat="1" ht="22.8" customHeight="1">
      <c r="A152" s="12"/>
      <c r="B152" s="154"/>
      <c r="C152" s="12"/>
      <c r="D152" s="155" t="s">
        <v>79</v>
      </c>
      <c r="E152" s="165" t="s">
        <v>222</v>
      </c>
      <c r="F152" s="165" t="s">
        <v>1065</v>
      </c>
      <c r="G152" s="12"/>
      <c r="H152" s="12"/>
      <c r="I152" s="157"/>
      <c r="J152" s="166">
        <f>BK152</f>
        <v>0</v>
      </c>
      <c r="K152" s="12"/>
      <c r="L152" s="154"/>
      <c r="M152" s="159"/>
      <c r="N152" s="160"/>
      <c r="O152" s="160"/>
      <c r="P152" s="161">
        <f>SUM(P153:P171)</f>
        <v>0</v>
      </c>
      <c r="Q152" s="160"/>
      <c r="R152" s="161">
        <f>SUM(R153:R171)</f>
        <v>29.659144170000005</v>
      </c>
      <c r="S152" s="160"/>
      <c r="T152" s="162">
        <f>SUM(T153:T171)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155" t="s">
        <v>88</v>
      </c>
      <c r="AT152" s="163" t="s">
        <v>79</v>
      </c>
      <c r="AU152" s="163" t="s">
        <v>88</v>
      </c>
      <c r="AY152" s="155" t="s">
        <v>216</v>
      </c>
      <c r="BK152" s="164">
        <f>SUM(BK153:BK171)</f>
        <v>0</v>
      </c>
    </row>
    <row r="153" spans="1:65" s="2" customFormat="1" ht="24.15" customHeight="1">
      <c r="A153" s="40"/>
      <c r="B153" s="167"/>
      <c r="C153" s="168" t="s">
        <v>302</v>
      </c>
      <c r="D153" s="168" t="s">
        <v>218</v>
      </c>
      <c r="E153" s="169" t="s">
        <v>1358</v>
      </c>
      <c r="F153" s="170" t="s">
        <v>1359</v>
      </c>
      <c r="G153" s="171" t="s">
        <v>270</v>
      </c>
      <c r="H153" s="172">
        <v>8.136</v>
      </c>
      <c r="I153" s="173"/>
      <c r="J153" s="174">
        <f>ROUND(I153*H153,2)</f>
        <v>0</v>
      </c>
      <c r="K153" s="175"/>
      <c r="L153" s="41"/>
      <c r="M153" s="176" t="s">
        <v>3</v>
      </c>
      <c r="N153" s="177" t="s">
        <v>51</v>
      </c>
      <c r="O153" s="74"/>
      <c r="P153" s="178">
        <f>O153*H153</f>
        <v>0</v>
      </c>
      <c r="Q153" s="178">
        <v>1.89077</v>
      </c>
      <c r="R153" s="178">
        <f>Q153*H153</f>
        <v>15.38330472</v>
      </c>
      <c r="S153" s="178">
        <v>0</v>
      </c>
      <c r="T153" s="179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180" t="s">
        <v>222</v>
      </c>
      <c r="AT153" s="180" t="s">
        <v>218</v>
      </c>
      <c r="AU153" s="180" t="s">
        <v>22</v>
      </c>
      <c r="AY153" s="20" t="s">
        <v>216</v>
      </c>
      <c r="BE153" s="181">
        <f>IF(N153="základní",J153,0)</f>
        <v>0</v>
      </c>
      <c r="BF153" s="181">
        <f>IF(N153="snížená",J153,0)</f>
        <v>0</v>
      </c>
      <c r="BG153" s="181">
        <f>IF(N153="zákl. přenesená",J153,0)</f>
        <v>0</v>
      </c>
      <c r="BH153" s="181">
        <f>IF(N153="sníž. přenesená",J153,0)</f>
        <v>0</v>
      </c>
      <c r="BI153" s="181">
        <f>IF(N153="nulová",J153,0)</f>
        <v>0</v>
      </c>
      <c r="BJ153" s="20" t="s">
        <v>88</v>
      </c>
      <c r="BK153" s="181">
        <f>ROUND(I153*H153,2)</f>
        <v>0</v>
      </c>
      <c r="BL153" s="20" t="s">
        <v>222</v>
      </c>
      <c r="BM153" s="180" t="s">
        <v>1841</v>
      </c>
    </row>
    <row r="154" spans="1:51" s="13" customFormat="1" ht="12">
      <c r="A154" s="13"/>
      <c r="B154" s="182"/>
      <c r="C154" s="13"/>
      <c r="D154" s="183" t="s">
        <v>224</v>
      </c>
      <c r="E154" s="184" t="s">
        <v>3</v>
      </c>
      <c r="F154" s="185" t="s">
        <v>1842</v>
      </c>
      <c r="G154" s="13"/>
      <c r="H154" s="186">
        <v>14.068</v>
      </c>
      <c r="I154" s="187"/>
      <c r="J154" s="13"/>
      <c r="K154" s="13"/>
      <c r="L154" s="182"/>
      <c r="M154" s="188"/>
      <c r="N154" s="189"/>
      <c r="O154" s="189"/>
      <c r="P154" s="189"/>
      <c r="Q154" s="189"/>
      <c r="R154" s="189"/>
      <c r="S154" s="189"/>
      <c r="T154" s="190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184" t="s">
        <v>224</v>
      </c>
      <c r="AU154" s="184" t="s">
        <v>22</v>
      </c>
      <c r="AV154" s="13" t="s">
        <v>22</v>
      </c>
      <c r="AW154" s="13" t="s">
        <v>41</v>
      </c>
      <c r="AX154" s="13" t="s">
        <v>88</v>
      </c>
      <c r="AY154" s="184" t="s">
        <v>216</v>
      </c>
    </row>
    <row r="155" spans="1:51" s="13" customFormat="1" ht="12">
      <c r="A155" s="13"/>
      <c r="B155" s="182"/>
      <c r="C155" s="13"/>
      <c r="D155" s="183" t="s">
        <v>224</v>
      </c>
      <c r="E155" s="13"/>
      <c r="F155" s="185" t="s">
        <v>1843</v>
      </c>
      <c r="G155" s="13"/>
      <c r="H155" s="186">
        <v>8.136</v>
      </c>
      <c r="I155" s="187"/>
      <c r="J155" s="13"/>
      <c r="K155" s="13"/>
      <c r="L155" s="182"/>
      <c r="M155" s="188"/>
      <c r="N155" s="189"/>
      <c r="O155" s="189"/>
      <c r="P155" s="189"/>
      <c r="Q155" s="189"/>
      <c r="R155" s="189"/>
      <c r="S155" s="189"/>
      <c r="T155" s="190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184" t="s">
        <v>224</v>
      </c>
      <c r="AU155" s="184" t="s">
        <v>22</v>
      </c>
      <c r="AV155" s="13" t="s">
        <v>22</v>
      </c>
      <c r="AW155" s="13" t="s">
        <v>4</v>
      </c>
      <c r="AX155" s="13" t="s">
        <v>88</v>
      </c>
      <c r="AY155" s="184" t="s">
        <v>216</v>
      </c>
    </row>
    <row r="156" spans="1:65" s="2" customFormat="1" ht="24.15" customHeight="1">
      <c r="A156" s="40"/>
      <c r="B156" s="167"/>
      <c r="C156" s="168" t="s">
        <v>307</v>
      </c>
      <c r="D156" s="168" t="s">
        <v>218</v>
      </c>
      <c r="E156" s="169" t="s">
        <v>1844</v>
      </c>
      <c r="F156" s="170" t="s">
        <v>1845</v>
      </c>
      <c r="G156" s="171" t="s">
        <v>270</v>
      </c>
      <c r="H156" s="172">
        <v>3.361</v>
      </c>
      <c r="I156" s="173"/>
      <c r="J156" s="174">
        <f>ROUND(I156*H156,2)</f>
        <v>0</v>
      </c>
      <c r="K156" s="175"/>
      <c r="L156" s="41"/>
      <c r="M156" s="176" t="s">
        <v>3</v>
      </c>
      <c r="N156" s="177" t="s">
        <v>51</v>
      </c>
      <c r="O156" s="74"/>
      <c r="P156" s="178">
        <f>O156*H156</f>
        <v>0</v>
      </c>
      <c r="Q156" s="178">
        <v>1.89077</v>
      </c>
      <c r="R156" s="178">
        <f>Q156*H156</f>
        <v>6.35487797</v>
      </c>
      <c r="S156" s="178">
        <v>0</v>
      </c>
      <c r="T156" s="179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180" t="s">
        <v>222</v>
      </c>
      <c r="AT156" s="180" t="s">
        <v>218</v>
      </c>
      <c r="AU156" s="180" t="s">
        <v>22</v>
      </c>
      <c r="AY156" s="20" t="s">
        <v>216</v>
      </c>
      <c r="BE156" s="181">
        <f>IF(N156="základní",J156,0)</f>
        <v>0</v>
      </c>
      <c r="BF156" s="181">
        <f>IF(N156="snížená",J156,0)</f>
        <v>0</v>
      </c>
      <c r="BG156" s="181">
        <f>IF(N156="zákl. přenesená",J156,0)</f>
        <v>0</v>
      </c>
      <c r="BH156" s="181">
        <f>IF(N156="sníž. přenesená",J156,0)</f>
        <v>0</v>
      </c>
      <c r="BI156" s="181">
        <f>IF(N156="nulová",J156,0)</f>
        <v>0</v>
      </c>
      <c r="BJ156" s="20" t="s">
        <v>88</v>
      </c>
      <c r="BK156" s="181">
        <f>ROUND(I156*H156,2)</f>
        <v>0</v>
      </c>
      <c r="BL156" s="20" t="s">
        <v>222</v>
      </c>
      <c r="BM156" s="180" t="s">
        <v>1846</v>
      </c>
    </row>
    <row r="157" spans="1:51" s="13" customFormat="1" ht="12">
      <c r="A157" s="13"/>
      <c r="B157" s="182"/>
      <c r="C157" s="13"/>
      <c r="D157" s="183" t="s">
        <v>224</v>
      </c>
      <c r="E157" s="184" t="s">
        <v>3</v>
      </c>
      <c r="F157" s="185" t="s">
        <v>1847</v>
      </c>
      <c r="G157" s="13"/>
      <c r="H157" s="186">
        <v>5.811</v>
      </c>
      <c r="I157" s="187"/>
      <c r="J157" s="13"/>
      <c r="K157" s="13"/>
      <c r="L157" s="182"/>
      <c r="M157" s="188"/>
      <c r="N157" s="189"/>
      <c r="O157" s="189"/>
      <c r="P157" s="189"/>
      <c r="Q157" s="189"/>
      <c r="R157" s="189"/>
      <c r="S157" s="189"/>
      <c r="T157" s="190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184" t="s">
        <v>224</v>
      </c>
      <c r="AU157" s="184" t="s">
        <v>22</v>
      </c>
      <c r="AV157" s="13" t="s">
        <v>22</v>
      </c>
      <c r="AW157" s="13" t="s">
        <v>41</v>
      </c>
      <c r="AX157" s="13" t="s">
        <v>88</v>
      </c>
      <c r="AY157" s="184" t="s">
        <v>216</v>
      </c>
    </row>
    <row r="158" spans="1:51" s="13" customFormat="1" ht="12">
      <c r="A158" s="13"/>
      <c r="B158" s="182"/>
      <c r="C158" s="13"/>
      <c r="D158" s="183" t="s">
        <v>224</v>
      </c>
      <c r="E158" s="13"/>
      <c r="F158" s="185" t="s">
        <v>1848</v>
      </c>
      <c r="G158" s="13"/>
      <c r="H158" s="186">
        <v>3.361</v>
      </c>
      <c r="I158" s="187"/>
      <c r="J158" s="13"/>
      <c r="K158" s="13"/>
      <c r="L158" s="182"/>
      <c r="M158" s="188"/>
      <c r="N158" s="189"/>
      <c r="O158" s="189"/>
      <c r="P158" s="189"/>
      <c r="Q158" s="189"/>
      <c r="R158" s="189"/>
      <c r="S158" s="189"/>
      <c r="T158" s="190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184" t="s">
        <v>224</v>
      </c>
      <c r="AU158" s="184" t="s">
        <v>22</v>
      </c>
      <c r="AV158" s="13" t="s">
        <v>22</v>
      </c>
      <c r="AW158" s="13" t="s">
        <v>4</v>
      </c>
      <c r="AX158" s="13" t="s">
        <v>88</v>
      </c>
      <c r="AY158" s="184" t="s">
        <v>216</v>
      </c>
    </row>
    <row r="159" spans="1:65" s="2" customFormat="1" ht="37.8" customHeight="1">
      <c r="A159" s="40"/>
      <c r="B159" s="167"/>
      <c r="C159" s="168" t="s">
        <v>313</v>
      </c>
      <c r="D159" s="168" t="s">
        <v>218</v>
      </c>
      <c r="E159" s="169" t="s">
        <v>1708</v>
      </c>
      <c r="F159" s="170" t="s">
        <v>1709</v>
      </c>
      <c r="G159" s="171" t="s">
        <v>270</v>
      </c>
      <c r="H159" s="172">
        <v>0.716</v>
      </c>
      <c r="I159" s="173"/>
      <c r="J159" s="174">
        <f>ROUND(I159*H159,2)</f>
        <v>0</v>
      </c>
      <c r="K159" s="175"/>
      <c r="L159" s="41"/>
      <c r="M159" s="176" t="s">
        <v>3</v>
      </c>
      <c r="N159" s="177" t="s">
        <v>51</v>
      </c>
      <c r="O159" s="74"/>
      <c r="P159" s="178">
        <f>O159*H159</f>
        <v>0</v>
      </c>
      <c r="Q159" s="178">
        <v>2.234</v>
      </c>
      <c r="R159" s="178">
        <f>Q159*H159</f>
        <v>1.5995439999999999</v>
      </c>
      <c r="S159" s="178">
        <v>0</v>
      </c>
      <c r="T159" s="179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180" t="s">
        <v>222</v>
      </c>
      <c r="AT159" s="180" t="s">
        <v>218</v>
      </c>
      <c r="AU159" s="180" t="s">
        <v>22</v>
      </c>
      <c r="AY159" s="20" t="s">
        <v>216</v>
      </c>
      <c r="BE159" s="181">
        <f>IF(N159="základní",J159,0)</f>
        <v>0</v>
      </c>
      <c r="BF159" s="181">
        <f>IF(N159="snížená",J159,0)</f>
        <v>0</v>
      </c>
      <c r="BG159" s="181">
        <f>IF(N159="zákl. přenesená",J159,0)</f>
        <v>0</v>
      </c>
      <c r="BH159" s="181">
        <f>IF(N159="sníž. přenesená",J159,0)</f>
        <v>0</v>
      </c>
      <c r="BI159" s="181">
        <f>IF(N159="nulová",J159,0)</f>
        <v>0</v>
      </c>
      <c r="BJ159" s="20" t="s">
        <v>88</v>
      </c>
      <c r="BK159" s="181">
        <f>ROUND(I159*H159,2)</f>
        <v>0</v>
      </c>
      <c r="BL159" s="20" t="s">
        <v>222</v>
      </c>
      <c r="BM159" s="180" t="s">
        <v>1849</v>
      </c>
    </row>
    <row r="160" spans="1:51" s="13" customFormat="1" ht="12">
      <c r="A160" s="13"/>
      <c r="B160" s="182"/>
      <c r="C160" s="13"/>
      <c r="D160" s="183" t="s">
        <v>224</v>
      </c>
      <c r="E160" s="184" t="s">
        <v>3</v>
      </c>
      <c r="F160" s="185" t="s">
        <v>1850</v>
      </c>
      <c r="G160" s="13"/>
      <c r="H160" s="186">
        <v>1.238</v>
      </c>
      <c r="I160" s="187"/>
      <c r="J160" s="13"/>
      <c r="K160" s="13"/>
      <c r="L160" s="182"/>
      <c r="M160" s="188"/>
      <c r="N160" s="189"/>
      <c r="O160" s="189"/>
      <c r="P160" s="189"/>
      <c r="Q160" s="189"/>
      <c r="R160" s="189"/>
      <c r="S160" s="189"/>
      <c r="T160" s="190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184" t="s">
        <v>224</v>
      </c>
      <c r="AU160" s="184" t="s">
        <v>22</v>
      </c>
      <c r="AV160" s="13" t="s">
        <v>22</v>
      </c>
      <c r="AW160" s="13" t="s">
        <v>41</v>
      </c>
      <c r="AX160" s="13" t="s">
        <v>88</v>
      </c>
      <c r="AY160" s="184" t="s">
        <v>216</v>
      </c>
    </row>
    <row r="161" spans="1:51" s="13" customFormat="1" ht="12">
      <c r="A161" s="13"/>
      <c r="B161" s="182"/>
      <c r="C161" s="13"/>
      <c r="D161" s="183" t="s">
        <v>224</v>
      </c>
      <c r="E161" s="13"/>
      <c r="F161" s="185" t="s">
        <v>1851</v>
      </c>
      <c r="G161" s="13"/>
      <c r="H161" s="186">
        <v>0.716</v>
      </c>
      <c r="I161" s="187"/>
      <c r="J161" s="13"/>
      <c r="K161" s="13"/>
      <c r="L161" s="182"/>
      <c r="M161" s="188"/>
      <c r="N161" s="189"/>
      <c r="O161" s="189"/>
      <c r="P161" s="189"/>
      <c r="Q161" s="189"/>
      <c r="R161" s="189"/>
      <c r="S161" s="189"/>
      <c r="T161" s="190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184" t="s">
        <v>224</v>
      </c>
      <c r="AU161" s="184" t="s">
        <v>22</v>
      </c>
      <c r="AV161" s="13" t="s">
        <v>22</v>
      </c>
      <c r="AW161" s="13" t="s">
        <v>4</v>
      </c>
      <c r="AX161" s="13" t="s">
        <v>88</v>
      </c>
      <c r="AY161" s="184" t="s">
        <v>216</v>
      </c>
    </row>
    <row r="162" spans="1:65" s="2" customFormat="1" ht="24.15" customHeight="1">
      <c r="A162" s="40"/>
      <c r="B162" s="167"/>
      <c r="C162" s="168" t="s">
        <v>318</v>
      </c>
      <c r="D162" s="168" t="s">
        <v>218</v>
      </c>
      <c r="E162" s="169" t="s">
        <v>1714</v>
      </c>
      <c r="F162" s="170" t="s">
        <v>1715</v>
      </c>
      <c r="G162" s="171" t="s">
        <v>299</v>
      </c>
      <c r="H162" s="172">
        <v>0.021</v>
      </c>
      <c r="I162" s="173"/>
      <c r="J162" s="174">
        <f>ROUND(I162*H162,2)</f>
        <v>0</v>
      </c>
      <c r="K162" s="175"/>
      <c r="L162" s="41"/>
      <c r="M162" s="176" t="s">
        <v>3</v>
      </c>
      <c r="N162" s="177" t="s">
        <v>51</v>
      </c>
      <c r="O162" s="74"/>
      <c r="P162" s="178">
        <f>O162*H162</f>
        <v>0</v>
      </c>
      <c r="Q162" s="178">
        <v>0.8554</v>
      </c>
      <c r="R162" s="178">
        <f>Q162*H162</f>
        <v>0.0179634</v>
      </c>
      <c r="S162" s="178">
        <v>0</v>
      </c>
      <c r="T162" s="179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180" t="s">
        <v>222</v>
      </c>
      <c r="AT162" s="180" t="s">
        <v>218</v>
      </c>
      <c r="AU162" s="180" t="s">
        <v>22</v>
      </c>
      <c r="AY162" s="20" t="s">
        <v>216</v>
      </c>
      <c r="BE162" s="181">
        <f>IF(N162="základní",J162,0)</f>
        <v>0</v>
      </c>
      <c r="BF162" s="181">
        <f>IF(N162="snížená",J162,0)</f>
        <v>0</v>
      </c>
      <c r="BG162" s="181">
        <f>IF(N162="zákl. přenesená",J162,0)</f>
        <v>0</v>
      </c>
      <c r="BH162" s="181">
        <f>IF(N162="sníž. přenesená",J162,0)</f>
        <v>0</v>
      </c>
      <c r="BI162" s="181">
        <f>IF(N162="nulová",J162,0)</f>
        <v>0</v>
      </c>
      <c r="BJ162" s="20" t="s">
        <v>88</v>
      </c>
      <c r="BK162" s="181">
        <f>ROUND(I162*H162,2)</f>
        <v>0</v>
      </c>
      <c r="BL162" s="20" t="s">
        <v>222</v>
      </c>
      <c r="BM162" s="180" t="s">
        <v>1852</v>
      </c>
    </row>
    <row r="163" spans="1:51" s="13" customFormat="1" ht="12">
      <c r="A163" s="13"/>
      <c r="B163" s="182"/>
      <c r="C163" s="13"/>
      <c r="D163" s="183" t="s">
        <v>224</v>
      </c>
      <c r="E163" s="184" t="s">
        <v>3</v>
      </c>
      <c r="F163" s="185" t="s">
        <v>1853</v>
      </c>
      <c r="G163" s="13"/>
      <c r="H163" s="186">
        <v>12.376</v>
      </c>
      <c r="I163" s="187"/>
      <c r="J163" s="13"/>
      <c r="K163" s="13"/>
      <c r="L163" s="182"/>
      <c r="M163" s="188"/>
      <c r="N163" s="189"/>
      <c r="O163" s="189"/>
      <c r="P163" s="189"/>
      <c r="Q163" s="189"/>
      <c r="R163" s="189"/>
      <c r="S163" s="189"/>
      <c r="T163" s="190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184" t="s">
        <v>224</v>
      </c>
      <c r="AU163" s="184" t="s">
        <v>22</v>
      </c>
      <c r="AV163" s="13" t="s">
        <v>22</v>
      </c>
      <c r="AW163" s="13" t="s">
        <v>41</v>
      </c>
      <c r="AX163" s="13" t="s">
        <v>80</v>
      </c>
      <c r="AY163" s="184" t="s">
        <v>216</v>
      </c>
    </row>
    <row r="164" spans="1:51" s="16" customFormat="1" ht="12">
      <c r="A164" s="16"/>
      <c r="B164" s="229"/>
      <c r="C164" s="16"/>
      <c r="D164" s="183" t="s">
        <v>224</v>
      </c>
      <c r="E164" s="230" t="s">
        <v>3</v>
      </c>
      <c r="F164" s="231" t="s">
        <v>1334</v>
      </c>
      <c r="G164" s="16"/>
      <c r="H164" s="232">
        <v>12.376</v>
      </c>
      <c r="I164" s="233"/>
      <c r="J164" s="16"/>
      <c r="K164" s="16"/>
      <c r="L164" s="229"/>
      <c r="M164" s="234"/>
      <c r="N164" s="235"/>
      <c r="O164" s="235"/>
      <c r="P164" s="235"/>
      <c r="Q164" s="235"/>
      <c r="R164" s="235"/>
      <c r="S164" s="235"/>
      <c r="T164" s="23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T164" s="230" t="s">
        <v>224</v>
      </c>
      <c r="AU164" s="230" t="s">
        <v>22</v>
      </c>
      <c r="AV164" s="16" t="s">
        <v>234</v>
      </c>
      <c r="AW164" s="16" t="s">
        <v>41</v>
      </c>
      <c r="AX164" s="16" t="s">
        <v>80</v>
      </c>
      <c r="AY164" s="230" t="s">
        <v>216</v>
      </c>
    </row>
    <row r="165" spans="1:51" s="13" customFormat="1" ht="12">
      <c r="A165" s="13"/>
      <c r="B165" s="182"/>
      <c r="C165" s="13"/>
      <c r="D165" s="183" t="s">
        <v>224</v>
      </c>
      <c r="E165" s="184" t="s">
        <v>3</v>
      </c>
      <c r="F165" s="185" t="s">
        <v>1854</v>
      </c>
      <c r="G165" s="13"/>
      <c r="H165" s="186">
        <v>0.037</v>
      </c>
      <c r="I165" s="187"/>
      <c r="J165" s="13"/>
      <c r="K165" s="13"/>
      <c r="L165" s="182"/>
      <c r="M165" s="188"/>
      <c r="N165" s="189"/>
      <c r="O165" s="189"/>
      <c r="P165" s="189"/>
      <c r="Q165" s="189"/>
      <c r="R165" s="189"/>
      <c r="S165" s="189"/>
      <c r="T165" s="190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184" t="s">
        <v>224</v>
      </c>
      <c r="AU165" s="184" t="s">
        <v>22</v>
      </c>
      <c r="AV165" s="13" t="s">
        <v>22</v>
      </c>
      <c r="AW165" s="13" t="s">
        <v>41</v>
      </c>
      <c r="AX165" s="13" t="s">
        <v>88</v>
      </c>
      <c r="AY165" s="184" t="s">
        <v>216</v>
      </c>
    </row>
    <row r="166" spans="1:51" s="13" customFormat="1" ht="12">
      <c r="A166" s="13"/>
      <c r="B166" s="182"/>
      <c r="C166" s="13"/>
      <c r="D166" s="183" t="s">
        <v>224</v>
      </c>
      <c r="E166" s="13"/>
      <c r="F166" s="185" t="s">
        <v>1855</v>
      </c>
      <c r="G166" s="13"/>
      <c r="H166" s="186">
        <v>0.021</v>
      </c>
      <c r="I166" s="187"/>
      <c r="J166" s="13"/>
      <c r="K166" s="13"/>
      <c r="L166" s="182"/>
      <c r="M166" s="188"/>
      <c r="N166" s="189"/>
      <c r="O166" s="189"/>
      <c r="P166" s="189"/>
      <c r="Q166" s="189"/>
      <c r="R166" s="189"/>
      <c r="S166" s="189"/>
      <c r="T166" s="190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184" t="s">
        <v>224</v>
      </c>
      <c r="AU166" s="184" t="s">
        <v>22</v>
      </c>
      <c r="AV166" s="13" t="s">
        <v>22</v>
      </c>
      <c r="AW166" s="13" t="s">
        <v>4</v>
      </c>
      <c r="AX166" s="13" t="s">
        <v>88</v>
      </c>
      <c r="AY166" s="184" t="s">
        <v>216</v>
      </c>
    </row>
    <row r="167" spans="1:65" s="2" customFormat="1" ht="37.8" customHeight="1">
      <c r="A167" s="40"/>
      <c r="B167" s="167"/>
      <c r="C167" s="168" t="s">
        <v>324</v>
      </c>
      <c r="D167" s="168" t="s">
        <v>218</v>
      </c>
      <c r="E167" s="169" t="s">
        <v>1547</v>
      </c>
      <c r="F167" s="170" t="s">
        <v>1548</v>
      </c>
      <c r="G167" s="171" t="s">
        <v>221</v>
      </c>
      <c r="H167" s="172">
        <v>12.182</v>
      </c>
      <c r="I167" s="173"/>
      <c r="J167" s="174">
        <f>ROUND(I167*H167,2)</f>
        <v>0</v>
      </c>
      <c r="K167" s="175"/>
      <c r="L167" s="41"/>
      <c r="M167" s="176" t="s">
        <v>3</v>
      </c>
      <c r="N167" s="177" t="s">
        <v>51</v>
      </c>
      <c r="O167" s="74"/>
      <c r="P167" s="178">
        <f>O167*H167</f>
        <v>0</v>
      </c>
      <c r="Q167" s="178">
        <v>0.51744</v>
      </c>
      <c r="R167" s="178">
        <f>Q167*H167</f>
        <v>6.303454080000001</v>
      </c>
      <c r="S167" s="178">
        <v>0</v>
      </c>
      <c r="T167" s="179">
        <f>S167*H167</f>
        <v>0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180" t="s">
        <v>222</v>
      </c>
      <c r="AT167" s="180" t="s">
        <v>218</v>
      </c>
      <c r="AU167" s="180" t="s">
        <v>22</v>
      </c>
      <c r="AY167" s="20" t="s">
        <v>216</v>
      </c>
      <c r="BE167" s="181">
        <f>IF(N167="základní",J167,0)</f>
        <v>0</v>
      </c>
      <c r="BF167" s="181">
        <f>IF(N167="snížená",J167,0)</f>
        <v>0</v>
      </c>
      <c r="BG167" s="181">
        <f>IF(N167="zákl. přenesená",J167,0)</f>
        <v>0</v>
      </c>
      <c r="BH167" s="181">
        <f>IF(N167="sníž. přenesená",J167,0)</f>
        <v>0</v>
      </c>
      <c r="BI167" s="181">
        <f>IF(N167="nulová",J167,0)</f>
        <v>0</v>
      </c>
      <c r="BJ167" s="20" t="s">
        <v>88</v>
      </c>
      <c r="BK167" s="181">
        <f>ROUND(I167*H167,2)</f>
        <v>0</v>
      </c>
      <c r="BL167" s="20" t="s">
        <v>222</v>
      </c>
      <c r="BM167" s="180" t="s">
        <v>1726</v>
      </c>
    </row>
    <row r="168" spans="1:51" s="13" customFormat="1" ht="12">
      <c r="A168" s="13"/>
      <c r="B168" s="182"/>
      <c r="C168" s="13"/>
      <c r="D168" s="183" t="s">
        <v>224</v>
      </c>
      <c r="E168" s="184" t="s">
        <v>3</v>
      </c>
      <c r="F168" s="185" t="s">
        <v>1856</v>
      </c>
      <c r="G168" s="13"/>
      <c r="H168" s="186">
        <v>15.36</v>
      </c>
      <c r="I168" s="187"/>
      <c r="J168" s="13"/>
      <c r="K168" s="13"/>
      <c r="L168" s="182"/>
      <c r="M168" s="188"/>
      <c r="N168" s="189"/>
      <c r="O168" s="189"/>
      <c r="P168" s="189"/>
      <c r="Q168" s="189"/>
      <c r="R168" s="189"/>
      <c r="S168" s="189"/>
      <c r="T168" s="190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184" t="s">
        <v>224</v>
      </c>
      <c r="AU168" s="184" t="s">
        <v>22</v>
      </c>
      <c r="AV168" s="13" t="s">
        <v>22</v>
      </c>
      <c r="AW168" s="13" t="s">
        <v>41</v>
      </c>
      <c r="AX168" s="13" t="s">
        <v>80</v>
      </c>
      <c r="AY168" s="184" t="s">
        <v>216</v>
      </c>
    </row>
    <row r="169" spans="1:51" s="13" customFormat="1" ht="12">
      <c r="A169" s="13"/>
      <c r="B169" s="182"/>
      <c r="C169" s="13"/>
      <c r="D169" s="183" t="s">
        <v>224</v>
      </c>
      <c r="E169" s="184" t="s">
        <v>3</v>
      </c>
      <c r="F169" s="185" t="s">
        <v>1857</v>
      </c>
      <c r="G169" s="13"/>
      <c r="H169" s="186">
        <v>5.705</v>
      </c>
      <c r="I169" s="187"/>
      <c r="J169" s="13"/>
      <c r="K169" s="13"/>
      <c r="L169" s="182"/>
      <c r="M169" s="188"/>
      <c r="N169" s="189"/>
      <c r="O169" s="189"/>
      <c r="P169" s="189"/>
      <c r="Q169" s="189"/>
      <c r="R169" s="189"/>
      <c r="S169" s="189"/>
      <c r="T169" s="190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184" t="s">
        <v>224</v>
      </c>
      <c r="AU169" s="184" t="s">
        <v>22</v>
      </c>
      <c r="AV169" s="13" t="s">
        <v>22</v>
      </c>
      <c r="AW169" s="13" t="s">
        <v>41</v>
      </c>
      <c r="AX169" s="13" t="s">
        <v>80</v>
      </c>
      <c r="AY169" s="184" t="s">
        <v>216</v>
      </c>
    </row>
    <row r="170" spans="1:51" s="14" customFormat="1" ht="12">
      <c r="A170" s="14"/>
      <c r="B170" s="195"/>
      <c r="C170" s="14"/>
      <c r="D170" s="183" t="s">
        <v>224</v>
      </c>
      <c r="E170" s="196" t="s">
        <v>3</v>
      </c>
      <c r="F170" s="197" t="s">
        <v>233</v>
      </c>
      <c r="G170" s="14"/>
      <c r="H170" s="198">
        <v>21.064999999999998</v>
      </c>
      <c r="I170" s="199"/>
      <c r="J170" s="14"/>
      <c r="K170" s="14"/>
      <c r="L170" s="195"/>
      <c r="M170" s="200"/>
      <c r="N170" s="201"/>
      <c r="O170" s="201"/>
      <c r="P170" s="201"/>
      <c r="Q170" s="201"/>
      <c r="R170" s="201"/>
      <c r="S170" s="201"/>
      <c r="T170" s="202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196" t="s">
        <v>224</v>
      </c>
      <c r="AU170" s="196" t="s">
        <v>22</v>
      </c>
      <c r="AV170" s="14" t="s">
        <v>222</v>
      </c>
      <c r="AW170" s="14" t="s">
        <v>41</v>
      </c>
      <c r="AX170" s="14" t="s">
        <v>88</v>
      </c>
      <c r="AY170" s="196" t="s">
        <v>216</v>
      </c>
    </row>
    <row r="171" spans="1:51" s="13" customFormat="1" ht="12">
      <c r="A171" s="13"/>
      <c r="B171" s="182"/>
      <c r="C171" s="13"/>
      <c r="D171" s="183" t="s">
        <v>224</v>
      </c>
      <c r="E171" s="13"/>
      <c r="F171" s="185" t="s">
        <v>1858</v>
      </c>
      <c r="G171" s="13"/>
      <c r="H171" s="186">
        <v>12.182</v>
      </c>
      <c r="I171" s="187"/>
      <c r="J171" s="13"/>
      <c r="K171" s="13"/>
      <c r="L171" s="182"/>
      <c r="M171" s="188"/>
      <c r="N171" s="189"/>
      <c r="O171" s="189"/>
      <c r="P171" s="189"/>
      <c r="Q171" s="189"/>
      <c r="R171" s="189"/>
      <c r="S171" s="189"/>
      <c r="T171" s="190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184" t="s">
        <v>224</v>
      </c>
      <c r="AU171" s="184" t="s">
        <v>22</v>
      </c>
      <c r="AV171" s="13" t="s">
        <v>22</v>
      </c>
      <c r="AW171" s="13" t="s">
        <v>4</v>
      </c>
      <c r="AX171" s="13" t="s">
        <v>88</v>
      </c>
      <c r="AY171" s="184" t="s">
        <v>216</v>
      </c>
    </row>
    <row r="172" spans="1:63" s="12" customFormat="1" ht="22.8" customHeight="1">
      <c r="A172" s="12"/>
      <c r="B172" s="154"/>
      <c r="C172" s="12"/>
      <c r="D172" s="155" t="s">
        <v>79</v>
      </c>
      <c r="E172" s="165" t="s">
        <v>257</v>
      </c>
      <c r="F172" s="165" t="s">
        <v>1363</v>
      </c>
      <c r="G172" s="12"/>
      <c r="H172" s="12"/>
      <c r="I172" s="157"/>
      <c r="J172" s="166">
        <f>BK172</f>
        <v>0</v>
      </c>
      <c r="K172" s="12"/>
      <c r="L172" s="154"/>
      <c r="M172" s="159"/>
      <c r="N172" s="160"/>
      <c r="O172" s="160"/>
      <c r="P172" s="161">
        <f>SUM(P173:P232)</f>
        <v>0</v>
      </c>
      <c r="Q172" s="160"/>
      <c r="R172" s="161">
        <f>SUM(R173:R232)</f>
        <v>16.91733686</v>
      </c>
      <c r="S172" s="160"/>
      <c r="T172" s="162">
        <f>SUM(T173:T232)</f>
        <v>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155" t="s">
        <v>88</v>
      </c>
      <c r="AT172" s="163" t="s">
        <v>79</v>
      </c>
      <c r="AU172" s="163" t="s">
        <v>88</v>
      </c>
      <c r="AY172" s="155" t="s">
        <v>216</v>
      </c>
      <c r="BK172" s="164">
        <f>SUM(BK173:BK232)</f>
        <v>0</v>
      </c>
    </row>
    <row r="173" spans="1:65" s="2" customFormat="1" ht="24.15" customHeight="1">
      <c r="A173" s="40"/>
      <c r="B173" s="167"/>
      <c r="C173" s="168" t="s">
        <v>8</v>
      </c>
      <c r="D173" s="168" t="s">
        <v>218</v>
      </c>
      <c r="E173" s="169" t="s">
        <v>1364</v>
      </c>
      <c r="F173" s="170" t="s">
        <v>1365</v>
      </c>
      <c r="G173" s="171" t="s">
        <v>260</v>
      </c>
      <c r="H173" s="172">
        <v>76.544</v>
      </c>
      <c r="I173" s="173"/>
      <c r="J173" s="174">
        <f>ROUND(I173*H173,2)</f>
        <v>0</v>
      </c>
      <c r="K173" s="175"/>
      <c r="L173" s="41"/>
      <c r="M173" s="176" t="s">
        <v>3</v>
      </c>
      <c r="N173" s="177" t="s">
        <v>51</v>
      </c>
      <c r="O173" s="74"/>
      <c r="P173" s="178">
        <f>O173*H173</f>
        <v>0</v>
      </c>
      <c r="Q173" s="178">
        <v>1E-05</v>
      </c>
      <c r="R173" s="178">
        <f>Q173*H173</f>
        <v>0.00076544</v>
      </c>
      <c r="S173" s="178">
        <v>0</v>
      </c>
      <c r="T173" s="179">
        <f>S173*H173</f>
        <v>0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180" t="s">
        <v>222</v>
      </c>
      <c r="AT173" s="180" t="s">
        <v>218</v>
      </c>
      <c r="AU173" s="180" t="s">
        <v>22</v>
      </c>
      <c r="AY173" s="20" t="s">
        <v>216</v>
      </c>
      <c r="BE173" s="181">
        <f>IF(N173="základní",J173,0)</f>
        <v>0</v>
      </c>
      <c r="BF173" s="181">
        <f>IF(N173="snížená",J173,0)</f>
        <v>0</v>
      </c>
      <c r="BG173" s="181">
        <f>IF(N173="zákl. přenesená",J173,0)</f>
        <v>0</v>
      </c>
      <c r="BH173" s="181">
        <f>IF(N173="sníž. přenesená",J173,0)</f>
        <v>0</v>
      </c>
      <c r="BI173" s="181">
        <f>IF(N173="nulová",J173,0)</f>
        <v>0</v>
      </c>
      <c r="BJ173" s="20" t="s">
        <v>88</v>
      </c>
      <c r="BK173" s="181">
        <f>ROUND(I173*H173,2)</f>
        <v>0</v>
      </c>
      <c r="BL173" s="20" t="s">
        <v>222</v>
      </c>
      <c r="BM173" s="180" t="s">
        <v>1730</v>
      </c>
    </row>
    <row r="174" spans="1:51" s="13" customFormat="1" ht="12">
      <c r="A174" s="13"/>
      <c r="B174" s="182"/>
      <c r="C174" s="13"/>
      <c r="D174" s="183" t="s">
        <v>224</v>
      </c>
      <c r="E174" s="184" t="s">
        <v>3</v>
      </c>
      <c r="F174" s="185" t="s">
        <v>1859</v>
      </c>
      <c r="G174" s="13"/>
      <c r="H174" s="186">
        <v>18.56</v>
      </c>
      <c r="I174" s="187"/>
      <c r="J174" s="13"/>
      <c r="K174" s="13"/>
      <c r="L174" s="182"/>
      <c r="M174" s="188"/>
      <c r="N174" s="189"/>
      <c r="O174" s="189"/>
      <c r="P174" s="189"/>
      <c r="Q174" s="189"/>
      <c r="R174" s="189"/>
      <c r="S174" s="189"/>
      <c r="T174" s="190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184" t="s">
        <v>224</v>
      </c>
      <c r="AU174" s="184" t="s">
        <v>22</v>
      </c>
      <c r="AV174" s="13" t="s">
        <v>22</v>
      </c>
      <c r="AW174" s="13" t="s">
        <v>41</v>
      </c>
      <c r="AX174" s="13" t="s">
        <v>80</v>
      </c>
      <c r="AY174" s="184" t="s">
        <v>216</v>
      </c>
    </row>
    <row r="175" spans="1:51" s="13" customFormat="1" ht="12">
      <c r="A175" s="13"/>
      <c r="B175" s="182"/>
      <c r="C175" s="13"/>
      <c r="D175" s="183" t="s">
        <v>224</v>
      </c>
      <c r="E175" s="184" t="s">
        <v>3</v>
      </c>
      <c r="F175" s="185" t="s">
        <v>1860</v>
      </c>
      <c r="G175" s="13"/>
      <c r="H175" s="186">
        <v>44.44</v>
      </c>
      <c r="I175" s="187"/>
      <c r="J175" s="13"/>
      <c r="K175" s="13"/>
      <c r="L175" s="182"/>
      <c r="M175" s="188"/>
      <c r="N175" s="189"/>
      <c r="O175" s="189"/>
      <c r="P175" s="189"/>
      <c r="Q175" s="189"/>
      <c r="R175" s="189"/>
      <c r="S175" s="189"/>
      <c r="T175" s="190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184" t="s">
        <v>224</v>
      </c>
      <c r="AU175" s="184" t="s">
        <v>22</v>
      </c>
      <c r="AV175" s="13" t="s">
        <v>22</v>
      </c>
      <c r="AW175" s="13" t="s">
        <v>41</v>
      </c>
      <c r="AX175" s="13" t="s">
        <v>80</v>
      </c>
      <c r="AY175" s="184" t="s">
        <v>216</v>
      </c>
    </row>
    <row r="176" spans="1:51" s="13" customFormat="1" ht="12">
      <c r="A176" s="13"/>
      <c r="B176" s="182"/>
      <c r="C176" s="13"/>
      <c r="D176" s="183" t="s">
        <v>224</v>
      </c>
      <c r="E176" s="184" t="s">
        <v>3</v>
      </c>
      <c r="F176" s="185" t="s">
        <v>1861</v>
      </c>
      <c r="G176" s="13"/>
      <c r="H176" s="186">
        <v>21.32</v>
      </c>
      <c r="I176" s="187"/>
      <c r="J176" s="13"/>
      <c r="K176" s="13"/>
      <c r="L176" s="182"/>
      <c r="M176" s="188"/>
      <c r="N176" s="189"/>
      <c r="O176" s="189"/>
      <c r="P176" s="189"/>
      <c r="Q176" s="189"/>
      <c r="R176" s="189"/>
      <c r="S176" s="189"/>
      <c r="T176" s="190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184" t="s">
        <v>224</v>
      </c>
      <c r="AU176" s="184" t="s">
        <v>22</v>
      </c>
      <c r="AV176" s="13" t="s">
        <v>22</v>
      </c>
      <c r="AW176" s="13" t="s">
        <v>41</v>
      </c>
      <c r="AX176" s="13" t="s">
        <v>80</v>
      </c>
      <c r="AY176" s="184" t="s">
        <v>216</v>
      </c>
    </row>
    <row r="177" spans="1:51" s="13" customFormat="1" ht="12">
      <c r="A177" s="13"/>
      <c r="B177" s="182"/>
      <c r="C177" s="13"/>
      <c r="D177" s="183" t="s">
        <v>224</v>
      </c>
      <c r="E177" s="184" t="s">
        <v>3</v>
      </c>
      <c r="F177" s="185" t="s">
        <v>1862</v>
      </c>
      <c r="G177" s="13"/>
      <c r="H177" s="186">
        <v>19.5</v>
      </c>
      <c r="I177" s="187"/>
      <c r="J177" s="13"/>
      <c r="K177" s="13"/>
      <c r="L177" s="182"/>
      <c r="M177" s="188"/>
      <c r="N177" s="189"/>
      <c r="O177" s="189"/>
      <c r="P177" s="189"/>
      <c r="Q177" s="189"/>
      <c r="R177" s="189"/>
      <c r="S177" s="189"/>
      <c r="T177" s="190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184" t="s">
        <v>224</v>
      </c>
      <c r="AU177" s="184" t="s">
        <v>22</v>
      </c>
      <c r="AV177" s="13" t="s">
        <v>22</v>
      </c>
      <c r="AW177" s="13" t="s">
        <v>41</v>
      </c>
      <c r="AX177" s="13" t="s">
        <v>80</v>
      </c>
      <c r="AY177" s="184" t="s">
        <v>216</v>
      </c>
    </row>
    <row r="178" spans="1:51" s="13" customFormat="1" ht="12">
      <c r="A178" s="13"/>
      <c r="B178" s="182"/>
      <c r="C178" s="13"/>
      <c r="D178" s="183" t="s">
        <v>224</v>
      </c>
      <c r="E178" s="184" t="s">
        <v>3</v>
      </c>
      <c r="F178" s="185" t="s">
        <v>1863</v>
      </c>
      <c r="G178" s="13"/>
      <c r="H178" s="186">
        <v>28.54</v>
      </c>
      <c r="I178" s="187"/>
      <c r="J178" s="13"/>
      <c r="K178" s="13"/>
      <c r="L178" s="182"/>
      <c r="M178" s="188"/>
      <c r="N178" s="189"/>
      <c r="O178" s="189"/>
      <c r="P178" s="189"/>
      <c r="Q178" s="189"/>
      <c r="R178" s="189"/>
      <c r="S178" s="189"/>
      <c r="T178" s="190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184" t="s">
        <v>224</v>
      </c>
      <c r="AU178" s="184" t="s">
        <v>22</v>
      </c>
      <c r="AV178" s="13" t="s">
        <v>22</v>
      </c>
      <c r="AW178" s="13" t="s">
        <v>41</v>
      </c>
      <c r="AX178" s="13" t="s">
        <v>80</v>
      </c>
      <c r="AY178" s="184" t="s">
        <v>216</v>
      </c>
    </row>
    <row r="179" spans="1:51" s="14" customFormat="1" ht="12">
      <c r="A179" s="14"/>
      <c r="B179" s="195"/>
      <c r="C179" s="14"/>
      <c r="D179" s="183" t="s">
        <v>224</v>
      </c>
      <c r="E179" s="196" t="s">
        <v>3</v>
      </c>
      <c r="F179" s="197" t="s">
        <v>233</v>
      </c>
      <c r="G179" s="14"/>
      <c r="H179" s="198">
        <v>132.35999999999999</v>
      </c>
      <c r="I179" s="199"/>
      <c r="J179" s="14"/>
      <c r="K179" s="14"/>
      <c r="L179" s="195"/>
      <c r="M179" s="200"/>
      <c r="N179" s="201"/>
      <c r="O179" s="201"/>
      <c r="P179" s="201"/>
      <c r="Q179" s="201"/>
      <c r="R179" s="201"/>
      <c r="S179" s="201"/>
      <c r="T179" s="202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196" t="s">
        <v>224</v>
      </c>
      <c r="AU179" s="196" t="s">
        <v>22</v>
      </c>
      <c r="AV179" s="14" t="s">
        <v>222</v>
      </c>
      <c r="AW179" s="14" t="s">
        <v>41</v>
      </c>
      <c r="AX179" s="14" t="s">
        <v>88</v>
      </c>
      <c r="AY179" s="196" t="s">
        <v>216</v>
      </c>
    </row>
    <row r="180" spans="1:51" s="13" customFormat="1" ht="12">
      <c r="A180" s="13"/>
      <c r="B180" s="182"/>
      <c r="C180" s="13"/>
      <c r="D180" s="183" t="s">
        <v>224</v>
      </c>
      <c r="E180" s="13"/>
      <c r="F180" s="185" t="s">
        <v>1864</v>
      </c>
      <c r="G180" s="13"/>
      <c r="H180" s="186">
        <v>76.544</v>
      </c>
      <c r="I180" s="187"/>
      <c r="J180" s="13"/>
      <c r="K180" s="13"/>
      <c r="L180" s="182"/>
      <c r="M180" s="188"/>
      <c r="N180" s="189"/>
      <c r="O180" s="189"/>
      <c r="P180" s="189"/>
      <c r="Q180" s="189"/>
      <c r="R180" s="189"/>
      <c r="S180" s="189"/>
      <c r="T180" s="190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184" t="s">
        <v>224</v>
      </c>
      <c r="AU180" s="184" t="s">
        <v>22</v>
      </c>
      <c r="AV180" s="13" t="s">
        <v>22</v>
      </c>
      <c r="AW180" s="13" t="s">
        <v>4</v>
      </c>
      <c r="AX180" s="13" t="s">
        <v>88</v>
      </c>
      <c r="AY180" s="184" t="s">
        <v>216</v>
      </c>
    </row>
    <row r="181" spans="1:65" s="2" customFormat="1" ht="24.15" customHeight="1">
      <c r="A181" s="40"/>
      <c r="B181" s="167"/>
      <c r="C181" s="203" t="s">
        <v>335</v>
      </c>
      <c r="D181" s="203" t="s">
        <v>355</v>
      </c>
      <c r="E181" s="204" t="s">
        <v>1373</v>
      </c>
      <c r="F181" s="205" t="s">
        <v>1374</v>
      </c>
      <c r="G181" s="206" t="s">
        <v>260</v>
      </c>
      <c r="H181" s="207">
        <v>77.692</v>
      </c>
      <c r="I181" s="208"/>
      <c r="J181" s="209">
        <f>ROUND(I181*H181,2)</f>
        <v>0</v>
      </c>
      <c r="K181" s="210"/>
      <c r="L181" s="211"/>
      <c r="M181" s="212" t="s">
        <v>3</v>
      </c>
      <c r="N181" s="213" t="s">
        <v>51</v>
      </c>
      <c r="O181" s="74"/>
      <c r="P181" s="178">
        <f>O181*H181</f>
        <v>0</v>
      </c>
      <c r="Q181" s="178">
        <v>0.0036</v>
      </c>
      <c r="R181" s="178">
        <f>Q181*H181</f>
        <v>0.2796912</v>
      </c>
      <c r="S181" s="178">
        <v>0</v>
      </c>
      <c r="T181" s="179">
        <f>S181*H181</f>
        <v>0</v>
      </c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R181" s="180" t="s">
        <v>257</v>
      </c>
      <c r="AT181" s="180" t="s">
        <v>355</v>
      </c>
      <c r="AU181" s="180" t="s">
        <v>22</v>
      </c>
      <c r="AY181" s="20" t="s">
        <v>216</v>
      </c>
      <c r="BE181" s="181">
        <f>IF(N181="základní",J181,0)</f>
        <v>0</v>
      </c>
      <c r="BF181" s="181">
        <f>IF(N181="snížená",J181,0)</f>
        <v>0</v>
      </c>
      <c r="BG181" s="181">
        <f>IF(N181="zákl. přenesená",J181,0)</f>
        <v>0</v>
      </c>
      <c r="BH181" s="181">
        <f>IF(N181="sníž. přenesená",J181,0)</f>
        <v>0</v>
      </c>
      <c r="BI181" s="181">
        <f>IF(N181="nulová",J181,0)</f>
        <v>0</v>
      </c>
      <c r="BJ181" s="20" t="s">
        <v>88</v>
      </c>
      <c r="BK181" s="181">
        <f>ROUND(I181*H181,2)</f>
        <v>0</v>
      </c>
      <c r="BL181" s="20" t="s">
        <v>222</v>
      </c>
      <c r="BM181" s="180" t="s">
        <v>1734</v>
      </c>
    </row>
    <row r="182" spans="1:51" s="13" customFormat="1" ht="12">
      <c r="A182" s="13"/>
      <c r="B182" s="182"/>
      <c r="C182" s="13"/>
      <c r="D182" s="183" t="s">
        <v>224</v>
      </c>
      <c r="E182" s="13"/>
      <c r="F182" s="185" t="s">
        <v>1865</v>
      </c>
      <c r="G182" s="13"/>
      <c r="H182" s="186">
        <v>77.692</v>
      </c>
      <c r="I182" s="187"/>
      <c r="J182" s="13"/>
      <c r="K182" s="13"/>
      <c r="L182" s="182"/>
      <c r="M182" s="188"/>
      <c r="N182" s="189"/>
      <c r="O182" s="189"/>
      <c r="P182" s="189"/>
      <c r="Q182" s="189"/>
      <c r="R182" s="189"/>
      <c r="S182" s="189"/>
      <c r="T182" s="190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184" t="s">
        <v>224</v>
      </c>
      <c r="AU182" s="184" t="s">
        <v>22</v>
      </c>
      <c r="AV182" s="13" t="s">
        <v>22</v>
      </c>
      <c r="AW182" s="13" t="s">
        <v>4</v>
      </c>
      <c r="AX182" s="13" t="s">
        <v>88</v>
      </c>
      <c r="AY182" s="184" t="s">
        <v>216</v>
      </c>
    </row>
    <row r="183" spans="1:65" s="2" customFormat="1" ht="24.15" customHeight="1">
      <c r="A183" s="40"/>
      <c r="B183" s="167"/>
      <c r="C183" s="168" t="s">
        <v>340</v>
      </c>
      <c r="D183" s="168" t="s">
        <v>218</v>
      </c>
      <c r="E183" s="169" t="s">
        <v>1866</v>
      </c>
      <c r="F183" s="170" t="s">
        <v>1867</v>
      </c>
      <c r="G183" s="171" t="s">
        <v>461</v>
      </c>
      <c r="H183" s="172">
        <v>1.157</v>
      </c>
      <c r="I183" s="173"/>
      <c r="J183" s="174">
        <f>ROUND(I183*H183,2)</f>
        <v>0</v>
      </c>
      <c r="K183" s="175"/>
      <c r="L183" s="41"/>
      <c r="M183" s="176" t="s">
        <v>3</v>
      </c>
      <c r="N183" s="177" t="s">
        <v>51</v>
      </c>
      <c r="O183" s="74"/>
      <c r="P183" s="178">
        <f>O183*H183</f>
        <v>0</v>
      </c>
      <c r="Q183" s="178">
        <v>2.61488</v>
      </c>
      <c r="R183" s="178">
        <f>Q183*H183</f>
        <v>3.02541616</v>
      </c>
      <c r="S183" s="178">
        <v>0</v>
      </c>
      <c r="T183" s="179">
        <f>S183*H183</f>
        <v>0</v>
      </c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R183" s="180" t="s">
        <v>222</v>
      </c>
      <c r="AT183" s="180" t="s">
        <v>218</v>
      </c>
      <c r="AU183" s="180" t="s">
        <v>22</v>
      </c>
      <c r="AY183" s="20" t="s">
        <v>216</v>
      </c>
      <c r="BE183" s="181">
        <f>IF(N183="základní",J183,0)</f>
        <v>0</v>
      </c>
      <c r="BF183" s="181">
        <f>IF(N183="snížená",J183,0)</f>
        <v>0</v>
      </c>
      <c r="BG183" s="181">
        <f>IF(N183="zákl. přenesená",J183,0)</f>
        <v>0</v>
      </c>
      <c r="BH183" s="181">
        <f>IF(N183="sníž. přenesená",J183,0)</f>
        <v>0</v>
      </c>
      <c r="BI183" s="181">
        <f>IF(N183="nulová",J183,0)</f>
        <v>0</v>
      </c>
      <c r="BJ183" s="20" t="s">
        <v>88</v>
      </c>
      <c r="BK183" s="181">
        <f>ROUND(I183*H183,2)</f>
        <v>0</v>
      </c>
      <c r="BL183" s="20" t="s">
        <v>222</v>
      </c>
      <c r="BM183" s="180" t="s">
        <v>1868</v>
      </c>
    </row>
    <row r="184" spans="1:51" s="13" customFormat="1" ht="12">
      <c r="A184" s="13"/>
      <c r="B184" s="182"/>
      <c r="C184" s="13"/>
      <c r="D184" s="183" t="s">
        <v>224</v>
      </c>
      <c r="E184" s="13"/>
      <c r="F184" s="185" t="s">
        <v>1546</v>
      </c>
      <c r="G184" s="13"/>
      <c r="H184" s="186">
        <v>1.157</v>
      </c>
      <c r="I184" s="187"/>
      <c r="J184" s="13"/>
      <c r="K184" s="13"/>
      <c r="L184" s="182"/>
      <c r="M184" s="188"/>
      <c r="N184" s="189"/>
      <c r="O184" s="189"/>
      <c r="P184" s="189"/>
      <c r="Q184" s="189"/>
      <c r="R184" s="189"/>
      <c r="S184" s="189"/>
      <c r="T184" s="190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184" t="s">
        <v>224</v>
      </c>
      <c r="AU184" s="184" t="s">
        <v>22</v>
      </c>
      <c r="AV184" s="13" t="s">
        <v>22</v>
      </c>
      <c r="AW184" s="13" t="s">
        <v>4</v>
      </c>
      <c r="AX184" s="13" t="s">
        <v>88</v>
      </c>
      <c r="AY184" s="184" t="s">
        <v>216</v>
      </c>
    </row>
    <row r="185" spans="1:65" s="2" customFormat="1" ht="14.4" customHeight="1">
      <c r="A185" s="40"/>
      <c r="B185" s="167"/>
      <c r="C185" s="203" t="s">
        <v>345</v>
      </c>
      <c r="D185" s="203" t="s">
        <v>355</v>
      </c>
      <c r="E185" s="204" t="s">
        <v>1869</v>
      </c>
      <c r="F185" s="205" t="s">
        <v>1870</v>
      </c>
      <c r="G185" s="206" t="s">
        <v>461</v>
      </c>
      <c r="H185" s="207">
        <v>1.157</v>
      </c>
      <c r="I185" s="208"/>
      <c r="J185" s="209">
        <f>ROUND(I185*H185,2)</f>
        <v>0</v>
      </c>
      <c r="K185" s="210"/>
      <c r="L185" s="211"/>
      <c r="M185" s="212" t="s">
        <v>3</v>
      </c>
      <c r="N185" s="213" t="s">
        <v>51</v>
      </c>
      <c r="O185" s="74"/>
      <c r="P185" s="178">
        <f>O185*H185</f>
        <v>0</v>
      </c>
      <c r="Q185" s="178">
        <v>0.175</v>
      </c>
      <c r="R185" s="178">
        <f>Q185*H185</f>
        <v>0.202475</v>
      </c>
      <c r="S185" s="178">
        <v>0</v>
      </c>
      <c r="T185" s="179">
        <f>S185*H185</f>
        <v>0</v>
      </c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R185" s="180" t="s">
        <v>257</v>
      </c>
      <c r="AT185" s="180" t="s">
        <v>355</v>
      </c>
      <c r="AU185" s="180" t="s">
        <v>22</v>
      </c>
      <c r="AY185" s="20" t="s">
        <v>216</v>
      </c>
      <c r="BE185" s="181">
        <f>IF(N185="základní",J185,0)</f>
        <v>0</v>
      </c>
      <c r="BF185" s="181">
        <f>IF(N185="snížená",J185,0)</f>
        <v>0</v>
      </c>
      <c r="BG185" s="181">
        <f>IF(N185="zákl. přenesená",J185,0)</f>
        <v>0</v>
      </c>
      <c r="BH185" s="181">
        <f>IF(N185="sníž. přenesená",J185,0)</f>
        <v>0</v>
      </c>
      <c r="BI185" s="181">
        <f>IF(N185="nulová",J185,0)</f>
        <v>0</v>
      </c>
      <c r="BJ185" s="20" t="s">
        <v>88</v>
      </c>
      <c r="BK185" s="181">
        <f>ROUND(I185*H185,2)</f>
        <v>0</v>
      </c>
      <c r="BL185" s="20" t="s">
        <v>222</v>
      </c>
      <c r="BM185" s="180" t="s">
        <v>1871</v>
      </c>
    </row>
    <row r="186" spans="1:51" s="13" customFormat="1" ht="12">
      <c r="A186" s="13"/>
      <c r="B186" s="182"/>
      <c r="C186" s="13"/>
      <c r="D186" s="183" t="s">
        <v>224</v>
      </c>
      <c r="E186" s="13"/>
      <c r="F186" s="185" t="s">
        <v>1546</v>
      </c>
      <c r="G186" s="13"/>
      <c r="H186" s="186">
        <v>1.157</v>
      </c>
      <c r="I186" s="187"/>
      <c r="J186" s="13"/>
      <c r="K186" s="13"/>
      <c r="L186" s="182"/>
      <c r="M186" s="188"/>
      <c r="N186" s="189"/>
      <c r="O186" s="189"/>
      <c r="P186" s="189"/>
      <c r="Q186" s="189"/>
      <c r="R186" s="189"/>
      <c r="S186" s="189"/>
      <c r="T186" s="190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184" t="s">
        <v>224</v>
      </c>
      <c r="AU186" s="184" t="s">
        <v>22</v>
      </c>
      <c r="AV186" s="13" t="s">
        <v>22</v>
      </c>
      <c r="AW186" s="13" t="s">
        <v>4</v>
      </c>
      <c r="AX186" s="13" t="s">
        <v>88</v>
      </c>
      <c r="AY186" s="184" t="s">
        <v>216</v>
      </c>
    </row>
    <row r="187" spans="1:65" s="2" customFormat="1" ht="14.4" customHeight="1">
      <c r="A187" s="40"/>
      <c r="B187" s="167"/>
      <c r="C187" s="203" t="s">
        <v>350</v>
      </c>
      <c r="D187" s="203" t="s">
        <v>355</v>
      </c>
      <c r="E187" s="204" t="s">
        <v>1872</v>
      </c>
      <c r="F187" s="205" t="s">
        <v>1873</v>
      </c>
      <c r="G187" s="206" t="s">
        <v>461</v>
      </c>
      <c r="H187" s="207">
        <v>1.157</v>
      </c>
      <c r="I187" s="208"/>
      <c r="J187" s="209">
        <f>ROUND(I187*H187,2)</f>
        <v>0</v>
      </c>
      <c r="K187" s="210"/>
      <c r="L187" s="211"/>
      <c r="M187" s="212" t="s">
        <v>3</v>
      </c>
      <c r="N187" s="213" t="s">
        <v>51</v>
      </c>
      <c r="O187" s="74"/>
      <c r="P187" s="178">
        <f>O187*H187</f>
        <v>0</v>
      </c>
      <c r="Q187" s="178">
        <v>0.175</v>
      </c>
      <c r="R187" s="178">
        <f>Q187*H187</f>
        <v>0.202475</v>
      </c>
      <c r="S187" s="178">
        <v>0</v>
      </c>
      <c r="T187" s="179">
        <f>S187*H187</f>
        <v>0</v>
      </c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R187" s="180" t="s">
        <v>257</v>
      </c>
      <c r="AT187" s="180" t="s">
        <v>355</v>
      </c>
      <c r="AU187" s="180" t="s">
        <v>22</v>
      </c>
      <c r="AY187" s="20" t="s">
        <v>216</v>
      </c>
      <c r="BE187" s="181">
        <f>IF(N187="základní",J187,0)</f>
        <v>0</v>
      </c>
      <c r="BF187" s="181">
        <f>IF(N187="snížená",J187,0)</f>
        <v>0</v>
      </c>
      <c r="BG187" s="181">
        <f>IF(N187="zákl. přenesená",J187,0)</f>
        <v>0</v>
      </c>
      <c r="BH187" s="181">
        <f>IF(N187="sníž. přenesená",J187,0)</f>
        <v>0</v>
      </c>
      <c r="BI187" s="181">
        <f>IF(N187="nulová",J187,0)</f>
        <v>0</v>
      </c>
      <c r="BJ187" s="20" t="s">
        <v>88</v>
      </c>
      <c r="BK187" s="181">
        <f>ROUND(I187*H187,2)</f>
        <v>0</v>
      </c>
      <c r="BL187" s="20" t="s">
        <v>222</v>
      </c>
      <c r="BM187" s="180" t="s">
        <v>1874</v>
      </c>
    </row>
    <row r="188" spans="1:51" s="13" customFormat="1" ht="12">
      <c r="A188" s="13"/>
      <c r="B188" s="182"/>
      <c r="C188" s="13"/>
      <c r="D188" s="183" t="s">
        <v>224</v>
      </c>
      <c r="E188" s="13"/>
      <c r="F188" s="185" t="s">
        <v>1546</v>
      </c>
      <c r="G188" s="13"/>
      <c r="H188" s="186">
        <v>1.157</v>
      </c>
      <c r="I188" s="187"/>
      <c r="J188" s="13"/>
      <c r="K188" s="13"/>
      <c r="L188" s="182"/>
      <c r="M188" s="188"/>
      <c r="N188" s="189"/>
      <c r="O188" s="189"/>
      <c r="P188" s="189"/>
      <c r="Q188" s="189"/>
      <c r="R188" s="189"/>
      <c r="S188" s="189"/>
      <c r="T188" s="190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184" t="s">
        <v>224</v>
      </c>
      <c r="AU188" s="184" t="s">
        <v>22</v>
      </c>
      <c r="AV188" s="13" t="s">
        <v>22</v>
      </c>
      <c r="AW188" s="13" t="s">
        <v>4</v>
      </c>
      <c r="AX188" s="13" t="s">
        <v>88</v>
      </c>
      <c r="AY188" s="184" t="s">
        <v>216</v>
      </c>
    </row>
    <row r="189" spans="1:65" s="2" customFormat="1" ht="24.15" customHeight="1">
      <c r="A189" s="40"/>
      <c r="B189" s="167"/>
      <c r="C189" s="168" t="s">
        <v>354</v>
      </c>
      <c r="D189" s="168" t="s">
        <v>218</v>
      </c>
      <c r="E189" s="169" t="s">
        <v>1377</v>
      </c>
      <c r="F189" s="170" t="s">
        <v>1378</v>
      </c>
      <c r="G189" s="171" t="s">
        <v>461</v>
      </c>
      <c r="H189" s="172">
        <v>10.988</v>
      </c>
      <c r="I189" s="173"/>
      <c r="J189" s="174">
        <f>ROUND(I189*H189,2)</f>
        <v>0</v>
      </c>
      <c r="K189" s="175"/>
      <c r="L189" s="41"/>
      <c r="M189" s="176" t="s">
        <v>3</v>
      </c>
      <c r="N189" s="177" t="s">
        <v>51</v>
      </c>
      <c r="O189" s="74"/>
      <c r="P189" s="178">
        <f>O189*H189</f>
        <v>0</v>
      </c>
      <c r="Q189" s="178">
        <v>0.3409</v>
      </c>
      <c r="R189" s="178">
        <f>Q189*H189</f>
        <v>3.7458091999999996</v>
      </c>
      <c r="S189" s="178">
        <v>0</v>
      </c>
      <c r="T189" s="179">
        <f>S189*H189</f>
        <v>0</v>
      </c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R189" s="180" t="s">
        <v>222</v>
      </c>
      <c r="AT189" s="180" t="s">
        <v>218</v>
      </c>
      <c r="AU189" s="180" t="s">
        <v>22</v>
      </c>
      <c r="AY189" s="20" t="s">
        <v>216</v>
      </c>
      <c r="BE189" s="181">
        <f>IF(N189="základní",J189,0)</f>
        <v>0</v>
      </c>
      <c r="BF189" s="181">
        <f>IF(N189="snížená",J189,0)</f>
        <v>0</v>
      </c>
      <c r="BG189" s="181">
        <f>IF(N189="zákl. přenesená",J189,0)</f>
        <v>0</v>
      </c>
      <c r="BH189" s="181">
        <f>IF(N189="sníž. přenesená",J189,0)</f>
        <v>0</v>
      </c>
      <c r="BI189" s="181">
        <f>IF(N189="nulová",J189,0)</f>
        <v>0</v>
      </c>
      <c r="BJ189" s="20" t="s">
        <v>88</v>
      </c>
      <c r="BK189" s="181">
        <f>ROUND(I189*H189,2)</f>
        <v>0</v>
      </c>
      <c r="BL189" s="20" t="s">
        <v>222</v>
      </c>
      <c r="BM189" s="180" t="s">
        <v>1771</v>
      </c>
    </row>
    <row r="190" spans="1:47" s="2" customFormat="1" ht="12">
      <c r="A190" s="40"/>
      <c r="B190" s="41"/>
      <c r="C190" s="40"/>
      <c r="D190" s="183" t="s">
        <v>229</v>
      </c>
      <c r="E190" s="40"/>
      <c r="F190" s="191" t="s">
        <v>1772</v>
      </c>
      <c r="G190" s="40"/>
      <c r="H190" s="40"/>
      <c r="I190" s="192"/>
      <c r="J190" s="40"/>
      <c r="K190" s="40"/>
      <c r="L190" s="41"/>
      <c r="M190" s="193"/>
      <c r="N190" s="194"/>
      <c r="O190" s="74"/>
      <c r="P190" s="74"/>
      <c r="Q190" s="74"/>
      <c r="R190" s="74"/>
      <c r="S190" s="74"/>
      <c r="T190" s="75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T190" s="20" t="s">
        <v>229</v>
      </c>
      <c r="AU190" s="20" t="s">
        <v>22</v>
      </c>
    </row>
    <row r="191" spans="1:51" s="13" customFormat="1" ht="12">
      <c r="A191" s="13"/>
      <c r="B191" s="182"/>
      <c r="C191" s="13"/>
      <c r="D191" s="183" t="s">
        <v>224</v>
      </c>
      <c r="E191" s="184" t="s">
        <v>3</v>
      </c>
      <c r="F191" s="185" t="s">
        <v>1875</v>
      </c>
      <c r="G191" s="13"/>
      <c r="H191" s="186">
        <v>4</v>
      </c>
      <c r="I191" s="187"/>
      <c r="J191" s="13"/>
      <c r="K191" s="13"/>
      <c r="L191" s="182"/>
      <c r="M191" s="188"/>
      <c r="N191" s="189"/>
      <c r="O191" s="189"/>
      <c r="P191" s="189"/>
      <c r="Q191" s="189"/>
      <c r="R191" s="189"/>
      <c r="S191" s="189"/>
      <c r="T191" s="190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184" t="s">
        <v>224</v>
      </c>
      <c r="AU191" s="184" t="s">
        <v>22</v>
      </c>
      <c r="AV191" s="13" t="s">
        <v>22</v>
      </c>
      <c r="AW191" s="13" t="s">
        <v>41</v>
      </c>
      <c r="AX191" s="13" t="s">
        <v>80</v>
      </c>
      <c r="AY191" s="184" t="s">
        <v>216</v>
      </c>
    </row>
    <row r="192" spans="1:51" s="13" customFormat="1" ht="12">
      <c r="A192" s="13"/>
      <c r="B192" s="182"/>
      <c r="C192" s="13"/>
      <c r="D192" s="183" t="s">
        <v>224</v>
      </c>
      <c r="E192" s="184" t="s">
        <v>3</v>
      </c>
      <c r="F192" s="185" t="s">
        <v>1876</v>
      </c>
      <c r="G192" s="13"/>
      <c r="H192" s="186">
        <v>3</v>
      </c>
      <c r="I192" s="187"/>
      <c r="J192" s="13"/>
      <c r="K192" s="13"/>
      <c r="L192" s="182"/>
      <c r="M192" s="188"/>
      <c r="N192" s="189"/>
      <c r="O192" s="189"/>
      <c r="P192" s="189"/>
      <c r="Q192" s="189"/>
      <c r="R192" s="189"/>
      <c r="S192" s="189"/>
      <c r="T192" s="190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184" t="s">
        <v>224</v>
      </c>
      <c r="AU192" s="184" t="s">
        <v>22</v>
      </c>
      <c r="AV192" s="13" t="s">
        <v>22</v>
      </c>
      <c r="AW192" s="13" t="s">
        <v>41</v>
      </c>
      <c r="AX192" s="13" t="s">
        <v>80</v>
      </c>
      <c r="AY192" s="184" t="s">
        <v>216</v>
      </c>
    </row>
    <row r="193" spans="1:51" s="13" customFormat="1" ht="12">
      <c r="A193" s="13"/>
      <c r="B193" s="182"/>
      <c r="C193" s="13"/>
      <c r="D193" s="183" t="s">
        <v>224</v>
      </c>
      <c r="E193" s="184" t="s">
        <v>3</v>
      </c>
      <c r="F193" s="185" t="s">
        <v>1877</v>
      </c>
      <c r="G193" s="13"/>
      <c r="H193" s="186">
        <v>1</v>
      </c>
      <c r="I193" s="187"/>
      <c r="J193" s="13"/>
      <c r="K193" s="13"/>
      <c r="L193" s="182"/>
      <c r="M193" s="188"/>
      <c r="N193" s="189"/>
      <c r="O193" s="189"/>
      <c r="P193" s="189"/>
      <c r="Q193" s="189"/>
      <c r="R193" s="189"/>
      <c r="S193" s="189"/>
      <c r="T193" s="190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184" t="s">
        <v>224</v>
      </c>
      <c r="AU193" s="184" t="s">
        <v>22</v>
      </c>
      <c r="AV193" s="13" t="s">
        <v>22</v>
      </c>
      <c r="AW193" s="13" t="s">
        <v>41</v>
      </c>
      <c r="AX193" s="13" t="s">
        <v>80</v>
      </c>
      <c r="AY193" s="184" t="s">
        <v>216</v>
      </c>
    </row>
    <row r="194" spans="1:51" s="13" customFormat="1" ht="12">
      <c r="A194" s="13"/>
      <c r="B194" s="182"/>
      <c r="C194" s="13"/>
      <c r="D194" s="183" t="s">
        <v>224</v>
      </c>
      <c r="E194" s="184" t="s">
        <v>3</v>
      </c>
      <c r="F194" s="185" t="s">
        <v>1878</v>
      </c>
      <c r="G194" s="13"/>
      <c r="H194" s="186">
        <v>2</v>
      </c>
      <c r="I194" s="187"/>
      <c r="J194" s="13"/>
      <c r="K194" s="13"/>
      <c r="L194" s="182"/>
      <c r="M194" s="188"/>
      <c r="N194" s="189"/>
      <c r="O194" s="189"/>
      <c r="P194" s="189"/>
      <c r="Q194" s="189"/>
      <c r="R194" s="189"/>
      <c r="S194" s="189"/>
      <c r="T194" s="190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184" t="s">
        <v>224</v>
      </c>
      <c r="AU194" s="184" t="s">
        <v>22</v>
      </c>
      <c r="AV194" s="13" t="s">
        <v>22</v>
      </c>
      <c r="AW194" s="13" t="s">
        <v>41</v>
      </c>
      <c r="AX194" s="13" t="s">
        <v>80</v>
      </c>
      <c r="AY194" s="184" t="s">
        <v>216</v>
      </c>
    </row>
    <row r="195" spans="1:51" s="13" customFormat="1" ht="12">
      <c r="A195" s="13"/>
      <c r="B195" s="182"/>
      <c r="C195" s="13"/>
      <c r="D195" s="183" t="s">
        <v>224</v>
      </c>
      <c r="E195" s="184" t="s">
        <v>3</v>
      </c>
      <c r="F195" s="185" t="s">
        <v>1879</v>
      </c>
      <c r="G195" s="13"/>
      <c r="H195" s="186">
        <v>1</v>
      </c>
      <c r="I195" s="187"/>
      <c r="J195" s="13"/>
      <c r="K195" s="13"/>
      <c r="L195" s="182"/>
      <c r="M195" s="188"/>
      <c r="N195" s="189"/>
      <c r="O195" s="189"/>
      <c r="P195" s="189"/>
      <c r="Q195" s="189"/>
      <c r="R195" s="189"/>
      <c r="S195" s="189"/>
      <c r="T195" s="190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184" t="s">
        <v>224</v>
      </c>
      <c r="AU195" s="184" t="s">
        <v>22</v>
      </c>
      <c r="AV195" s="13" t="s">
        <v>22</v>
      </c>
      <c r="AW195" s="13" t="s">
        <v>41</v>
      </c>
      <c r="AX195" s="13" t="s">
        <v>80</v>
      </c>
      <c r="AY195" s="184" t="s">
        <v>216</v>
      </c>
    </row>
    <row r="196" spans="1:51" s="13" customFormat="1" ht="12">
      <c r="A196" s="13"/>
      <c r="B196" s="182"/>
      <c r="C196" s="13"/>
      <c r="D196" s="183" t="s">
        <v>224</v>
      </c>
      <c r="E196" s="184" t="s">
        <v>3</v>
      </c>
      <c r="F196" s="185" t="s">
        <v>1880</v>
      </c>
      <c r="G196" s="13"/>
      <c r="H196" s="186">
        <v>4</v>
      </c>
      <c r="I196" s="187"/>
      <c r="J196" s="13"/>
      <c r="K196" s="13"/>
      <c r="L196" s="182"/>
      <c r="M196" s="188"/>
      <c r="N196" s="189"/>
      <c r="O196" s="189"/>
      <c r="P196" s="189"/>
      <c r="Q196" s="189"/>
      <c r="R196" s="189"/>
      <c r="S196" s="189"/>
      <c r="T196" s="190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184" t="s">
        <v>224</v>
      </c>
      <c r="AU196" s="184" t="s">
        <v>22</v>
      </c>
      <c r="AV196" s="13" t="s">
        <v>22</v>
      </c>
      <c r="AW196" s="13" t="s">
        <v>41</v>
      </c>
      <c r="AX196" s="13" t="s">
        <v>80</v>
      </c>
      <c r="AY196" s="184" t="s">
        <v>216</v>
      </c>
    </row>
    <row r="197" spans="1:51" s="13" customFormat="1" ht="12">
      <c r="A197" s="13"/>
      <c r="B197" s="182"/>
      <c r="C197" s="13"/>
      <c r="D197" s="183" t="s">
        <v>224</v>
      </c>
      <c r="E197" s="184" t="s">
        <v>3</v>
      </c>
      <c r="F197" s="185" t="s">
        <v>1881</v>
      </c>
      <c r="G197" s="13"/>
      <c r="H197" s="186">
        <v>3</v>
      </c>
      <c r="I197" s="187"/>
      <c r="J197" s="13"/>
      <c r="K197" s="13"/>
      <c r="L197" s="182"/>
      <c r="M197" s="188"/>
      <c r="N197" s="189"/>
      <c r="O197" s="189"/>
      <c r="P197" s="189"/>
      <c r="Q197" s="189"/>
      <c r="R197" s="189"/>
      <c r="S197" s="189"/>
      <c r="T197" s="190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184" t="s">
        <v>224</v>
      </c>
      <c r="AU197" s="184" t="s">
        <v>22</v>
      </c>
      <c r="AV197" s="13" t="s">
        <v>22</v>
      </c>
      <c r="AW197" s="13" t="s">
        <v>41</v>
      </c>
      <c r="AX197" s="13" t="s">
        <v>80</v>
      </c>
      <c r="AY197" s="184" t="s">
        <v>216</v>
      </c>
    </row>
    <row r="198" spans="1:51" s="13" customFormat="1" ht="12">
      <c r="A198" s="13"/>
      <c r="B198" s="182"/>
      <c r="C198" s="13"/>
      <c r="D198" s="183" t="s">
        <v>224</v>
      </c>
      <c r="E198" s="184" t="s">
        <v>3</v>
      </c>
      <c r="F198" s="185" t="s">
        <v>1882</v>
      </c>
      <c r="G198" s="13"/>
      <c r="H198" s="186">
        <v>1</v>
      </c>
      <c r="I198" s="187"/>
      <c r="J198" s="13"/>
      <c r="K198" s="13"/>
      <c r="L198" s="182"/>
      <c r="M198" s="188"/>
      <c r="N198" s="189"/>
      <c r="O198" s="189"/>
      <c r="P198" s="189"/>
      <c r="Q198" s="189"/>
      <c r="R198" s="189"/>
      <c r="S198" s="189"/>
      <c r="T198" s="190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184" t="s">
        <v>224</v>
      </c>
      <c r="AU198" s="184" t="s">
        <v>22</v>
      </c>
      <c r="AV198" s="13" t="s">
        <v>22</v>
      </c>
      <c r="AW198" s="13" t="s">
        <v>41</v>
      </c>
      <c r="AX198" s="13" t="s">
        <v>80</v>
      </c>
      <c r="AY198" s="184" t="s">
        <v>216</v>
      </c>
    </row>
    <row r="199" spans="1:51" s="14" customFormat="1" ht="12">
      <c r="A199" s="14"/>
      <c r="B199" s="195"/>
      <c r="C199" s="14"/>
      <c r="D199" s="183" t="s">
        <v>224</v>
      </c>
      <c r="E199" s="196" t="s">
        <v>3</v>
      </c>
      <c r="F199" s="197" t="s">
        <v>233</v>
      </c>
      <c r="G199" s="14"/>
      <c r="H199" s="198">
        <v>19</v>
      </c>
      <c r="I199" s="199"/>
      <c r="J199" s="14"/>
      <c r="K199" s="14"/>
      <c r="L199" s="195"/>
      <c r="M199" s="200"/>
      <c r="N199" s="201"/>
      <c r="O199" s="201"/>
      <c r="P199" s="201"/>
      <c r="Q199" s="201"/>
      <c r="R199" s="201"/>
      <c r="S199" s="201"/>
      <c r="T199" s="202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196" t="s">
        <v>224</v>
      </c>
      <c r="AU199" s="196" t="s">
        <v>22</v>
      </c>
      <c r="AV199" s="14" t="s">
        <v>222</v>
      </c>
      <c r="AW199" s="14" t="s">
        <v>41</v>
      </c>
      <c r="AX199" s="14" t="s">
        <v>88</v>
      </c>
      <c r="AY199" s="196" t="s">
        <v>216</v>
      </c>
    </row>
    <row r="200" spans="1:51" s="13" customFormat="1" ht="12">
      <c r="A200" s="13"/>
      <c r="B200" s="182"/>
      <c r="C200" s="13"/>
      <c r="D200" s="183" t="s">
        <v>224</v>
      </c>
      <c r="E200" s="13"/>
      <c r="F200" s="185" t="s">
        <v>1883</v>
      </c>
      <c r="G200" s="13"/>
      <c r="H200" s="186">
        <v>10.988</v>
      </c>
      <c r="I200" s="187"/>
      <c r="J200" s="13"/>
      <c r="K200" s="13"/>
      <c r="L200" s="182"/>
      <c r="M200" s="188"/>
      <c r="N200" s="189"/>
      <c r="O200" s="189"/>
      <c r="P200" s="189"/>
      <c r="Q200" s="189"/>
      <c r="R200" s="189"/>
      <c r="S200" s="189"/>
      <c r="T200" s="190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184" t="s">
        <v>224</v>
      </c>
      <c r="AU200" s="184" t="s">
        <v>22</v>
      </c>
      <c r="AV200" s="13" t="s">
        <v>22</v>
      </c>
      <c r="AW200" s="13" t="s">
        <v>4</v>
      </c>
      <c r="AX200" s="13" t="s">
        <v>88</v>
      </c>
      <c r="AY200" s="184" t="s">
        <v>216</v>
      </c>
    </row>
    <row r="201" spans="1:65" s="2" customFormat="1" ht="24.15" customHeight="1">
      <c r="A201" s="40"/>
      <c r="B201" s="167"/>
      <c r="C201" s="203" t="s">
        <v>362</v>
      </c>
      <c r="D201" s="203" t="s">
        <v>355</v>
      </c>
      <c r="E201" s="204" t="s">
        <v>1387</v>
      </c>
      <c r="F201" s="205" t="s">
        <v>1388</v>
      </c>
      <c r="G201" s="206" t="s">
        <v>461</v>
      </c>
      <c r="H201" s="207">
        <v>10.988</v>
      </c>
      <c r="I201" s="208"/>
      <c r="J201" s="209">
        <f>ROUND(I201*H201,2)</f>
        <v>0</v>
      </c>
      <c r="K201" s="210"/>
      <c r="L201" s="211"/>
      <c r="M201" s="212" t="s">
        <v>3</v>
      </c>
      <c r="N201" s="213" t="s">
        <v>51</v>
      </c>
      <c r="O201" s="74"/>
      <c r="P201" s="178">
        <f>O201*H201</f>
        <v>0</v>
      </c>
      <c r="Q201" s="178">
        <v>0.072</v>
      </c>
      <c r="R201" s="178">
        <f>Q201*H201</f>
        <v>0.791136</v>
      </c>
      <c r="S201" s="178">
        <v>0</v>
      </c>
      <c r="T201" s="179">
        <f>S201*H201</f>
        <v>0</v>
      </c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R201" s="180" t="s">
        <v>257</v>
      </c>
      <c r="AT201" s="180" t="s">
        <v>355</v>
      </c>
      <c r="AU201" s="180" t="s">
        <v>22</v>
      </c>
      <c r="AY201" s="20" t="s">
        <v>216</v>
      </c>
      <c r="BE201" s="181">
        <f>IF(N201="základní",J201,0)</f>
        <v>0</v>
      </c>
      <c r="BF201" s="181">
        <f>IF(N201="snížená",J201,0)</f>
        <v>0</v>
      </c>
      <c r="BG201" s="181">
        <f>IF(N201="zákl. přenesená",J201,0)</f>
        <v>0</v>
      </c>
      <c r="BH201" s="181">
        <f>IF(N201="sníž. přenesená",J201,0)</f>
        <v>0</v>
      </c>
      <c r="BI201" s="181">
        <f>IF(N201="nulová",J201,0)</f>
        <v>0</v>
      </c>
      <c r="BJ201" s="20" t="s">
        <v>88</v>
      </c>
      <c r="BK201" s="181">
        <f>ROUND(I201*H201,2)</f>
        <v>0</v>
      </c>
      <c r="BL201" s="20" t="s">
        <v>222</v>
      </c>
      <c r="BM201" s="180" t="s">
        <v>1773</v>
      </c>
    </row>
    <row r="202" spans="1:51" s="13" customFormat="1" ht="12">
      <c r="A202" s="13"/>
      <c r="B202" s="182"/>
      <c r="C202" s="13"/>
      <c r="D202" s="183" t="s">
        <v>224</v>
      </c>
      <c r="E202" s="13"/>
      <c r="F202" s="185" t="s">
        <v>1883</v>
      </c>
      <c r="G202" s="13"/>
      <c r="H202" s="186">
        <v>10.988</v>
      </c>
      <c r="I202" s="187"/>
      <c r="J202" s="13"/>
      <c r="K202" s="13"/>
      <c r="L202" s="182"/>
      <c r="M202" s="188"/>
      <c r="N202" s="189"/>
      <c r="O202" s="189"/>
      <c r="P202" s="189"/>
      <c r="Q202" s="189"/>
      <c r="R202" s="189"/>
      <c r="S202" s="189"/>
      <c r="T202" s="190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184" t="s">
        <v>224</v>
      </c>
      <c r="AU202" s="184" t="s">
        <v>22</v>
      </c>
      <c r="AV202" s="13" t="s">
        <v>22</v>
      </c>
      <c r="AW202" s="13" t="s">
        <v>4</v>
      </c>
      <c r="AX202" s="13" t="s">
        <v>88</v>
      </c>
      <c r="AY202" s="184" t="s">
        <v>216</v>
      </c>
    </row>
    <row r="203" spans="1:65" s="2" customFormat="1" ht="24.15" customHeight="1">
      <c r="A203" s="40"/>
      <c r="B203" s="167"/>
      <c r="C203" s="203" t="s">
        <v>368</v>
      </c>
      <c r="D203" s="203" t="s">
        <v>355</v>
      </c>
      <c r="E203" s="204" t="s">
        <v>1390</v>
      </c>
      <c r="F203" s="205" t="s">
        <v>1391</v>
      </c>
      <c r="G203" s="206" t="s">
        <v>461</v>
      </c>
      <c r="H203" s="207">
        <v>10.988</v>
      </c>
      <c r="I203" s="208"/>
      <c r="J203" s="209">
        <f>ROUND(I203*H203,2)</f>
        <v>0</v>
      </c>
      <c r="K203" s="210"/>
      <c r="L203" s="211"/>
      <c r="M203" s="212" t="s">
        <v>3</v>
      </c>
      <c r="N203" s="213" t="s">
        <v>51</v>
      </c>
      <c r="O203" s="74"/>
      <c r="P203" s="178">
        <f>O203*H203</f>
        <v>0</v>
      </c>
      <c r="Q203" s="178">
        <v>0.08</v>
      </c>
      <c r="R203" s="178">
        <f>Q203*H203</f>
        <v>0.8790399999999999</v>
      </c>
      <c r="S203" s="178">
        <v>0</v>
      </c>
      <c r="T203" s="179">
        <f>S203*H203</f>
        <v>0</v>
      </c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R203" s="180" t="s">
        <v>257</v>
      </c>
      <c r="AT203" s="180" t="s">
        <v>355</v>
      </c>
      <c r="AU203" s="180" t="s">
        <v>22</v>
      </c>
      <c r="AY203" s="20" t="s">
        <v>216</v>
      </c>
      <c r="BE203" s="181">
        <f>IF(N203="základní",J203,0)</f>
        <v>0</v>
      </c>
      <c r="BF203" s="181">
        <f>IF(N203="snížená",J203,0)</f>
        <v>0</v>
      </c>
      <c r="BG203" s="181">
        <f>IF(N203="zákl. přenesená",J203,0)</f>
        <v>0</v>
      </c>
      <c r="BH203" s="181">
        <f>IF(N203="sníž. přenesená",J203,0)</f>
        <v>0</v>
      </c>
      <c r="BI203" s="181">
        <f>IF(N203="nulová",J203,0)</f>
        <v>0</v>
      </c>
      <c r="BJ203" s="20" t="s">
        <v>88</v>
      </c>
      <c r="BK203" s="181">
        <f>ROUND(I203*H203,2)</f>
        <v>0</v>
      </c>
      <c r="BL203" s="20" t="s">
        <v>222</v>
      </c>
      <c r="BM203" s="180" t="s">
        <v>1774</v>
      </c>
    </row>
    <row r="204" spans="1:51" s="13" customFormat="1" ht="12">
      <c r="A204" s="13"/>
      <c r="B204" s="182"/>
      <c r="C204" s="13"/>
      <c r="D204" s="183" t="s">
        <v>224</v>
      </c>
      <c r="E204" s="13"/>
      <c r="F204" s="185" t="s">
        <v>1883</v>
      </c>
      <c r="G204" s="13"/>
      <c r="H204" s="186">
        <v>10.988</v>
      </c>
      <c r="I204" s="187"/>
      <c r="J204" s="13"/>
      <c r="K204" s="13"/>
      <c r="L204" s="182"/>
      <c r="M204" s="188"/>
      <c r="N204" s="189"/>
      <c r="O204" s="189"/>
      <c r="P204" s="189"/>
      <c r="Q204" s="189"/>
      <c r="R204" s="189"/>
      <c r="S204" s="189"/>
      <c r="T204" s="190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184" t="s">
        <v>224</v>
      </c>
      <c r="AU204" s="184" t="s">
        <v>22</v>
      </c>
      <c r="AV204" s="13" t="s">
        <v>22</v>
      </c>
      <c r="AW204" s="13" t="s">
        <v>4</v>
      </c>
      <c r="AX204" s="13" t="s">
        <v>88</v>
      </c>
      <c r="AY204" s="184" t="s">
        <v>216</v>
      </c>
    </row>
    <row r="205" spans="1:65" s="2" customFormat="1" ht="14.4" customHeight="1">
      <c r="A205" s="40"/>
      <c r="B205" s="167"/>
      <c r="C205" s="203" t="s">
        <v>373</v>
      </c>
      <c r="D205" s="203" t="s">
        <v>355</v>
      </c>
      <c r="E205" s="204" t="s">
        <v>1393</v>
      </c>
      <c r="F205" s="205" t="s">
        <v>1394</v>
      </c>
      <c r="G205" s="206" t="s">
        <v>461</v>
      </c>
      <c r="H205" s="207">
        <v>10.988</v>
      </c>
      <c r="I205" s="208"/>
      <c r="J205" s="209">
        <f>ROUND(I205*H205,2)</f>
        <v>0</v>
      </c>
      <c r="K205" s="210"/>
      <c r="L205" s="211"/>
      <c r="M205" s="212" t="s">
        <v>3</v>
      </c>
      <c r="N205" s="213" t="s">
        <v>51</v>
      </c>
      <c r="O205" s="74"/>
      <c r="P205" s="178">
        <f>O205*H205</f>
        <v>0</v>
      </c>
      <c r="Q205" s="178">
        <v>0.111</v>
      </c>
      <c r="R205" s="178">
        <f>Q205*H205</f>
        <v>1.219668</v>
      </c>
      <c r="S205" s="178">
        <v>0</v>
      </c>
      <c r="T205" s="179">
        <f>S205*H205</f>
        <v>0</v>
      </c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R205" s="180" t="s">
        <v>257</v>
      </c>
      <c r="AT205" s="180" t="s">
        <v>355</v>
      </c>
      <c r="AU205" s="180" t="s">
        <v>22</v>
      </c>
      <c r="AY205" s="20" t="s">
        <v>216</v>
      </c>
      <c r="BE205" s="181">
        <f>IF(N205="základní",J205,0)</f>
        <v>0</v>
      </c>
      <c r="BF205" s="181">
        <f>IF(N205="snížená",J205,0)</f>
        <v>0</v>
      </c>
      <c r="BG205" s="181">
        <f>IF(N205="zákl. přenesená",J205,0)</f>
        <v>0</v>
      </c>
      <c r="BH205" s="181">
        <f>IF(N205="sníž. přenesená",J205,0)</f>
        <v>0</v>
      </c>
      <c r="BI205" s="181">
        <f>IF(N205="nulová",J205,0)</f>
        <v>0</v>
      </c>
      <c r="BJ205" s="20" t="s">
        <v>88</v>
      </c>
      <c r="BK205" s="181">
        <f>ROUND(I205*H205,2)</f>
        <v>0</v>
      </c>
      <c r="BL205" s="20" t="s">
        <v>222</v>
      </c>
      <c r="BM205" s="180" t="s">
        <v>1775</v>
      </c>
    </row>
    <row r="206" spans="1:51" s="13" customFormat="1" ht="12">
      <c r="A206" s="13"/>
      <c r="B206" s="182"/>
      <c r="C206" s="13"/>
      <c r="D206" s="183" t="s">
        <v>224</v>
      </c>
      <c r="E206" s="13"/>
      <c r="F206" s="185" t="s">
        <v>1883</v>
      </c>
      <c r="G206" s="13"/>
      <c r="H206" s="186">
        <v>10.988</v>
      </c>
      <c r="I206" s="187"/>
      <c r="J206" s="13"/>
      <c r="K206" s="13"/>
      <c r="L206" s="182"/>
      <c r="M206" s="188"/>
      <c r="N206" s="189"/>
      <c r="O206" s="189"/>
      <c r="P206" s="189"/>
      <c r="Q206" s="189"/>
      <c r="R206" s="189"/>
      <c r="S206" s="189"/>
      <c r="T206" s="190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184" t="s">
        <v>224</v>
      </c>
      <c r="AU206" s="184" t="s">
        <v>22</v>
      </c>
      <c r="AV206" s="13" t="s">
        <v>22</v>
      </c>
      <c r="AW206" s="13" t="s">
        <v>4</v>
      </c>
      <c r="AX206" s="13" t="s">
        <v>88</v>
      </c>
      <c r="AY206" s="184" t="s">
        <v>216</v>
      </c>
    </row>
    <row r="207" spans="1:65" s="2" customFormat="1" ht="24.15" customHeight="1">
      <c r="A207" s="40"/>
      <c r="B207" s="167"/>
      <c r="C207" s="203" t="s">
        <v>378</v>
      </c>
      <c r="D207" s="203" t="s">
        <v>355</v>
      </c>
      <c r="E207" s="204" t="s">
        <v>1396</v>
      </c>
      <c r="F207" s="205" t="s">
        <v>1397</v>
      </c>
      <c r="G207" s="206" t="s">
        <v>461</v>
      </c>
      <c r="H207" s="207">
        <v>0.578</v>
      </c>
      <c r="I207" s="208"/>
      <c r="J207" s="209">
        <f>ROUND(I207*H207,2)</f>
        <v>0</v>
      </c>
      <c r="K207" s="210"/>
      <c r="L207" s="211"/>
      <c r="M207" s="212" t="s">
        <v>3</v>
      </c>
      <c r="N207" s="213" t="s">
        <v>51</v>
      </c>
      <c r="O207" s="74"/>
      <c r="P207" s="178">
        <f>O207*H207</f>
        <v>0</v>
      </c>
      <c r="Q207" s="178">
        <v>0.057</v>
      </c>
      <c r="R207" s="178">
        <f>Q207*H207</f>
        <v>0.032945999999999996</v>
      </c>
      <c r="S207" s="178">
        <v>0</v>
      </c>
      <c r="T207" s="179">
        <f>S207*H207</f>
        <v>0</v>
      </c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R207" s="180" t="s">
        <v>257</v>
      </c>
      <c r="AT207" s="180" t="s">
        <v>355</v>
      </c>
      <c r="AU207" s="180" t="s">
        <v>22</v>
      </c>
      <c r="AY207" s="20" t="s">
        <v>216</v>
      </c>
      <c r="BE207" s="181">
        <f>IF(N207="základní",J207,0)</f>
        <v>0</v>
      </c>
      <c r="BF207" s="181">
        <f>IF(N207="snížená",J207,0)</f>
        <v>0</v>
      </c>
      <c r="BG207" s="181">
        <f>IF(N207="zákl. přenesená",J207,0)</f>
        <v>0</v>
      </c>
      <c r="BH207" s="181">
        <f>IF(N207="sníž. přenesená",J207,0)</f>
        <v>0</v>
      </c>
      <c r="BI207" s="181">
        <f>IF(N207="nulová",J207,0)</f>
        <v>0</v>
      </c>
      <c r="BJ207" s="20" t="s">
        <v>88</v>
      </c>
      <c r="BK207" s="181">
        <f>ROUND(I207*H207,2)</f>
        <v>0</v>
      </c>
      <c r="BL207" s="20" t="s">
        <v>222</v>
      </c>
      <c r="BM207" s="180" t="s">
        <v>1776</v>
      </c>
    </row>
    <row r="208" spans="1:51" s="13" customFormat="1" ht="12">
      <c r="A208" s="13"/>
      <c r="B208" s="182"/>
      <c r="C208" s="13"/>
      <c r="D208" s="183" t="s">
        <v>224</v>
      </c>
      <c r="E208" s="13"/>
      <c r="F208" s="185" t="s">
        <v>1536</v>
      </c>
      <c r="G208" s="13"/>
      <c r="H208" s="186">
        <v>0.578</v>
      </c>
      <c r="I208" s="187"/>
      <c r="J208" s="13"/>
      <c r="K208" s="13"/>
      <c r="L208" s="182"/>
      <c r="M208" s="188"/>
      <c r="N208" s="189"/>
      <c r="O208" s="189"/>
      <c r="P208" s="189"/>
      <c r="Q208" s="189"/>
      <c r="R208" s="189"/>
      <c r="S208" s="189"/>
      <c r="T208" s="190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184" t="s">
        <v>224</v>
      </c>
      <c r="AU208" s="184" t="s">
        <v>22</v>
      </c>
      <c r="AV208" s="13" t="s">
        <v>22</v>
      </c>
      <c r="AW208" s="13" t="s">
        <v>4</v>
      </c>
      <c r="AX208" s="13" t="s">
        <v>88</v>
      </c>
      <c r="AY208" s="184" t="s">
        <v>216</v>
      </c>
    </row>
    <row r="209" spans="1:65" s="2" customFormat="1" ht="14.4" customHeight="1">
      <c r="A209" s="40"/>
      <c r="B209" s="167"/>
      <c r="C209" s="203" t="s">
        <v>387</v>
      </c>
      <c r="D209" s="203" t="s">
        <v>355</v>
      </c>
      <c r="E209" s="204" t="s">
        <v>1400</v>
      </c>
      <c r="F209" s="205" t="s">
        <v>1401</v>
      </c>
      <c r="G209" s="206" t="s">
        <v>461</v>
      </c>
      <c r="H209" s="207">
        <v>10.988</v>
      </c>
      <c r="I209" s="208"/>
      <c r="J209" s="209">
        <f>ROUND(I209*H209,2)</f>
        <v>0</v>
      </c>
      <c r="K209" s="210"/>
      <c r="L209" s="211"/>
      <c r="M209" s="212" t="s">
        <v>3</v>
      </c>
      <c r="N209" s="213" t="s">
        <v>51</v>
      </c>
      <c r="O209" s="74"/>
      <c r="P209" s="178">
        <f>O209*H209</f>
        <v>0</v>
      </c>
      <c r="Q209" s="178">
        <v>0.00044</v>
      </c>
      <c r="R209" s="178">
        <f>Q209*H209</f>
        <v>0.00483472</v>
      </c>
      <c r="S209" s="178">
        <v>0</v>
      </c>
      <c r="T209" s="179">
        <f>S209*H209</f>
        <v>0</v>
      </c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R209" s="180" t="s">
        <v>257</v>
      </c>
      <c r="AT209" s="180" t="s">
        <v>355</v>
      </c>
      <c r="AU209" s="180" t="s">
        <v>22</v>
      </c>
      <c r="AY209" s="20" t="s">
        <v>216</v>
      </c>
      <c r="BE209" s="181">
        <f>IF(N209="základní",J209,0)</f>
        <v>0</v>
      </c>
      <c r="BF209" s="181">
        <f>IF(N209="snížená",J209,0)</f>
        <v>0</v>
      </c>
      <c r="BG209" s="181">
        <f>IF(N209="zákl. přenesená",J209,0)</f>
        <v>0</v>
      </c>
      <c r="BH209" s="181">
        <f>IF(N209="sníž. přenesená",J209,0)</f>
        <v>0</v>
      </c>
      <c r="BI209" s="181">
        <f>IF(N209="nulová",J209,0)</f>
        <v>0</v>
      </c>
      <c r="BJ209" s="20" t="s">
        <v>88</v>
      </c>
      <c r="BK209" s="181">
        <f>ROUND(I209*H209,2)</f>
        <v>0</v>
      </c>
      <c r="BL209" s="20" t="s">
        <v>222</v>
      </c>
      <c r="BM209" s="180" t="s">
        <v>1778</v>
      </c>
    </row>
    <row r="210" spans="1:51" s="13" customFormat="1" ht="12">
      <c r="A210" s="13"/>
      <c r="B210" s="182"/>
      <c r="C210" s="13"/>
      <c r="D210" s="183" t="s">
        <v>224</v>
      </c>
      <c r="E210" s="13"/>
      <c r="F210" s="185" t="s">
        <v>1883</v>
      </c>
      <c r="G210" s="13"/>
      <c r="H210" s="186">
        <v>10.988</v>
      </c>
      <c r="I210" s="187"/>
      <c r="J210" s="13"/>
      <c r="K210" s="13"/>
      <c r="L210" s="182"/>
      <c r="M210" s="188"/>
      <c r="N210" s="189"/>
      <c r="O210" s="189"/>
      <c r="P210" s="189"/>
      <c r="Q210" s="189"/>
      <c r="R210" s="189"/>
      <c r="S210" s="189"/>
      <c r="T210" s="190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184" t="s">
        <v>224</v>
      </c>
      <c r="AU210" s="184" t="s">
        <v>22</v>
      </c>
      <c r="AV210" s="13" t="s">
        <v>22</v>
      </c>
      <c r="AW210" s="13" t="s">
        <v>4</v>
      </c>
      <c r="AX210" s="13" t="s">
        <v>88</v>
      </c>
      <c r="AY210" s="184" t="s">
        <v>216</v>
      </c>
    </row>
    <row r="211" spans="1:65" s="2" customFormat="1" ht="24.15" customHeight="1">
      <c r="A211" s="40"/>
      <c r="B211" s="167"/>
      <c r="C211" s="203" t="s">
        <v>396</v>
      </c>
      <c r="D211" s="203" t="s">
        <v>355</v>
      </c>
      <c r="E211" s="204" t="s">
        <v>1403</v>
      </c>
      <c r="F211" s="205" t="s">
        <v>1404</v>
      </c>
      <c r="G211" s="206" t="s">
        <v>461</v>
      </c>
      <c r="H211" s="207">
        <v>10.988</v>
      </c>
      <c r="I211" s="208"/>
      <c r="J211" s="209">
        <f>ROUND(I211*H211,2)</f>
        <v>0</v>
      </c>
      <c r="K211" s="210"/>
      <c r="L211" s="211"/>
      <c r="M211" s="212" t="s">
        <v>3</v>
      </c>
      <c r="N211" s="213" t="s">
        <v>51</v>
      </c>
      <c r="O211" s="74"/>
      <c r="P211" s="178">
        <f>O211*H211</f>
        <v>0</v>
      </c>
      <c r="Q211" s="178">
        <v>0.027</v>
      </c>
      <c r="R211" s="178">
        <f>Q211*H211</f>
        <v>0.296676</v>
      </c>
      <c r="S211" s="178">
        <v>0</v>
      </c>
      <c r="T211" s="179">
        <f>S211*H211</f>
        <v>0</v>
      </c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R211" s="180" t="s">
        <v>257</v>
      </c>
      <c r="AT211" s="180" t="s">
        <v>355</v>
      </c>
      <c r="AU211" s="180" t="s">
        <v>22</v>
      </c>
      <c r="AY211" s="20" t="s">
        <v>216</v>
      </c>
      <c r="BE211" s="181">
        <f>IF(N211="základní",J211,0)</f>
        <v>0</v>
      </c>
      <c r="BF211" s="181">
        <f>IF(N211="snížená",J211,0)</f>
        <v>0</v>
      </c>
      <c r="BG211" s="181">
        <f>IF(N211="zákl. přenesená",J211,0)</f>
        <v>0</v>
      </c>
      <c r="BH211" s="181">
        <f>IF(N211="sníž. přenesená",J211,0)</f>
        <v>0</v>
      </c>
      <c r="BI211" s="181">
        <f>IF(N211="nulová",J211,0)</f>
        <v>0</v>
      </c>
      <c r="BJ211" s="20" t="s">
        <v>88</v>
      </c>
      <c r="BK211" s="181">
        <f>ROUND(I211*H211,2)</f>
        <v>0</v>
      </c>
      <c r="BL211" s="20" t="s">
        <v>222</v>
      </c>
      <c r="BM211" s="180" t="s">
        <v>1779</v>
      </c>
    </row>
    <row r="212" spans="1:51" s="13" customFormat="1" ht="12">
      <c r="A212" s="13"/>
      <c r="B212" s="182"/>
      <c r="C212" s="13"/>
      <c r="D212" s="183" t="s">
        <v>224</v>
      </c>
      <c r="E212" s="13"/>
      <c r="F212" s="185" t="s">
        <v>1883</v>
      </c>
      <c r="G212" s="13"/>
      <c r="H212" s="186">
        <v>10.988</v>
      </c>
      <c r="I212" s="187"/>
      <c r="J212" s="13"/>
      <c r="K212" s="13"/>
      <c r="L212" s="182"/>
      <c r="M212" s="188"/>
      <c r="N212" s="189"/>
      <c r="O212" s="189"/>
      <c r="P212" s="189"/>
      <c r="Q212" s="189"/>
      <c r="R212" s="189"/>
      <c r="S212" s="189"/>
      <c r="T212" s="190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184" t="s">
        <v>224</v>
      </c>
      <c r="AU212" s="184" t="s">
        <v>22</v>
      </c>
      <c r="AV212" s="13" t="s">
        <v>22</v>
      </c>
      <c r="AW212" s="13" t="s">
        <v>4</v>
      </c>
      <c r="AX212" s="13" t="s">
        <v>88</v>
      </c>
      <c r="AY212" s="184" t="s">
        <v>216</v>
      </c>
    </row>
    <row r="213" spans="1:65" s="2" customFormat="1" ht="24.15" customHeight="1">
      <c r="A213" s="40"/>
      <c r="B213" s="167"/>
      <c r="C213" s="168" t="s">
        <v>402</v>
      </c>
      <c r="D213" s="168" t="s">
        <v>218</v>
      </c>
      <c r="E213" s="169" t="s">
        <v>1413</v>
      </c>
      <c r="F213" s="170" t="s">
        <v>1414</v>
      </c>
      <c r="G213" s="171" t="s">
        <v>461</v>
      </c>
      <c r="H213" s="172">
        <v>10.988</v>
      </c>
      <c r="I213" s="173"/>
      <c r="J213" s="174">
        <f>ROUND(I213*H213,2)</f>
        <v>0</v>
      </c>
      <c r="K213" s="175"/>
      <c r="L213" s="41"/>
      <c r="M213" s="176" t="s">
        <v>3</v>
      </c>
      <c r="N213" s="177" t="s">
        <v>51</v>
      </c>
      <c r="O213" s="74"/>
      <c r="P213" s="178">
        <f>O213*H213</f>
        <v>0</v>
      </c>
      <c r="Q213" s="178">
        <v>0.21734</v>
      </c>
      <c r="R213" s="178">
        <f>Q213*H213</f>
        <v>2.3881319199999997</v>
      </c>
      <c r="S213" s="178">
        <v>0</v>
      </c>
      <c r="T213" s="179">
        <f>S213*H213</f>
        <v>0</v>
      </c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R213" s="180" t="s">
        <v>222</v>
      </c>
      <c r="AT213" s="180" t="s">
        <v>218</v>
      </c>
      <c r="AU213" s="180" t="s">
        <v>22</v>
      </c>
      <c r="AY213" s="20" t="s">
        <v>216</v>
      </c>
      <c r="BE213" s="181">
        <f>IF(N213="základní",J213,0)</f>
        <v>0</v>
      </c>
      <c r="BF213" s="181">
        <f>IF(N213="snížená",J213,0)</f>
        <v>0</v>
      </c>
      <c r="BG213" s="181">
        <f>IF(N213="zákl. přenesená",J213,0)</f>
        <v>0</v>
      </c>
      <c r="BH213" s="181">
        <f>IF(N213="sníž. přenesená",J213,0)</f>
        <v>0</v>
      </c>
      <c r="BI213" s="181">
        <f>IF(N213="nulová",J213,0)</f>
        <v>0</v>
      </c>
      <c r="BJ213" s="20" t="s">
        <v>88</v>
      </c>
      <c r="BK213" s="181">
        <f>ROUND(I213*H213,2)</f>
        <v>0</v>
      </c>
      <c r="BL213" s="20" t="s">
        <v>222</v>
      </c>
      <c r="BM213" s="180" t="s">
        <v>1782</v>
      </c>
    </row>
    <row r="214" spans="1:51" s="13" customFormat="1" ht="12">
      <c r="A214" s="13"/>
      <c r="B214" s="182"/>
      <c r="C214" s="13"/>
      <c r="D214" s="183" t="s">
        <v>224</v>
      </c>
      <c r="E214" s="13"/>
      <c r="F214" s="185" t="s">
        <v>1883</v>
      </c>
      <c r="G214" s="13"/>
      <c r="H214" s="186">
        <v>10.988</v>
      </c>
      <c r="I214" s="187"/>
      <c r="J214" s="13"/>
      <c r="K214" s="13"/>
      <c r="L214" s="182"/>
      <c r="M214" s="188"/>
      <c r="N214" s="189"/>
      <c r="O214" s="189"/>
      <c r="P214" s="189"/>
      <c r="Q214" s="189"/>
      <c r="R214" s="189"/>
      <c r="S214" s="189"/>
      <c r="T214" s="190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184" t="s">
        <v>224</v>
      </c>
      <c r="AU214" s="184" t="s">
        <v>22</v>
      </c>
      <c r="AV214" s="13" t="s">
        <v>22</v>
      </c>
      <c r="AW214" s="13" t="s">
        <v>4</v>
      </c>
      <c r="AX214" s="13" t="s">
        <v>88</v>
      </c>
      <c r="AY214" s="184" t="s">
        <v>216</v>
      </c>
    </row>
    <row r="215" spans="1:65" s="2" customFormat="1" ht="14.4" customHeight="1">
      <c r="A215" s="40"/>
      <c r="B215" s="167"/>
      <c r="C215" s="203" t="s">
        <v>411</v>
      </c>
      <c r="D215" s="203" t="s">
        <v>355</v>
      </c>
      <c r="E215" s="204" t="s">
        <v>1419</v>
      </c>
      <c r="F215" s="205" t="s">
        <v>1420</v>
      </c>
      <c r="G215" s="206" t="s">
        <v>461</v>
      </c>
      <c r="H215" s="207">
        <v>9.253</v>
      </c>
      <c r="I215" s="208"/>
      <c r="J215" s="209">
        <f>ROUND(I215*H215,2)</f>
        <v>0</v>
      </c>
      <c r="K215" s="210"/>
      <c r="L215" s="211"/>
      <c r="M215" s="212" t="s">
        <v>3</v>
      </c>
      <c r="N215" s="213" t="s">
        <v>51</v>
      </c>
      <c r="O215" s="74"/>
      <c r="P215" s="178">
        <f>O215*H215</f>
        <v>0</v>
      </c>
      <c r="Q215" s="178">
        <v>0.0506</v>
      </c>
      <c r="R215" s="178">
        <f>Q215*H215</f>
        <v>0.4682018</v>
      </c>
      <c r="S215" s="178">
        <v>0</v>
      </c>
      <c r="T215" s="179">
        <f>S215*H215</f>
        <v>0</v>
      </c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R215" s="180" t="s">
        <v>257</v>
      </c>
      <c r="AT215" s="180" t="s">
        <v>355</v>
      </c>
      <c r="AU215" s="180" t="s">
        <v>22</v>
      </c>
      <c r="AY215" s="20" t="s">
        <v>216</v>
      </c>
      <c r="BE215" s="181">
        <f>IF(N215="základní",J215,0)</f>
        <v>0</v>
      </c>
      <c r="BF215" s="181">
        <f>IF(N215="snížená",J215,0)</f>
        <v>0</v>
      </c>
      <c r="BG215" s="181">
        <f>IF(N215="zákl. přenesená",J215,0)</f>
        <v>0</v>
      </c>
      <c r="BH215" s="181">
        <f>IF(N215="sníž. přenesená",J215,0)</f>
        <v>0</v>
      </c>
      <c r="BI215" s="181">
        <f>IF(N215="nulová",J215,0)</f>
        <v>0</v>
      </c>
      <c r="BJ215" s="20" t="s">
        <v>88</v>
      </c>
      <c r="BK215" s="181">
        <f>ROUND(I215*H215,2)</f>
        <v>0</v>
      </c>
      <c r="BL215" s="20" t="s">
        <v>222</v>
      </c>
      <c r="BM215" s="180" t="s">
        <v>1783</v>
      </c>
    </row>
    <row r="216" spans="1:51" s="13" customFormat="1" ht="12">
      <c r="A216" s="13"/>
      <c r="B216" s="182"/>
      <c r="C216" s="13"/>
      <c r="D216" s="183" t="s">
        <v>224</v>
      </c>
      <c r="E216" s="13"/>
      <c r="F216" s="185" t="s">
        <v>1471</v>
      </c>
      <c r="G216" s="13"/>
      <c r="H216" s="186">
        <v>9.253</v>
      </c>
      <c r="I216" s="187"/>
      <c r="J216" s="13"/>
      <c r="K216" s="13"/>
      <c r="L216" s="182"/>
      <c r="M216" s="188"/>
      <c r="N216" s="189"/>
      <c r="O216" s="189"/>
      <c r="P216" s="189"/>
      <c r="Q216" s="189"/>
      <c r="R216" s="189"/>
      <c r="S216" s="189"/>
      <c r="T216" s="190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184" t="s">
        <v>224</v>
      </c>
      <c r="AU216" s="184" t="s">
        <v>22</v>
      </c>
      <c r="AV216" s="13" t="s">
        <v>22</v>
      </c>
      <c r="AW216" s="13" t="s">
        <v>4</v>
      </c>
      <c r="AX216" s="13" t="s">
        <v>88</v>
      </c>
      <c r="AY216" s="184" t="s">
        <v>216</v>
      </c>
    </row>
    <row r="217" spans="1:65" s="2" customFormat="1" ht="24.15" customHeight="1">
      <c r="A217" s="40"/>
      <c r="B217" s="167"/>
      <c r="C217" s="203" t="s">
        <v>418</v>
      </c>
      <c r="D217" s="203" t="s">
        <v>355</v>
      </c>
      <c r="E217" s="204" t="s">
        <v>1422</v>
      </c>
      <c r="F217" s="205" t="s">
        <v>1423</v>
      </c>
      <c r="G217" s="206" t="s">
        <v>461</v>
      </c>
      <c r="H217" s="207">
        <v>1.735</v>
      </c>
      <c r="I217" s="208"/>
      <c r="J217" s="209">
        <f>ROUND(I217*H217,2)</f>
        <v>0</v>
      </c>
      <c r="K217" s="210"/>
      <c r="L217" s="211"/>
      <c r="M217" s="212" t="s">
        <v>3</v>
      </c>
      <c r="N217" s="213" t="s">
        <v>51</v>
      </c>
      <c r="O217" s="74"/>
      <c r="P217" s="178">
        <f>O217*H217</f>
        <v>0</v>
      </c>
      <c r="Q217" s="178">
        <v>0.011</v>
      </c>
      <c r="R217" s="178">
        <f>Q217*H217</f>
        <v>0.019085</v>
      </c>
      <c r="S217" s="178">
        <v>0</v>
      </c>
      <c r="T217" s="179">
        <f>S217*H217</f>
        <v>0</v>
      </c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R217" s="180" t="s">
        <v>257</v>
      </c>
      <c r="AT217" s="180" t="s">
        <v>355</v>
      </c>
      <c r="AU217" s="180" t="s">
        <v>22</v>
      </c>
      <c r="AY217" s="20" t="s">
        <v>216</v>
      </c>
      <c r="BE217" s="181">
        <f>IF(N217="základní",J217,0)</f>
        <v>0</v>
      </c>
      <c r="BF217" s="181">
        <f>IF(N217="snížená",J217,0)</f>
        <v>0</v>
      </c>
      <c r="BG217" s="181">
        <f>IF(N217="zákl. přenesená",J217,0)</f>
        <v>0</v>
      </c>
      <c r="BH217" s="181">
        <f>IF(N217="sníž. přenesená",J217,0)</f>
        <v>0</v>
      </c>
      <c r="BI217" s="181">
        <f>IF(N217="nulová",J217,0)</f>
        <v>0</v>
      </c>
      <c r="BJ217" s="20" t="s">
        <v>88</v>
      </c>
      <c r="BK217" s="181">
        <f>ROUND(I217*H217,2)</f>
        <v>0</v>
      </c>
      <c r="BL217" s="20" t="s">
        <v>222</v>
      </c>
      <c r="BM217" s="180" t="s">
        <v>1784</v>
      </c>
    </row>
    <row r="218" spans="1:47" s="2" customFormat="1" ht="12">
      <c r="A218" s="40"/>
      <c r="B218" s="41"/>
      <c r="C218" s="40"/>
      <c r="D218" s="183" t="s">
        <v>229</v>
      </c>
      <c r="E218" s="40"/>
      <c r="F218" s="191" t="s">
        <v>1338</v>
      </c>
      <c r="G218" s="40"/>
      <c r="H218" s="40"/>
      <c r="I218" s="192"/>
      <c r="J218" s="40"/>
      <c r="K218" s="40"/>
      <c r="L218" s="41"/>
      <c r="M218" s="193"/>
      <c r="N218" s="194"/>
      <c r="O218" s="74"/>
      <c r="P218" s="74"/>
      <c r="Q218" s="74"/>
      <c r="R218" s="74"/>
      <c r="S218" s="74"/>
      <c r="T218" s="75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T218" s="20" t="s">
        <v>229</v>
      </c>
      <c r="AU218" s="20" t="s">
        <v>22</v>
      </c>
    </row>
    <row r="219" spans="1:51" s="13" customFormat="1" ht="12">
      <c r="A219" s="13"/>
      <c r="B219" s="182"/>
      <c r="C219" s="13"/>
      <c r="D219" s="183" t="s">
        <v>224</v>
      </c>
      <c r="E219" s="13"/>
      <c r="F219" s="185" t="s">
        <v>1399</v>
      </c>
      <c r="G219" s="13"/>
      <c r="H219" s="186">
        <v>1.735</v>
      </c>
      <c r="I219" s="187"/>
      <c r="J219" s="13"/>
      <c r="K219" s="13"/>
      <c r="L219" s="182"/>
      <c r="M219" s="188"/>
      <c r="N219" s="189"/>
      <c r="O219" s="189"/>
      <c r="P219" s="189"/>
      <c r="Q219" s="189"/>
      <c r="R219" s="189"/>
      <c r="S219" s="189"/>
      <c r="T219" s="190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184" t="s">
        <v>224</v>
      </c>
      <c r="AU219" s="184" t="s">
        <v>22</v>
      </c>
      <c r="AV219" s="13" t="s">
        <v>22</v>
      </c>
      <c r="AW219" s="13" t="s">
        <v>4</v>
      </c>
      <c r="AX219" s="13" t="s">
        <v>88</v>
      </c>
      <c r="AY219" s="184" t="s">
        <v>216</v>
      </c>
    </row>
    <row r="220" spans="1:65" s="2" customFormat="1" ht="24.15" customHeight="1">
      <c r="A220" s="40"/>
      <c r="B220" s="167"/>
      <c r="C220" s="203" t="s">
        <v>426</v>
      </c>
      <c r="D220" s="203" t="s">
        <v>355</v>
      </c>
      <c r="E220" s="204" t="s">
        <v>1884</v>
      </c>
      <c r="F220" s="205" t="s">
        <v>1885</v>
      </c>
      <c r="G220" s="206" t="s">
        <v>461</v>
      </c>
      <c r="H220" s="207">
        <v>1.157</v>
      </c>
      <c r="I220" s="208"/>
      <c r="J220" s="209">
        <f>ROUND(I220*H220,2)</f>
        <v>0</v>
      </c>
      <c r="K220" s="210"/>
      <c r="L220" s="211"/>
      <c r="M220" s="212" t="s">
        <v>3</v>
      </c>
      <c r="N220" s="213" t="s">
        <v>51</v>
      </c>
      <c r="O220" s="74"/>
      <c r="P220" s="178">
        <f>O220*H220</f>
        <v>0</v>
      </c>
      <c r="Q220" s="178">
        <v>0.0958</v>
      </c>
      <c r="R220" s="178">
        <f>Q220*H220</f>
        <v>0.1108406</v>
      </c>
      <c r="S220" s="178">
        <v>0</v>
      </c>
      <c r="T220" s="179">
        <f>S220*H220</f>
        <v>0</v>
      </c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R220" s="180" t="s">
        <v>257</v>
      </c>
      <c r="AT220" s="180" t="s">
        <v>355</v>
      </c>
      <c r="AU220" s="180" t="s">
        <v>22</v>
      </c>
      <c r="AY220" s="20" t="s">
        <v>216</v>
      </c>
      <c r="BE220" s="181">
        <f>IF(N220="základní",J220,0)</f>
        <v>0</v>
      </c>
      <c r="BF220" s="181">
        <f>IF(N220="snížená",J220,0)</f>
        <v>0</v>
      </c>
      <c r="BG220" s="181">
        <f>IF(N220="zákl. přenesená",J220,0)</f>
        <v>0</v>
      </c>
      <c r="BH220" s="181">
        <f>IF(N220="sníž. přenesená",J220,0)</f>
        <v>0</v>
      </c>
      <c r="BI220" s="181">
        <f>IF(N220="nulová",J220,0)</f>
        <v>0</v>
      </c>
      <c r="BJ220" s="20" t="s">
        <v>88</v>
      </c>
      <c r="BK220" s="181">
        <f>ROUND(I220*H220,2)</f>
        <v>0</v>
      </c>
      <c r="BL220" s="20" t="s">
        <v>222</v>
      </c>
      <c r="BM220" s="180" t="s">
        <v>1886</v>
      </c>
    </row>
    <row r="221" spans="1:51" s="13" customFormat="1" ht="12">
      <c r="A221" s="13"/>
      <c r="B221" s="182"/>
      <c r="C221" s="13"/>
      <c r="D221" s="183" t="s">
        <v>224</v>
      </c>
      <c r="E221" s="184" t="s">
        <v>3</v>
      </c>
      <c r="F221" s="185" t="s">
        <v>1887</v>
      </c>
      <c r="G221" s="13"/>
      <c r="H221" s="186">
        <v>2</v>
      </c>
      <c r="I221" s="187"/>
      <c r="J221" s="13"/>
      <c r="K221" s="13"/>
      <c r="L221" s="182"/>
      <c r="M221" s="188"/>
      <c r="N221" s="189"/>
      <c r="O221" s="189"/>
      <c r="P221" s="189"/>
      <c r="Q221" s="189"/>
      <c r="R221" s="189"/>
      <c r="S221" s="189"/>
      <c r="T221" s="190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184" t="s">
        <v>224</v>
      </c>
      <c r="AU221" s="184" t="s">
        <v>22</v>
      </c>
      <c r="AV221" s="13" t="s">
        <v>22</v>
      </c>
      <c r="AW221" s="13" t="s">
        <v>41</v>
      </c>
      <c r="AX221" s="13" t="s">
        <v>88</v>
      </c>
      <c r="AY221" s="184" t="s">
        <v>216</v>
      </c>
    </row>
    <row r="222" spans="1:51" s="13" customFormat="1" ht="12">
      <c r="A222" s="13"/>
      <c r="B222" s="182"/>
      <c r="C222" s="13"/>
      <c r="D222" s="183" t="s">
        <v>224</v>
      </c>
      <c r="E222" s="13"/>
      <c r="F222" s="185" t="s">
        <v>1546</v>
      </c>
      <c r="G222" s="13"/>
      <c r="H222" s="186">
        <v>1.157</v>
      </c>
      <c r="I222" s="187"/>
      <c r="J222" s="13"/>
      <c r="K222" s="13"/>
      <c r="L222" s="182"/>
      <c r="M222" s="188"/>
      <c r="N222" s="189"/>
      <c r="O222" s="189"/>
      <c r="P222" s="189"/>
      <c r="Q222" s="189"/>
      <c r="R222" s="189"/>
      <c r="S222" s="189"/>
      <c r="T222" s="190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184" t="s">
        <v>224</v>
      </c>
      <c r="AU222" s="184" t="s">
        <v>22</v>
      </c>
      <c r="AV222" s="13" t="s">
        <v>22</v>
      </c>
      <c r="AW222" s="13" t="s">
        <v>4</v>
      </c>
      <c r="AX222" s="13" t="s">
        <v>88</v>
      </c>
      <c r="AY222" s="184" t="s">
        <v>216</v>
      </c>
    </row>
    <row r="223" spans="1:65" s="2" customFormat="1" ht="24.15" customHeight="1">
      <c r="A223" s="40"/>
      <c r="B223" s="167"/>
      <c r="C223" s="168" t="s">
        <v>433</v>
      </c>
      <c r="D223" s="168" t="s">
        <v>218</v>
      </c>
      <c r="E223" s="169" t="s">
        <v>1785</v>
      </c>
      <c r="F223" s="170" t="s">
        <v>1786</v>
      </c>
      <c r="G223" s="171" t="s">
        <v>270</v>
      </c>
      <c r="H223" s="172">
        <v>1.431</v>
      </c>
      <c r="I223" s="173"/>
      <c r="J223" s="174">
        <f>ROUND(I223*H223,2)</f>
        <v>0</v>
      </c>
      <c r="K223" s="175"/>
      <c r="L223" s="41"/>
      <c r="M223" s="176" t="s">
        <v>3</v>
      </c>
      <c r="N223" s="177" t="s">
        <v>51</v>
      </c>
      <c r="O223" s="74"/>
      <c r="P223" s="178">
        <f>O223*H223</f>
        <v>0</v>
      </c>
      <c r="Q223" s="178">
        <v>2.25634</v>
      </c>
      <c r="R223" s="178">
        <f>Q223*H223</f>
        <v>3.22882254</v>
      </c>
      <c r="S223" s="178">
        <v>0</v>
      </c>
      <c r="T223" s="179">
        <f>S223*H223</f>
        <v>0</v>
      </c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R223" s="180" t="s">
        <v>222</v>
      </c>
      <c r="AT223" s="180" t="s">
        <v>218</v>
      </c>
      <c r="AU223" s="180" t="s">
        <v>22</v>
      </c>
      <c r="AY223" s="20" t="s">
        <v>216</v>
      </c>
      <c r="BE223" s="181">
        <f>IF(N223="základní",J223,0)</f>
        <v>0</v>
      </c>
      <c r="BF223" s="181">
        <f>IF(N223="snížená",J223,0)</f>
        <v>0</v>
      </c>
      <c r="BG223" s="181">
        <f>IF(N223="zákl. přenesená",J223,0)</f>
        <v>0</v>
      </c>
      <c r="BH223" s="181">
        <f>IF(N223="sníž. přenesená",J223,0)</f>
        <v>0</v>
      </c>
      <c r="BI223" s="181">
        <f>IF(N223="nulová",J223,0)</f>
        <v>0</v>
      </c>
      <c r="BJ223" s="20" t="s">
        <v>88</v>
      </c>
      <c r="BK223" s="181">
        <f>ROUND(I223*H223,2)</f>
        <v>0</v>
      </c>
      <c r="BL223" s="20" t="s">
        <v>222</v>
      </c>
      <c r="BM223" s="180" t="s">
        <v>1888</v>
      </c>
    </row>
    <row r="224" spans="1:51" s="13" customFormat="1" ht="12">
      <c r="A224" s="13"/>
      <c r="B224" s="182"/>
      <c r="C224" s="13"/>
      <c r="D224" s="183" t="s">
        <v>224</v>
      </c>
      <c r="E224" s="184" t="s">
        <v>3</v>
      </c>
      <c r="F224" s="185" t="s">
        <v>1889</v>
      </c>
      <c r="G224" s="13"/>
      <c r="H224" s="186">
        <v>2.475</v>
      </c>
      <c r="I224" s="187"/>
      <c r="J224" s="13"/>
      <c r="K224" s="13"/>
      <c r="L224" s="182"/>
      <c r="M224" s="188"/>
      <c r="N224" s="189"/>
      <c r="O224" s="189"/>
      <c r="P224" s="189"/>
      <c r="Q224" s="189"/>
      <c r="R224" s="189"/>
      <c r="S224" s="189"/>
      <c r="T224" s="190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184" t="s">
        <v>224</v>
      </c>
      <c r="AU224" s="184" t="s">
        <v>22</v>
      </c>
      <c r="AV224" s="13" t="s">
        <v>22</v>
      </c>
      <c r="AW224" s="13" t="s">
        <v>41</v>
      </c>
      <c r="AX224" s="13" t="s">
        <v>88</v>
      </c>
      <c r="AY224" s="184" t="s">
        <v>216</v>
      </c>
    </row>
    <row r="225" spans="1:51" s="13" customFormat="1" ht="12">
      <c r="A225" s="13"/>
      <c r="B225" s="182"/>
      <c r="C225" s="13"/>
      <c r="D225" s="183" t="s">
        <v>224</v>
      </c>
      <c r="E225" s="13"/>
      <c r="F225" s="185" t="s">
        <v>1890</v>
      </c>
      <c r="G225" s="13"/>
      <c r="H225" s="186">
        <v>1.431</v>
      </c>
      <c r="I225" s="187"/>
      <c r="J225" s="13"/>
      <c r="K225" s="13"/>
      <c r="L225" s="182"/>
      <c r="M225" s="188"/>
      <c r="N225" s="189"/>
      <c r="O225" s="189"/>
      <c r="P225" s="189"/>
      <c r="Q225" s="189"/>
      <c r="R225" s="189"/>
      <c r="S225" s="189"/>
      <c r="T225" s="190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184" t="s">
        <v>224</v>
      </c>
      <c r="AU225" s="184" t="s">
        <v>22</v>
      </c>
      <c r="AV225" s="13" t="s">
        <v>22</v>
      </c>
      <c r="AW225" s="13" t="s">
        <v>4</v>
      </c>
      <c r="AX225" s="13" t="s">
        <v>88</v>
      </c>
      <c r="AY225" s="184" t="s">
        <v>216</v>
      </c>
    </row>
    <row r="226" spans="1:65" s="2" customFormat="1" ht="14.4" customHeight="1">
      <c r="A226" s="40"/>
      <c r="B226" s="167"/>
      <c r="C226" s="168" t="s">
        <v>439</v>
      </c>
      <c r="D226" s="168" t="s">
        <v>218</v>
      </c>
      <c r="E226" s="169" t="s">
        <v>1426</v>
      </c>
      <c r="F226" s="170" t="s">
        <v>1427</v>
      </c>
      <c r="G226" s="171" t="s">
        <v>260</v>
      </c>
      <c r="H226" s="172">
        <v>76.151</v>
      </c>
      <c r="I226" s="173"/>
      <c r="J226" s="174">
        <f>ROUND(I226*H226,2)</f>
        <v>0</v>
      </c>
      <c r="K226" s="175"/>
      <c r="L226" s="41"/>
      <c r="M226" s="176" t="s">
        <v>3</v>
      </c>
      <c r="N226" s="177" t="s">
        <v>51</v>
      </c>
      <c r="O226" s="74"/>
      <c r="P226" s="178">
        <f>O226*H226</f>
        <v>0</v>
      </c>
      <c r="Q226" s="178">
        <v>0.00019</v>
      </c>
      <c r="R226" s="178">
        <f>Q226*H226</f>
        <v>0.01446869</v>
      </c>
      <c r="S226" s="178">
        <v>0</v>
      </c>
      <c r="T226" s="179">
        <f>S226*H226</f>
        <v>0</v>
      </c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R226" s="180" t="s">
        <v>222</v>
      </c>
      <c r="AT226" s="180" t="s">
        <v>218</v>
      </c>
      <c r="AU226" s="180" t="s">
        <v>22</v>
      </c>
      <c r="AY226" s="20" t="s">
        <v>216</v>
      </c>
      <c r="BE226" s="181">
        <f>IF(N226="základní",J226,0)</f>
        <v>0</v>
      </c>
      <c r="BF226" s="181">
        <f>IF(N226="snížená",J226,0)</f>
        <v>0</v>
      </c>
      <c r="BG226" s="181">
        <f>IF(N226="zákl. přenesená",J226,0)</f>
        <v>0</v>
      </c>
      <c r="BH226" s="181">
        <f>IF(N226="sníž. přenesená",J226,0)</f>
        <v>0</v>
      </c>
      <c r="BI226" s="181">
        <f>IF(N226="nulová",J226,0)</f>
        <v>0</v>
      </c>
      <c r="BJ226" s="20" t="s">
        <v>88</v>
      </c>
      <c r="BK226" s="181">
        <f>ROUND(I226*H226,2)</f>
        <v>0</v>
      </c>
      <c r="BL226" s="20" t="s">
        <v>222</v>
      </c>
      <c r="BM226" s="180" t="s">
        <v>1791</v>
      </c>
    </row>
    <row r="227" spans="1:51" s="13" customFormat="1" ht="12">
      <c r="A227" s="13"/>
      <c r="B227" s="182"/>
      <c r="C227" s="13"/>
      <c r="D227" s="183" t="s">
        <v>224</v>
      </c>
      <c r="E227" s="184" t="s">
        <v>3</v>
      </c>
      <c r="F227" s="185" t="s">
        <v>1891</v>
      </c>
      <c r="G227" s="13"/>
      <c r="H227" s="186">
        <v>131.68</v>
      </c>
      <c r="I227" s="187"/>
      <c r="J227" s="13"/>
      <c r="K227" s="13"/>
      <c r="L227" s="182"/>
      <c r="M227" s="188"/>
      <c r="N227" s="189"/>
      <c r="O227" s="189"/>
      <c r="P227" s="189"/>
      <c r="Q227" s="189"/>
      <c r="R227" s="189"/>
      <c r="S227" s="189"/>
      <c r="T227" s="190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184" t="s">
        <v>224</v>
      </c>
      <c r="AU227" s="184" t="s">
        <v>22</v>
      </c>
      <c r="AV227" s="13" t="s">
        <v>22</v>
      </c>
      <c r="AW227" s="13" t="s">
        <v>41</v>
      </c>
      <c r="AX227" s="13" t="s">
        <v>88</v>
      </c>
      <c r="AY227" s="184" t="s">
        <v>216</v>
      </c>
    </row>
    <row r="228" spans="1:51" s="13" customFormat="1" ht="12">
      <c r="A228" s="13"/>
      <c r="B228" s="182"/>
      <c r="C228" s="13"/>
      <c r="D228" s="183" t="s">
        <v>224</v>
      </c>
      <c r="E228" s="13"/>
      <c r="F228" s="185" t="s">
        <v>1892</v>
      </c>
      <c r="G228" s="13"/>
      <c r="H228" s="186">
        <v>76.151</v>
      </c>
      <c r="I228" s="187"/>
      <c r="J228" s="13"/>
      <c r="K228" s="13"/>
      <c r="L228" s="182"/>
      <c r="M228" s="188"/>
      <c r="N228" s="189"/>
      <c r="O228" s="189"/>
      <c r="P228" s="189"/>
      <c r="Q228" s="189"/>
      <c r="R228" s="189"/>
      <c r="S228" s="189"/>
      <c r="T228" s="190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184" t="s">
        <v>224</v>
      </c>
      <c r="AU228" s="184" t="s">
        <v>22</v>
      </c>
      <c r="AV228" s="13" t="s">
        <v>22</v>
      </c>
      <c r="AW228" s="13" t="s">
        <v>4</v>
      </c>
      <c r="AX228" s="13" t="s">
        <v>88</v>
      </c>
      <c r="AY228" s="184" t="s">
        <v>216</v>
      </c>
    </row>
    <row r="229" spans="1:65" s="2" customFormat="1" ht="14.4" customHeight="1">
      <c r="A229" s="40"/>
      <c r="B229" s="167"/>
      <c r="C229" s="168" t="s">
        <v>444</v>
      </c>
      <c r="D229" s="168" t="s">
        <v>218</v>
      </c>
      <c r="E229" s="169" t="s">
        <v>1430</v>
      </c>
      <c r="F229" s="170" t="s">
        <v>1431</v>
      </c>
      <c r="G229" s="171" t="s">
        <v>260</v>
      </c>
      <c r="H229" s="172">
        <v>76.151</v>
      </c>
      <c r="I229" s="173"/>
      <c r="J229" s="174">
        <f>ROUND(I229*H229,2)</f>
        <v>0</v>
      </c>
      <c r="K229" s="175"/>
      <c r="L229" s="41"/>
      <c r="M229" s="176" t="s">
        <v>3</v>
      </c>
      <c r="N229" s="177" t="s">
        <v>51</v>
      </c>
      <c r="O229" s="74"/>
      <c r="P229" s="178">
        <f>O229*H229</f>
        <v>0</v>
      </c>
      <c r="Q229" s="178">
        <v>9E-05</v>
      </c>
      <c r="R229" s="178">
        <f>Q229*H229</f>
        <v>0.00685359</v>
      </c>
      <c r="S229" s="178">
        <v>0</v>
      </c>
      <c r="T229" s="179">
        <f>S229*H229</f>
        <v>0</v>
      </c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R229" s="180" t="s">
        <v>222</v>
      </c>
      <c r="AT229" s="180" t="s">
        <v>218</v>
      </c>
      <c r="AU229" s="180" t="s">
        <v>22</v>
      </c>
      <c r="AY229" s="20" t="s">
        <v>216</v>
      </c>
      <c r="BE229" s="181">
        <f>IF(N229="základní",J229,0)</f>
        <v>0</v>
      </c>
      <c r="BF229" s="181">
        <f>IF(N229="snížená",J229,0)</f>
        <v>0</v>
      </c>
      <c r="BG229" s="181">
        <f>IF(N229="zákl. přenesená",J229,0)</f>
        <v>0</v>
      </c>
      <c r="BH229" s="181">
        <f>IF(N229="sníž. přenesená",J229,0)</f>
        <v>0</v>
      </c>
      <c r="BI229" s="181">
        <f>IF(N229="nulová",J229,0)</f>
        <v>0</v>
      </c>
      <c r="BJ229" s="20" t="s">
        <v>88</v>
      </c>
      <c r="BK229" s="181">
        <f>ROUND(I229*H229,2)</f>
        <v>0</v>
      </c>
      <c r="BL229" s="20" t="s">
        <v>222</v>
      </c>
      <c r="BM229" s="180" t="s">
        <v>1795</v>
      </c>
    </row>
    <row r="230" spans="1:51" s="13" customFormat="1" ht="12">
      <c r="A230" s="13"/>
      <c r="B230" s="182"/>
      <c r="C230" s="13"/>
      <c r="D230" s="183" t="s">
        <v>224</v>
      </c>
      <c r="E230" s="13"/>
      <c r="F230" s="185" t="s">
        <v>1893</v>
      </c>
      <c r="G230" s="13"/>
      <c r="H230" s="186">
        <v>76.151</v>
      </c>
      <c r="I230" s="187"/>
      <c r="J230" s="13"/>
      <c r="K230" s="13"/>
      <c r="L230" s="182"/>
      <c r="M230" s="188"/>
      <c r="N230" s="189"/>
      <c r="O230" s="189"/>
      <c r="P230" s="189"/>
      <c r="Q230" s="189"/>
      <c r="R230" s="189"/>
      <c r="S230" s="189"/>
      <c r="T230" s="190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184" t="s">
        <v>224</v>
      </c>
      <c r="AU230" s="184" t="s">
        <v>22</v>
      </c>
      <c r="AV230" s="13" t="s">
        <v>22</v>
      </c>
      <c r="AW230" s="13" t="s">
        <v>4</v>
      </c>
      <c r="AX230" s="13" t="s">
        <v>88</v>
      </c>
      <c r="AY230" s="184" t="s">
        <v>216</v>
      </c>
    </row>
    <row r="231" spans="1:65" s="2" customFormat="1" ht="14.4" customHeight="1">
      <c r="A231" s="40"/>
      <c r="B231" s="167"/>
      <c r="C231" s="168" t="s">
        <v>449</v>
      </c>
      <c r="D231" s="168" t="s">
        <v>218</v>
      </c>
      <c r="E231" s="169" t="s">
        <v>1433</v>
      </c>
      <c r="F231" s="170" t="s">
        <v>1434</v>
      </c>
      <c r="G231" s="171" t="s">
        <v>1435</v>
      </c>
      <c r="H231" s="172">
        <v>0.064</v>
      </c>
      <c r="I231" s="173"/>
      <c r="J231" s="174">
        <f>ROUND(I231*H231,2)</f>
        <v>0</v>
      </c>
      <c r="K231" s="175"/>
      <c r="L231" s="41"/>
      <c r="M231" s="176" t="s">
        <v>3</v>
      </c>
      <c r="N231" s="177" t="s">
        <v>51</v>
      </c>
      <c r="O231" s="74"/>
      <c r="P231" s="178">
        <f>O231*H231</f>
        <v>0</v>
      </c>
      <c r="Q231" s="178">
        <v>0</v>
      </c>
      <c r="R231" s="178">
        <f>Q231*H231</f>
        <v>0</v>
      </c>
      <c r="S231" s="178">
        <v>0</v>
      </c>
      <c r="T231" s="179">
        <f>S231*H231</f>
        <v>0</v>
      </c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R231" s="180" t="s">
        <v>222</v>
      </c>
      <c r="AT231" s="180" t="s">
        <v>218</v>
      </c>
      <c r="AU231" s="180" t="s">
        <v>22</v>
      </c>
      <c r="AY231" s="20" t="s">
        <v>216</v>
      </c>
      <c r="BE231" s="181">
        <f>IF(N231="základní",J231,0)</f>
        <v>0</v>
      </c>
      <c r="BF231" s="181">
        <f>IF(N231="snížená",J231,0)</f>
        <v>0</v>
      </c>
      <c r="BG231" s="181">
        <f>IF(N231="zákl. přenesená",J231,0)</f>
        <v>0</v>
      </c>
      <c r="BH231" s="181">
        <f>IF(N231="sníž. přenesená",J231,0)</f>
        <v>0</v>
      </c>
      <c r="BI231" s="181">
        <f>IF(N231="nulová",J231,0)</f>
        <v>0</v>
      </c>
      <c r="BJ231" s="20" t="s">
        <v>88</v>
      </c>
      <c r="BK231" s="181">
        <f>ROUND(I231*H231,2)</f>
        <v>0</v>
      </c>
      <c r="BL231" s="20" t="s">
        <v>222</v>
      </c>
      <c r="BM231" s="180" t="s">
        <v>1796</v>
      </c>
    </row>
    <row r="232" spans="1:51" s="13" customFormat="1" ht="12">
      <c r="A232" s="13"/>
      <c r="B232" s="182"/>
      <c r="C232" s="13"/>
      <c r="D232" s="183" t="s">
        <v>224</v>
      </c>
      <c r="E232" s="13"/>
      <c r="F232" s="185" t="s">
        <v>1894</v>
      </c>
      <c r="G232" s="13"/>
      <c r="H232" s="186">
        <v>0.064</v>
      </c>
      <c r="I232" s="187"/>
      <c r="J232" s="13"/>
      <c r="K232" s="13"/>
      <c r="L232" s="182"/>
      <c r="M232" s="188"/>
      <c r="N232" s="189"/>
      <c r="O232" s="189"/>
      <c r="P232" s="189"/>
      <c r="Q232" s="189"/>
      <c r="R232" s="189"/>
      <c r="S232" s="189"/>
      <c r="T232" s="190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184" t="s">
        <v>224</v>
      </c>
      <c r="AU232" s="184" t="s">
        <v>22</v>
      </c>
      <c r="AV232" s="13" t="s">
        <v>22</v>
      </c>
      <c r="AW232" s="13" t="s">
        <v>4</v>
      </c>
      <c r="AX232" s="13" t="s">
        <v>88</v>
      </c>
      <c r="AY232" s="184" t="s">
        <v>216</v>
      </c>
    </row>
    <row r="233" spans="1:63" s="12" customFormat="1" ht="22.8" customHeight="1">
      <c r="A233" s="12"/>
      <c r="B233" s="154"/>
      <c r="C233" s="12"/>
      <c r="D233" s="155" t="s">
        <v>79</v>
      </c>
      <c r="E233" s="165" t="s">
        <v>263</v>
      </c>
      <c r="F233" s="165" t="s">
        <v>438</v>
      </c>
      <c r="G233" s="12"/>
      <c r="H233" s="12"/>
      <c r="I233" s="157"/>
      <c r="J233" s="166">
        <f>BK233</f>
        <v>0</v>
      </c>
      <c r="K233" s="12"/>
      <c r="L233" s="154"/>
      <c r="M233" s="159"/>
      <c r="N233" s="160"/>
      <c r="O233" s="160"/>
      <c r="P233" s="161">
        <f>SUM(P234:P239)</f>
        <v>0</v>
      </c>
      <c r="Q233" s="160"/>
      <c r="R233" s="161">
        <f>SUM(R234:R239)</f>
        <v>1.45770227</v>
      </c>
      <c r="S233" s="160"/>
      <c r="T233" s="162">
        <f>SUM(T234:T239)</f>
        <v>0</v>
      </c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R233" s="155" t="s">
        <v>88</v>
      </c>
      <c r="AT233" s="163" t="s">
        <v>79</v>
      </c>
      <c r="AU233" s="163" t="s">
        <v>88</v>
      </c>
      <c r="AY233" s="155" t="s">
        <v>216</v>
      </c>
      <c r="BK233" s="164">
        <f>SUM(BK234:BK239)</f>
        <v>0</v>
      </c>
    </row>
    <row r="234" spans="1:65" s="2" customFormat="1" ht="24.15" customHeight="1">
      <c r="A234" s="40"/>
      <c r="B234" s="167"/>
      <c r="C234" s="168" t="s">
        <v>454</v>
      </c>
      <c r="D234" s="168" t="s">
        <v>218</v>
      </c>
      <c r="E234" s="169" t="s">
        <v>1438</v>
      </c>
      <c r="F234" s="170" t="s">
        <v>1439</v>
      </c>
      <c r="G234" s="171" t="s">
        <v>260</v>
      </c>
      <c r="H234" s="172">
        <v>1.833</v>
      </c>
      <c r="I234" s="173"/>
      <c r="J234" s="174">
        <f>ROUND(I234*H234,2)</f>
        <v>0</v>
      </c>
      <c r="K234" s="175"/>
      <c r="L234" s="41"/>
      <c r="M234" s="176" t="s">
        <v>3</v>
      </c>
      <c r="N234" s="177" t="s">
        <v>51</v>
      </c>
      <c r="O234" s="74"/>
      <c r="P234" s="178">
        <f>O234*H234</f>
        <v>0</v>
      </c>
      <c r="Q234" s="178">
        <v>0.43819</v>
      </c>
      <c r="R234" s="178">
        <f>Q234*H234</f>
        <v>0.80320227</v>
      </c>
      <c r="S234" s="178">
        <v>0</v>
      </c>
      <c r="T234" s="179">
        <f>S234*H234</f>
        <v>0</v>
      </c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R234" s="180" t="s">
        <v>222</v>
      </c>
      <c r="AT234" s="180" t="s">
        <v>218</v>
      </c>
      <c r="AU234" s="180" t="s">
        <v>22</v>
      </c>
      <c r="AY234" s="20" t="s">
        <v>216</v>
      </c>
      <c r="BE234" s="181">
        <f>IF(N234="základní",J234,0)</f>
        <v>0</v>
      </c>
      <c r="BF234" s="181">
        <f>IF(N234="snížená",J234,0)</f>
        <v>0</v>
      </c>
      <c r="BG234" s="181">
        <f>IF(N234="zákl. přenesená",J234,0)</f>
        <v>0</v>
      </c>
      <c r="BH234" s="181">
        <f>IF(N234="sníž. přenesená",J234,0)</f>
        <v>0</v>
      </c>
      <c r="BI234" s="181">
        <f>IF(N234="nulová",J234,0)</f>
        <v>0</v>
      </c>
      <c r="BJ234" s="20" t="s">
        <v>88</v>
      </c>
      <c r="BK234" s="181">
        <f>ROUND(I234*H234,2)</f>
        <v>0</v>
      </c>
      <c r="BL234" s="20" t="s">
        <v>222</v>
      </c>
      <c r="BM234" s="180" t="s">
        <v>1895</v>
      </c>
    </row>
    <row r="235" spans="1:51" s="13" customFormat="1" ht="12">
      <c r="A235" s="13"/>
      <c r="B235" s="182"/>
      <c r="C235" s="13"/>
      <c r="D235" s="183" t="s">
        <v>224</v>
      </c>
      <c r="E235" s="184" t="s">
        <v>3</v>
      </c>
      <c r="F235" s="185" t="s">
        <v>1896</v>
      </c>
      <c r="G235" s="13"/>
      <c r="H235" s="186">
        <v>3.17</v>
      </c>
      <c r="I235" s="187"/>
      <c r="J235" s="13"/>
      <c r="K235" s="13"/>
      <c r="L235" s="182"/>
      <c r="M235" s="188"/>
      <c r="N235" s="189"/>
      <c r="O235" s="189"/>
      <c r="P235" s="189"/>
      <c r="Q235" s="189"/>
      <c r="R235" s="189"/>
      <c r="S235" s="189"/>
      <c r="T235" s="190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184" t="s">
        <v>224</v>
      </c>
      <c r="AU235" s="184" t="s">
        <v>22</v>
      </c>
      <c r="AV235" s="13" t="s">
        <v>22</v>
      </c>
      <c r="AW235" s="13" t="s">
        <v>41</v>
      </c>
      <c r="AX235" s="13" t="s">
        <v>88</v>
      </c>
      <c r="AY235" s="184" t="s">
        <v>216</v>
      </c>
    </row>
    <row r="236" spans="1:51" s="13" customFormat="1" ht="12">
      <c r="A236" s="13"/>
      <c r="B236" s="182"/>
      <c r="C236" s="13"/>
      <c r="D236" s="183" t="s">
        <v>224</v>
      </c>
      <c r="E236" s="13"/>
      <c r="F236" s="185" t="s">
        <v>1897</v>
      </c>
      <c r="G236" s="13"/>
      <c r="H236" s="186">
        <v>1.833</v>
      </c>
      <c r="I236" s="187"/>
      <c r="J236" s="13"/>
      <c r="K236" s="13"/>
      <c r="L236" s="182"/>
      <c r="M236" s="188"/>
      <c r="N236" s="189"/>
      <c r="O236" s="189"/>
      <c r="P236" s="189"/>
      <c r="Q236" s="189"/>
      <c r="R236" s="189"/>
      <c r="S236" s="189"/>
      <c r="T236" s="190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184" t="s">
        <v>224</v>
      </c>
      <c r="AU236" s="184" t="s">
        <v>22</v>
      </c>
      <c r="AV236" s="13" t="s">
        <v>22</v>
      </c>
      <c r="AW236" s="13" t="s">
        <v>4</v>
      </c>
      <c r="AX236" s="13" t="s">
        <v>88</v>
      </c>
      <c r="AY236" s="184" t="s">
        <v>216</v>
      </c>
    </row>
    <row r="237" spans="1:65" s="2" customFormat="1" ht="14.4" customHeight="1">
      <c r="A237" s="40"/>
      <c r="B237" s="167"/>
      <c r="C237" s="203" t="s">
        <v>30</v>
      </c>
      <c r="D237" s="203" t="s">
        <v>355</v>
      </c>
      <c r="E237" s="204" t="s">
        <v>1443</v>
      </c>
      <c r="F237" s="205" t="s">
        <v>1444</v>
      </c>
      <c r="G237" s="206" t="s">
        <v>260</v>
      </c>
      <c r="H237" s="207">
        <v>1.925</v>
      </c>
      <c r="I237" s="208"/>
      <c r="J237" s="209">
        <f>ROUND(I237*H237,2)</f>
        <v>0</v>
      </c>
      <c r="K237" s="210"/>
      <c r="L237" s="211"/>
      <c r="M237" s="212" t="s">
        <v>3</v>
      </c>
      <c r="N237" s="213" t="s">
        <v>51</v>
      </c>
      <c r="O237" s="74"/>
      <c r="P237" s="178">
        <f>O237*H237</f>
        <v>0</v>
      </c>
      <c r="Q237" s="178">
        <v>0.34</v>
      </c>
      <c r="R237" s="178">
        <f>Q237*H237</f>
        <v>0.6545000000000001</v>
      </c>
      <c r="S237" s="178">
        <v>0</v>
      </c>
      <c r="T237" s="179">
        <f>S237*H237</f>
        <v>0</v>
      </c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R237" s="180" t="s">
        <v>257</v>
      </c>
      <c r="AT237" s="180" t="s">
        <v>355</v>
      </c>
      <c r="AU237" s="180" t="s">
        <v>22</v>
      </c>
      <c r="AY237" s="20" t="s">
        <v>216</v>
      </c>
      <c r="BE237" s="181">
        <f>IF(N237="základní",J237,0)</f>
        <v>0</v>
      </c>
      <c r="BF237" s="181">
        <f>IF(N237="snížená",J237,0)</f>
        <v>0</v>
      </c>
      <c r="BG237" s="181">
        <f>IF(N237="zákl. přenesená",J237,0)</f>
        <v>0</v>
      </c>
      <c r="BH237" s="181">
        <f>IF(N237="sníž. přenesená",J237,0)</f>
        <v>0</v>
      </c>
      <c r="BI237" s="181">
        <f>IF(N237="nulová",J237,0)</f>
        <v>0</v>
      </c>
      <c r="BJ237" s="20" t="s">
        <v>88</v>
      </c>
      <c r="BK237" s="181">
        <f>ROUND(I237*H237,2)</f>
        <v>0</v>
      </c>
      <c r="BL237" s="20" t="s">
        <v>222</v>
      </c>
      <c r="BM237" s="180" t="s">
        <v>1898</v>
      </c>
    </row>
    <row r="238" spans="1:51" s="13" customFormat="1" ht="12">
      <c r="A238" s="13"/>
      <c r="B238" s="182"/>
      <c r="C238" s="13"/>
      <c r="D238" s="183" t="s">
        <v>224</v>
      </c>
      <c r="E238" s="184" t="s">
        <v>3</v>
      </c>
      <c r="F238" s="185" t="s">
        <v>1899</v>
      </c>
      <c r="G238" s="13"/>
      <c r="H238" s="186">
        <v>3.329</v>
      </c>
      <c r="I238" s="187"/>
      <c r="J238" s="13"/>
      <c r="K238" s="13"/>
      <c r="L238" s="182"/>
      <c r="M238" s="188"/>
      <c r="N238" s="189"/>
      <c r="O238" s="189"/>
      <c r="P238" s="189"/>
      <c r="Q238" s="189"/>
      <c r="R238" s="189"/>
      <c r="S238" s="189"/>
      <c r="T238" s="190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184" t="s">
        <v>224</v>
      </c>
      <c r="AU238" s="184" t="s">
        <v>22</v>
      </c>
      <c r="AV238" s="13" t="s">
        <v>22</v>
      </c>
      <c r="AW238" s="13" t="s">
        <v>41</v>
      </c>
      <c r="AX238" s="13" t="s">
        <v>88</v>
      </c>
      <c r="AY238" s="184" t="s">
        <v>216</v>
      </c>
    </row>
    <row r="239" spans="1:51" s="13" customFormat="1" ht="12">
      <c r="A239" s="13"/>
      <c r="B239" s="182"/>
      <c r="C239" s="13"/>
      <c r="D239" s="183" t="s">
        <v>224</v>
      </c>
      <c r="E239" s="13"/>
      <c r="F239" s="185" t="s">
        <v>1900</v>
      </c>
      <c r="G239" s="13"/>
      <c r="H239" s="186">
        <v>1.925</v>
      </c>
      <c r="I239" s="187"/>
      <c r="J239" s="13"/>
      <c r="K239" s="13"/>
      <c r="L239" s="182"/>
      <c r="M239" s="188"/>
      <c r="N239" s="189"/>
      <c r="O239" s="189"/>
      <c r="P239" s="189"/>
      <c r="Q239" s="189"/>
      <c r="R239" s="189"/>
      <c r="S239" s="189"/>
      <c r="T239" s="190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184" t="s">
        <v>224</v>
      </c>
      <c r="AU239" s="184" t="s">
        <v>22</v>
      </c>
      <c r="AV239" s="13" t="s">
        <v>22</v>
      </c>
      <c r="AW239" s="13" t="s">
        <v>4</v>
      </c>
      <c r="AX239" s="13" t="s">
        <v>88</v>
      </c>
      <c r="AY239" s="184" t="s">
        <v>216</v>
      </c>
    </row>
    <row r="240" spans="1:63" s="12" customFormat="1" ht="22.8" customHeight="1">
      <c r="A240" s="12"/>
      <c r="B240" s="154"/>
      <c r="C240" s="12"/>
      <c r="D240" s="155" t="s">
        <v>79</v>
      </c>
      <c r="E240" s="165" t="s">
        <v>592</v>
      </c>
      <c r="F240" s="165" t="s">
        <v>593</v>
      </c>
      <c r="G240" s="12"/>
      <c r="H240" s="12"/>
      <c r="I240" s="157"/>
      <c r="J240" s="166">
        <f>BK240</f>
        <v>0</v>
      </c>
      <c r="K240" s="12"/>
      <c r="L240" s="154"/>
      <c r="M240" s="159"/>
      <c r="N240" s="160"/>
      <c r="O240" s="160"/>
      <c r="P240" s="161">
        <f>SUM(P241:P244)</f>
        <v>0</v>
      </c>
      <c r="Q240" s="160"/>
      <c r="R240" s="161">
        <f>SUM(R241:R244)</f>
        <v>0</v>
      </c>
      <c r="S240" s="160"/>
      <c r="T240" s="162">
        <f>SUM(T241:T244)</f>
        <v>0</v>
      </c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R240" s="155" t="s">
        <v>88</v>
      </c>
      <c r="AT240" s="163" t="s">
        <v>79</v>
      </c>
      <c r="AU240" s="163" t="s">
        <v>88</v>
      </c>
      <c r="AY240" s="155" t="s">
        <v>216</v>
      </c>
      <c r="BK240" s="164">
        <f>SUM(BK241:BK244)</f>
        <v>0</v>
      </c>
    </row>
    <row r="241" spans="1:65" s="2" customFormat="1" ht="49.05" customHeight="1">
      <c r="A241" s="40"/>
      <c r="B241" s="167"/>
      <c r="C241" s="168" t="s">
        <v>463</v>
      </c>
      <c r="D241" s="168" t="s">
        <v>218</v>
      </c>
      <c r="E241" s="169" t="s">
        <v>1452</v>
      </c>
      <c r="F241" s="170" t="s">
        <v>1453</v>
      </c>
      <c r="G241" s="171" t="s">
        <v>299</v>
      </c>
      <c r="H241" s="172">
        <v>118.937</v>
      </c>
      <c r="I241" s="173"/>
      <c r="J241" s="174">
        <f>ROUND(I241*H241,2)</f>
        <v>0</v>
      </c>
      <c r="K241" s="175"/>
      <c r="L241" s="41"/>
      <c r="M241" s="176" t="s">
        <v>3</v>
      </c>
      <c r="N241" s="177" t="s">
        <v>51</v>
      </c>
      <c r="O241" s="74"/>
      <c r="P241" s="178">
        <f>O241*H241</f>
        <v>0</v>
      </c>
      <c r="Q241" s="178">
        <v>0</v>
      </c>
      <c r="R241" s="178">
        <f>Q241*H241</f>
        <v>0</v>
      </c>
      <c r="S241" s="178">
        <v>0</v>
      </c>
      <c r="T241" s="179">
        <f>S241*H241</f>
        <v>0</v>
      </c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R241" s="180" t="s">
        <v>222</v>
      </c>
      <c r="AT241" s="180" t="s">
        <v>218</v>
      </c>
      <c r="AU241" s="180" t="s">
        <v>22</v>
      </c>
      <c r="AY241" s="20" t="s">
        <v>216</v>
      </c>
      <c r="BE241" s="181">
        <f>IF(N241="základní",J241,0)</f>
        <v>0</v>
      </c>
      <c r="BF241" s="181">
        <f>IF(N241="snížená",J241,0)</f>
        <v>0</v>
      </c>
      <c r="BG241" s="181">
        <f>IF(N241="zákl. přenesená",J241,0)</f>
        <v>0</v>
      </c>
      <c r="BH241" s="181">
        <f>IF(N241="sníž. přenesená",J241,0)</f>
        <v>0</v>
      </c>
      <c r="BI241" s="181">
        <f>IF(N241="nulová",J241,0)</f>
        <v>0</v>
      </c>
      <c r="BJ241" s="20" t="s">
        <v>88</v>
      </c>
      <c r="BK241" s="181">
        <f>ROUND(I241*H241,2)</f>
        <v>0</v>
      </c>
      <c r="BL241" s="20" t="s">
        <v>222</v>
      </c>
      <c r="BM241" s="180" t="s">
        <v>1797</v>
      </c>
    </row>
    <row r="242" spans="1:51" s="13" customFormat="1" ht="12">
      <c r="A242" s="13"/>
      <c r="B242" s="182"/>
      <c r="C242" s="13"/>
      <c r="D242" s="183" t="s">
        <v>224</v>
      </c>
      <c r="E242" s="13"/>
      <c r="F242" s="185" t="s">
        <v>1901</v>
      </c>
      <c r="G242" s="13"/>
      <c r="H242" s="186">
        <v>118.937</v>
      </c>
      <c r="I242" s="187"/>
      <c r="J242" s="13"/>
      <c r="K242" s="13"/>
      <c r="L242" s="182"/>
      <c r="M242" s="188"/>
      <c r="N242" s="189"/>
      <c r="O242" s="189"/>
      <c r="P242" s="189"/>
      <c r="Q242" s="189"/>
      <c r="R242" s="189"/>
      <c r="S242" s="189"/>
      <c r="T242" s="190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184" t="s">
        <v>224</v>
      </c>
      <c r="AU242" s="184" t="s">
        <v>22</v>
      </c>
      <c r="AV242" s="13" t="s">
        <v>22</v>
      </c>
      <c r="AW242" s="13" t="s">
        <v>4</v>
      </c>
      <c r="AX242" s="13" t="s">
        <v>88</v>
      </c>
      <c r="AY242" s="184" t="s">
        <v>216</v>
      </c>
    </row>
    <row r="243" spans="1:65" s="2" customFormat="1" ht="49.05" customHeight="1">
      <c r="A243" s="40"/>
      <c r="B243" s="167"/>
      <c r="C243" s="168" t="s">
        <v>467</v>
      </c>
      <c r="D243" s="168" t="s">
        <v>218</v>
      </c>
      <c r="E243" s="169" t="s">
        <v>1456</v>
      </c>
      <c r="F243" s="170" t="s">
        <v>1457</v>
      </c>
      <c r="G243" s="171" t="s">
        <v>299</v>
      </c>
      <c r="H243" s="172">
        <v>118.937</v>
      </c>
      <c r="I243" s="173"/>
      <c r="J243" s="174">
        <f>ROUND(I243*H243,2)</f>
        <v>0</v>
      </c>
      <c r="K243" s="175"/>
      <c r="L243" s="41"/>
      <c r="M243" s="176" t="s">
        <v>3</v>
      </c>
      <c r="N243" s="177" t="s">
        <v>51</v>
      </c>
      <c r="O243" s="74"/>
      <c r="P243" s="178">
        <f>O243*H243</f>
        <v>0</v>
      </c>
      <c r="Q243" s="178">
        <v>0</v>
      </c>
      <c r="R243" s="178">
        <f>Q243*H243</f>
        <v>0</v>
      </c>
      <c r="S243" s="178">
        <v>0</v>
      </c>
      <c r="T243" s="179">
        <f>S243*H243</f>
        <v>0</v>
      </c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R243" s="180" t="s">
        <v>222</v>
      </c>
      <c r="AT243" s="180" t="s">
        <v>218</v>
      </c>
      <c r="AU243" s="180" t="s">
        <v>22</v>
      </c>
      <c r="AY243" s="20" t="s">
        <v>216</v>
      </c>
      <c r="BE243" s="181">
        <f>IF(N243="základní",J243,0)</f>
        <v>0</v>
      </c>
      <c r="BF243" s="181">
        <f>IF(N243="snížená",J243,0)</f>
        <v>0</v>
      </c>
      <c r="BG243" s="181">
        <f>IF(N243="zákl. přenesená",J243,0)</f>
        <v>0</v>
      </c>
      <c r="BH243" s="181">
        <f>IF(N243="sníž. přenesená",J243,0)</f>
        <v>0</v>
      </c>
      <c r="BI243" s="181">
        <f>IF(N243="nulová",J243,0)</f>
        <v>0</v>
      </c>
      <c r="BJ243" s="20" t="s">
        <v>88</v>
      </c>
      <c r="BK243" s="181">
        <f>ROUND(I243*H243,2)</f>
        <v>0</v>
      </c>
      <c r="BL243" s="20" t="s">
        <v>222</v>
      </c>
      <c r="BM243" s="180" t="s">
        <v>1799</v>
      </c>
    </row>
    <row r="244" spans="1:51" s="13" customFormat="1" ht="12">
      <c r="A244" s="13"/>
      <c r="B244" s="182"/>
      <c r="C244" s="13"/>
      <c r="D244" s="183" t="s">
        <v>224</v>
      </c>
      <c r="E244" s="13"/>
      <c r="F244" s="185" t="s">
        <v>1901</v>
      </c>
      <c r="G244" s="13"/>
      <c r="H244" s="186">
        <v>118.937</v>
      </c>
      <c r="I244" s="187"/>
      <c r="J244" s="13"/>
      <c r="K244" s="13"/>
      <c r="L244" s="182"/>
      <c r="M244" s="237"/>
      <c r="N244" s="238"/>
      <c r="O244" s="238"/>
      <c r="P244" s="238"/>
      <c r="Q244" s="238"/>
      <c r="R244" s="238"/>
      <c r="S244" s="238"/>
      <c r="T244" s="239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184" t="s">
        <v>224</v>
      </c>
      <c r="AU244" s="184" t="s">
        <v>22</v>
      </c>
      <c r="AV244" s="13" t="s">
        <v>22</v>
      </c>
      <c r="AW244" s="13" t="s">
        <v>4</v>
      </c>
      <c r="AX244" s="13" t="s">
        <v>88</v>
      </c>
      <c r="AY244" s="184" t="s">
        <v>216</v>
      </c>
    </row>
    <row r="245" spans="1:31" s="2" customFormat="1" ht="6.95" customHeight="1">
      <c r="A245" s="40"/>
      <c r="B245" s="57"/>
      <c r="C245" s="58"/>
      <c r="D245" s="58"/>
      <c r="E245" s="58"/>
      <c r="F245" s="58"/>
      <c r="G245" s="58"/>
      <c r="H245" s="58"/>
      <c r="I245" s="58"/>
      <c r="J245" s="58"/>
      <c r="K245" s="58"/>
      <c r="L245" s="41"/>
      <c r="M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</row>
  </sheetData>
  <autoFilter ref="C85:K244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4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9" t="s">
        <v>6</v>
      </c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137</v>
      </c>
    </row>
    <row r="3" spans="2:46" s="1" customFormat="1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3"/>
      <c r="AT3" s="20" t="s">
        <v>22</v>
      </c>
    </row>
    <row r="4" spans="2:46" s="1" customFormat="1" ht="24.95" customHeight="1">
      <c r="B4" s="23"/>
      <c r="D4" s="24" t="s">
        <v>186</v>
      </c>
      <c r="L4" s="23"/>
      <c r="M4" s="116" t="s">
        <v>11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33" t="s">
        <v>17</v>
      </c>
      <c r="L6" s="23"/>
    </row>
    <row r="7" spans="2:12" s="1" customFormat="1" ht="16.5" customHeight="1">
      <c r="B7" s="23"/>
      <c r="E7" s="117" t="str">
        <f>'Rekapitulace stavby'!K6</f>
        <v>II/187 Kolínec průtah</v>
      </c>
      <c r="F7" s="33"/>
      <c r="G7" s="33"/>
      <c r="H7" s="33"/>
      <c r="L7" s="23"/>
    </row>
    <row r="8" spans="1:31" s="2" customFormat="1" ht="12" customHeight="1">
      <c r="A8" s="40"/>
      <c r="B8" s="41"/>
      <c r="C8" s="40"/>
      <c r="D8" s="33" t="s">
        <v>187</v>
      </c>
      <c r="E8" s="40"/>
      <c r="F8" s="40"/>
      <c r="G8" s="40"/>
      <c r="H8" s="40"/>
      <c r="I8" s="40"/>
      <c r="J8" s="40"/>
      <c r="K8" s="40"/>
      <c r="L8" s="118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24.75" customHeight="1">
      <c r="A9" s="40"/>
      <c r="B9" s="41"/>
      <c r="C9" s="40"/>
      <c r="D9" s="40"/>
      <c r="E9" s="64" t="s">
        <v>1902</v>
      </c>
      <c r="F9" s="40"/>
      <c r="G9" s="40"/>
      <c r="H9" s="40"/>
      <c r="I9" s="40"/>
      <c r="J9" s="40"/>
      <c r="K9" s="40"/>
      <c r="L9" s="118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1"/>
      <c r="C10" s="40"/>
      <c r="D10" s="40"/>
      <c r="E10" s="40"/>
      <c r="F10" s="40"/>
      <c r="G10" s="40"/>
      <c r="H10" s="40"/>
      <c r="I10" s="40"/>
      <c r="J10" s="40"/>
      <c r="K10" s="40"/>
      <c r="L10" s="118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1"/>
      <c r="C11" s="40"/>
      <c r="D11" s="33" t="s">
        <v>19</v>
      </c>
      <c r="E11" s="40"/>
      <c r="F11" s="28" t="s">
        <v>20</v>
      </c>
      <c r="G11" s="40"/>
      <c r="H11" s="40"/>
      <c r="I11" s="33" t="s">
        <v>21</v>
      </c>
      <c r="J11" s="28" t="s">
        <v>3</v>
      </c>
      <c r="K11" s="40"/>
      <c r="L11" s="118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1"/>
      <c r="C12" s="40"/>
      <c r="D12" s="33" t="s">
        <v>23</v>
      </c>
      <c r="E12" s="40"/>
      <c r="F12" s="28" t="s">
        <v>24</v>
      </c>
      <c r="G12" s="40"/>
      <c r="H12" s="40"/>
      <c r="I12" s="33" t="s">
        <v>25</v>
      </c>
      <c r="J12" s="66" t="str">
        <f>'Rekapitulace stavby'!AN8</f>
        <v>21. 1. 2021</v>
      </c>
      <c r="K12" s="40"/>
      <c r="L12" s="118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1"/>
      <c r="C13" s="40"/>
      <c r="D13" s="40"/>
      <c r="E13" s="40"/>
      <c r="F13" s="40"/>
      <c r="G13" s="40"/>
      <c r="H13" s="40"/>
      <c r="I13" s="40"/>
      <c r="J13" s="40"/>
      <c r="K13" s="40"/>
      <c r="L13" s="118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1"/>
      <c r="C14" s="40"/>
      <c r="D14" s="33" t="s">
        <v>31</v>
      </c>
      <c r="E14" s="40"/>
      <c r="F14" s="40"/>
      <c r="G14" s="40"/>
      <c r="H14" s="40"/>
      <c r="I14" s="33" t="s">
        <v>32</v>
      </c>
      <c r="J14" s="28" t="s">
        <v>33</v>
      </c>
      <c r="K14" s="40"/>
      <c r="L14" s="118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1"/>
      <c r="C15" s="40"/>
      <c r="D15" s="40"/>
      <c r="E15" s="28" t="s">
        <v>34</v>
      </c>
      <c r="F15" s="40"/>
      <c r="G15" s="40"/>
      <c r="H15" s="40"/>
      <c r="I15" s="33" t="s">
        <v>35</v>
      </c>
      <c r="J15" s="28" t="s">
        <v>3</v>
      </c>
      <c r="K15" s="40"/>
      <c r="L15" s="118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1"/>
      <c r="C16" s="40"/>
      <c r="D16" s="40"/>
      <c r="E16" s="40"/>
      <c r="F16" s="40"/>
      <c r="G16" s="40"/>
      <c r="H16" s="40"/>
      <c r="I16" s="40"/>
      <c r="J16" s="40"/>
      <c r="K16" s="40"/>
      <c r="L16" s="118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1"/>
      <c r="C17" s="40"/>
      <c r="D17" s="33" t="s">
        <v>36</v>
      </c>
      <c r="E17" s="40"/>
      <c r="F17" s="40"/>
      <c r="G17" s="40"/>
      <c r="H17" s="40"/>
      <c r="I17" s="33" t="s">
        <v>32</v>
      </c>
      <c r="J17" s="34" t="str">
        <f>'Rekapitulace stavby'!AN13</f>
        <v>Vyplň údaj</v>
      </c>
      <c r="K17" s="40"/>
      <c r="L17" s="118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1"/>
      <c r="C18" s="40"/>
      <c r="D18" s="40"/>
      <c r="E18" s="34" t="str">
        <f>'Rekapitulace stavby'!E14</f>
        <v>Vyplň údaj</v>
      </c>
      <c r="F18" s="28"/>
      <c r="G18" s="28"/>
      <c r="H18" s="28"/>
      <c r="I18" s="33" t="s">
        <v>35</v>
      </c>
      <c r="J18" s="34" t="str">
        <f>'Rekapitulace stavby'!AN14</f>
        <v>Vyplň údaj</v>
      </c>
      <c r="K18" s="40"/>
      <c r="L18" s="118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1"/>
      <c r="C19" s="40"/>
      <c r="D19" s="40"/>
      <c r="E19" s="40"/>
      <c r="F19" s="40"/>
      <c r="G19" s="40"/>
      <c r="H19" s="40"/>
      <c r="I19" s="40"/>
      <c r="J19" s="40"/>
      <c r="K19" s="40"/>
      <c r="L19" s="118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1"/>
      <c r="C20" s="40"/>
      <c r="D20" s="33" t="s">
        <v>38</v>
      </c>
      <c r="E20" s="40"/>
      <c r="F20" s="40"/>
      <c r="G20" s="40"/>
      <c r="H20" s="40"/>
      <c r="I20" s="33" t="s">
        <v>32</v>
      </c>
      <c r="J20" s="28" t="s">
        <v>39</v>
      </c>
      <c r="K20" s="40"/>
      <c r="L20" s="118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1"/>
      <c r="C21" s="40"/>
      <c r="D21" s="40"/>
      <c r="E21" s="28" t="s">
        <v>40</v>
      </c>
      <c r="F21" s="40"/>
      <c r="G21" s="40"/>
      <c r="H21" s="40"/>
      <c r="I21" s="33" t="s">
        <v>35</v>
      </c>
      <c r="J21" s="28" t="s">
        <v>3</v>
      </c>
      <c r="K21" s="40"/>
      <c r="L21" s="118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1"/>
      <c r="C22" s="40"/>
      <c r="D22" s="40"/>
      <c r="E22" s="40"/>
      <c r="F22" s="40"/>
      <c r="G22" s="40"/>
      <c r="H22" s="40"/>
      <c r="I22" s="40"/>
      <c r="J22" s="40"/>
      <c r="K22" s="40"/>
      <c r="L22" s="118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1"/>
      <c r="C23" s="40"/>
      <c r="D23" s="33" t="s">
        <v>42</v>
      </c>
      <c r="E23" s="40"/>
      <c r="F23" s="40"/>
      <c r="G23" s="40"/>
      <c r="H23" s="40"/>
      <c r="I23" s="33" t="s">
        <v>32</v>
      </c>
      <c r="J23" s="28" t="s">
        <v>39</v>
      </c>
      <c r="K23" s="40"/>
      <c r="L23" s="118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1"/>
      <c r="C24" s="40"/>
      <c r="D24" s="40"/>
      <c r="E24" s="28" t="s">
        <v>43</v>
      </c>
      <c r="F24" s="40"/>
      <c r="G24" s="40"/>
      <c r="H24" s="40"/>
      <c r="I24" s="33" t="s">
        <v>35</v>
      </c>
      <c r="J24" s="28" t="s">
        <v>3</v>
      </c>
      <c r="K24" s="40"/>
      <c r="L24" s="118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1"/>
      <c r="C25" s="40"/>
      <c r="D25" s="40"/>
      <c r="E25" s="40"/>
      <c r="F25" s="40"/>
      <c r="G25" s="40"/>
      <c r="H25" s="40"/>
      <c r="I25" s="40"/>
      <c r="J25" s="40"/>
      <c r="K25" s="40"/>
      <c r="L25" s="118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1"/>
      <c r="C26" s="40"/>
      <c r="D26" s="33" t="s">
        <v>44</v>
      </c>
      <c r="E26" s="40"/>
      <c r="F26" s="40"/>
      <c r="G26" s="40"/>
      <c r="H26" s="40"/>
      <c r="I26" s="40"/>
      <c r="J26" s="40"/>
      <c r="K26" s="40"/>
      <c r="L26" s="118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23.25" customHeight="1">
      <c r="A27" s="119"/>
      <c r="B27" s="120"/>
      <c r="C27" s="119"/>
      <c r="D27" s="119"/>
      <c r="E27" s="38" t="s">
        <v>1276</v>
      </c>
      <c r="F27" s="38"/>
      <c r="G27" s="38"/>
      <c r="H27" s="38"/>
      <c r="I27" s="119"/>
      <c r="J27" s="119"/>
      <c r="K27" s="119"/>
      <c r="L27" s="121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</row>
    <row r="28" spans="1:31" s="2" customFormat="1" ht="6.95" customHeight="1">
      <c r="A28" s="40"/>
      <c r="B28" s="41"/>
      <c r="C28" s="40"/>
      <c r="D28" s="40"/>
      <c r="E28" s="40"/>
      <c r="F28" s="40"/>
      <c r="G28" s="40"/>
      <c r="H28" s="40"/>
      <c r="I28" s="40"/>
      <c r="J28" s="40"/>
      <c r="K28" s="40"/>
      <c r="L28" s="118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1"/>
      <c r="C29" s="40"/>
      <c r="D29" s="86"/>
      <c r="E29" s="86"/>
      <c r="F29" s="86"/>
      <c r="G29" s="86"/>
      <c r="H29" s="86"/>
      <c r="I29" s="86"/>
      <c r="J29" s="86"/>
      <c r="K29" s="86"/>
      <c r="L29" s="118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1"/>
      <c r="C30" s="40"/>
      <c r="D30" s="122" t="s">
        <v>46</v>
      </c>
      <c r="E30" s="40"/>
      <c r="F30" s="40"/>
      <c r="G30" s="40"/>
      <c r="H30" s="40"/>
      <c r="I30" s="40"/>
      <c r="J30" s="92">
        <f>ROUND(J89,2)</f>
        <v>0</v>
      </c>
      <c r="K30" s="40"/>
      <c r="L30" s="118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1"/>
      <c r="C31" s="40"/>
      <c r="D31" s="86"/>
      <c r="E31" s="86"/>
      <c r="F31" s="86"/>
      <c r="G31" s="86"/>
      <c r="H31" s="86"/>
      <c r="I31" s="86"/>
      <c r="J31" s="86"/>
      <c r="K31" s="86"/>
      <c r="L31" s="118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1"/>
      <c r="C32" s="40"/>
      <c r="D32" s="40"/>
      <c r="E32" s="40"/>
      <c r="F32" s="45" t="s">
        <v>48</v>
      </c>
      <c r="G32" s="40"/>
      <c r="H32" s="40"/>
      <c r="I32" s="45" t="s">
        <v>47</v>
      </c>
      <c r="J32" s="45" t="s">
        <v>49</v>
      </c>
      <c r="K32" s="40"/>
      <c r="L32" s="118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1"/>
      <c r="C33" s="40"/>
      <c r="D33" s="123" t="s">
        <v>50</v>
      </c>
      <c r="E33" s="33" t="s">
        <v>51</v>
      </c>
      <c r="F33" s="124">
        <f>ROUND((SUM(BE89:BE346)),2)</f>
        <v>0</v>
      </c>
      <c r="G33" s="40"/>
      <c r="H33" s="40"/>
      <c r="I33" s="125">
        <v>0.21</v>
      </c>
      <c r="J33" s="124">
        <f>ROUND(((SUM(BE89:BE346))*I33),2)</f>
        <v>0</v>
      </c>
      <c r="K33" s="40"/>
      <c r="L33" s="118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1"/>
      <c r="C34" s="40"/>
      <c r="D34" s="40"/>
      <c r="E34" s="33" t="s">
        <v>52</v>
      </c>
      <c r="F34" s="124">
        <f>ROUND((SUM(BF89:BF346)),2)</f>
        <v>0</v>
      </c>
      <c r="G34" s="40"/>
      <c r="H34" s="40"/>
      <c r="I34" s="125">
        <v>0.15</v>
      </c>
      <c r="J34" s="124">
        <f>ROUND(((SUM(BF89:BF346))*I34),2)</f>
        <v>0</v>
      </c>
      <c r="K34" s="40"/>
      <c r="L34" s="118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1"/>
      <c r="C35" s="40"/>
      <c r="D35" s="40"/>
      <c r="E35" s="33" t="s">
        <v>53</v>
      </c>
      <c r="F35" s="124">
        <f>ROUND((SUM(BG89:BG346)),2)</f>
        <v>0</v>
      </c>
      <c r="G35" s="40"/>
      <c r="H35" s="40"/>
      <c r="I35" s="125">
        <v>0.21</v>
      </c>
      <c r="J35" s="124">
        <f>0</f>
        <v>0</v>
      </c>
      <c r="K35" s="40"/>
      <c r="L35" s="118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1"/>
      <c r="C36" s="40"/>
      <c r="D36" s="40"/>
      <c r="E36" s="33" t="s">
        <v>54</v>
      </c>
      <c r="F36" s="124">
        <f>ROUND((SUM(BH89:BH346)),2)</f>
        <v>0</v>
      </c>
      <c r="G36" s="40"/>
      <c r="H36" s="40"/>
      <c r="I36" s="125">
        <v>0.15</v>
      </c>
      <c r="J36" s="124">
        <f>0</f>
        <v>0</v>
      </c>
      <c r="K36" s="40"/>
      <c r="L36" s="118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1"/>
      <c r="C37" s="40"/>
      <c r="D37" s="40"/>
      <c r="E37" s="33" t="s">
        <v>55</v>
      </c>
      <c r="F37" s="124">
        <f>ROUND((SUM(BI89:BI346)),2)</f>
        <v>0</v>
      </c>
      <c r="G37" s="40"/>
      <c r="H37" s="40"/>
      <c r="I37" s="125">
        <v>0</v>
      </c>
      <c r="J37" s="124">
        <f>0</f>
        <v>0</v>
      </c>
      <c r="K37" s="40"/>
      <c r="L37" s="118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1"/>
      <c r="C38" s="40"/>
      <c r="D38" s="40"/>
      <c r="E38" s="40"/>
      <c r="F38" s="40"/>
      <c r="G38" s="40"/>
      <c r="H38" s="40"/>
      <c r="I38" s="40"/>
      <c r="J38" s="40"/>
      <c r="K38" s="40"/>
      <c r="L38" s="118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1"/>
      <c r="C39" s="126"/>
      <c r="D39" s="127" t="s">
        <v>56</v>
      </c>
      <c r="E39" s="78"/>
      <c r="F39" s="78"/>
      <c r="G39" s="128" t="s">
        <v>57</v>
      </c>
      <c r="H39" s="129" t="s">
        <v>58</v>
      </c>
      <c r="I39" s="78"/>
      <c r="J39" s="130">
        <f>SUM(J30:J37)</f>
        <v>0</v>
      </c>
      <c r="K39" s="131"/>
      <c r="L39" s="118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57"/>
      <c r="C40" s="58"/>
      <c r="D40" s="58"/>
      <c r="E40" s="58"/>
      <c r="F40" s="58"/>
      <c r="G40" s="58"/>
      <c r="H40" s="58"/>
      <c r="I40" s="58"/>
      <c r="J40" s="58"/>
      <c r="K40" s="58"/>
      <c r="L40" s="118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59"/>
      <c r="C44" s="60"/>
      <c r="D44" s="60"/>
      <c r="E44" s="60"/>
      <c r="F44" s="60"/>
      <c r="G44" s="60"/>
      <c r="H44" s="60"/>
      <c r="I44" s="60"/>
      <c r="J44" s="60"/>
      <c r="K44" s="60"/>
      <c r="L44" s="118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4" t="s">
        <v>189</v>
      </c>
      <c r="D45" s="40"/>
      <c r="E45" s="40"/>
      <c r="F45" s="40"/>
      <c r="G45" s="40"/>
      <c r="H45" s="40"/>
      <c r="I45" s="40"/>
      <c r="J45" s="40"/>
      <c r="K45" s="40"/>
      <c r="L45" s="118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0"/>
      <c r="D46" s="40"/>
      <c r="E46" s="40"/>
      <c r="F46" s="40"/>
      <c r="G46" s="40"/>
      <c r="H46" s="40"/>
      <c r="I46" s="40"/>
      <c r="J46" s="40"/>
      <c r="K46" s="40"/>
      <c r="L46" s="118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3" t="s">
        <v>17</v>
      </c>
      <c r="D47" s="40"/>
      <c r="E47" s="40"/>
      <c r="F47" s="40"/>
      <c r="G47" s="40"/>
      <c r="H47" s="40"/>
      <c r="I47" s="40"/>
      <c r="J47" s="40"/>
      <c r="K47" s="40"/>
      <c r="L47" s="118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0"/>
      <c r="D48" s="40"/>
      <c r="E48" s="117" t="str">
        <f>E7</f>
        <v>II/187 Kolínec průtah</v>
      </c>
      <c r="F48" s="33"/>
      <c r="G48" s="33"/>
      <c r="H48" s="33"/>
      <c r="I48" s="40"/>
      <c r="J48" s="40"/>
      <c r="K48" s="40"/>
      <c r="L48" s="118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3" t="s">
        <v>187</v>
      </c>
      <c r="D49" s="40"/>
      <c r="E49" s="40"/>
      <c r="F49" s="40"/>
      <c r="G49" s="40"/>
      <c r="H49" s="40"/>
      <c r="I49" s="40"/>
      <c r="J49" s="40"/>
      <c r="K49" s="40"/>
      <c r="L49" s="118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24.75" customHeight="1">
      <c r="A50" s="40"/>
      <c r="B50" s="41"/>
      <c r="C50" s="40"/>
      <c r="D50" s="40"/>
      <c r="E50" s="64" t="str">
        <f>E9</f>
        <v>SO 301.3.1 - Odvodnění komunikací - III. úsek - neuznatelné náklady (vyvolané)</v>
      </c>
      <c r="F50" s="40"/>
      <c r="G50" s="40"/>
      <c r="H50" s="40"/>
      <c r="I50" s="40"/>
      <c r="J50" s="40"/>
      <c r="K50" s="40"/>
      <c r="L50" s="118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0"/>
      <c r="D51" s="40"/>
      <c r="E51" s="40"/>
      <c r="F51" s="40"/>
      <c r="G51" s="40"/>
      <c r="H51" s="40"/>
      <c r="I51" s="40"/>
      <c r="J51" s="40"/>
      <c r="K51" s="40"/>
      <c r="L51" s="118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3" t="s">
        <v>23</v>
      </c>
      <c r="D52" s="40"/>
      <c r="E52" s="40"/>
      <c r="F52" s="28" t="str">
        <f>F12</f>
        <v>Kolínec</v>
      </c>
      <c r="G52" s="40"/>
      <c r="H52" s="40"/>
      <c r="I52" s="33" t="s">
        <v>25</v>
      </c>
      <c r="J52" s="66" t="str">
        <f>IF(J12="","",J12)</f>
        <v>21. 1. 2021</v>
      </c>
      <c r="K52" s="40"/>
      <c r="L52" s="118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0"/>
      <c r="D53" s="40"/>
      <c r="E53" s="40"/>
      <c r="F53" s="40"/>
      <c r="G53" s="40"/>
      <c r="H53" s="40"/>
      <c r="I53" s="40"/>
      <c r="J53" s="40"/>
      <c r="K53" s="40"/>
      <c r="L53" s="118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40.05" customHeight="1">
      <c r="A54" s="40"/>
      <c r="B54" s="41"/>
      <c r="C54" s="33" t="s">
        <v>31</v>
      </c>
      <c r="D54" s="40"/>
      <c r="E54" s="40"/>
      <c r="F54" s="28" t="str">
        <f>E15</f>
        <v>Městys Kolínec, Kolínec 28, 341 12 Kolínec</v>
      </c>
      <c r="G54" s="40"/>
      <c r="H54" s="40"/>
      <c r="I54" s="33" t="s">
        <v>38</v>
      </c>
      <c r="J54" s="38" t="str">
        <f>E21</f>
        <v>Ing. arch. Martin Jirovský Ph.D., MBA</v>
      </c>
      <c r="K54" s="40"/>
      <c r="L54" s="118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40.05" customHeight="1">
      <c r="A55" s="40"/>
      <c r="B55" s="41"/>
      <c r="C55" s="33" t="s">
        <v>36</v>
      </c>
      <c r="D55" s="40"/>
      <c r="E55" s="40"/>
      <c r="F55" s="28" t="str">
        <f>IF(E18="","",E18)</f>
        <v>Vyplň údaj</v>
      </c>
      <c r="G55" s="40"/>
      <c r="H55" s="40"/>
      <c r="I55" s="33" t="s">
        <v>42</v>
      </c>
      <c r="J55" s="38" t="str">
        <f>E24</f>
        <v>Centrum služen Staré město; Petra Stejskalová</v>
      </c>
      <c r="K55" s="40"/>
      <c r="L55" s="118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0"/>
      <c r="D56" s="40"/>
      <c r="E56" s="40"/>
      <c r="F56" s="40"/>
      <c r="G56" s="40"/>
      <c r="H56" s="40"/>
      <c r="I56" s="40"/>
      <c r="J56" s="40"/>
      <c r="K56" s="40"/>
      <c r="L56" s="118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32" t="s">
        <v>190</v>
      </c>
      <c r="D57" s="126"/>
      <c r="E57" s="126"/>
      <c r="F57" s="126"/>
      <c r="G57" s="126"/>
      <c r="H57" s="126"/>
      <c r="I57" s="126"/>
      <c r="J57" s="133" t="s">
        <v>191</v>
      </c>
      <c r="K57" s="126"/>
      <c r="L57" s="118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0"/>
      <c r="D58" s="40"/>
      <c r="E58" s="40"/>
      <c r="F58" s="40"/>
      <c r="G58" s="40"/>
      <c r="H58" s="40"/>
      <c r="I58" s="40"/>
      <c r="J58" s="40"/>
      <c r="K58" s="40"/>
      <c r="L58" s="118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34" t="s">
        <v>78</v>
      </c>
      <c r="D59" s="40"/>
      <c r="E59" s="40"/>
      <c r="F59" s="40"/>
      <c r="G59" s="40"/>
      <c r="H59" s="40"/>
      <c r="I59" s="40"/>
      <c r="J59" s="92">
        <f>J89</f>
        <v>0</v>
      </c>
      <c r="K59" s="40"/>
      <c r="L59" s="118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20" t="s">
        <v>192</v>
      </c>
    </row>
    <row r="60" spans="1:31" s="9" customFormat="1" ht="24.95" customHeight="1">
      <c r="A60" s="9"/>
      <c r="B60" s="135"/>
      <c r="C60" s="9"/>
      <c r="D60" s="136" t="s">
        <v>193</v>
      </c>
      <c r="E60" s="137"/>
      <c r="F60" s="137"/>
      <c r="G60" s="137"/>
      <c r="H60" s="137"/>
      <c r="I60" s="137"/>
      <c r="J60" s="138">
        <f>J90</f>
        <v>0</v>
      </c>
      <c r="K60" s="9"/>
      <c r="L60" s="135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39"/>
      <c r="C61" s="10"/>
      <c r="D61" s="140" t="s">
        <v>194</v>
      </c>
      <c r="E61" s="141"/>
      <c r="F61" s="141"/>
      <c r="G61" s="141"/>
      <c r="H61" s="141"/>
      <c r="I61" s="141"/>
      <c r="J61" s="142">
        <f>J91</f>
        <v>0</v>
      </c>
      <c r="K61" s="10"/>
      <c r="L61" s="13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39"/>
      <c r="C62" s="10"/>
      <c r="D62" s="140" t="s">
        <v>196</v>
      </c>
      <c r="E62" s="141"/>
      <c r="F62" s="141"/>
      <c r="G62" s="141"/>
      <c r="H62" s="141"/>
      <c r="I62" s="141"/>
      <c r="J62" s="142">
        <f>J169</f>
        <v>0</v>
      </c>
      <c r="K62" s="10"/>
      <c r="L62" s="13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39"/>
      <c r="C63" s="10"/>
      <c r="D63" s="140" t="s">
        <v>973</v>
      </c>
      <c r="E63" s="141"/>
      <c r="F63" s="141"/>
      <c r="G63" s="141"/>
      <c r="H63" s="141"/>
      <c r="I63" s="141"/>
      <c r="J63" s="142">
        <f>J182</f>
        <v>0</v>
      </c>
      <c r="K63" s="10"/>
      <c r="L63" s="13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39"/>
      <c r="C64" s="10"/>
      <c r="D64" s="140" t="s">
        <v>1277</v>
      </c>
      <c r="E64" s="141"/>
      <c r="F64" s="141"/>
      <c r="G64" s="141"/>
      <c r="H64" s="141"/>
      <c r="I64" s="141"/>
      <c r="J64" s="142">
        <f>J221</f>
        <v>0</v>
      </c>
      <c r="K64" s="10"/>
      <c r="L64" s="13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39"/>
      <c r="C65" s="10"/>
      <c r="D65" s="140" t="s">
        <v>198</v>
      </c>
      <c r="E65" s="141"/>
      <c r="F65" s="141"/>
      <c r="G65" s="141"/>
      <c r="H65" s="141"/>
      <c r="I65" s="141"/>
      <c r="J65" s="142">
        <f>J311</f>
        <v>0</v>
      </c>
      <c r="K65" s="10"/>
      <c r="L65" s="13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39"/>
      <c r="C66" s="10"/>
      <c r="D66" s="140" t="s">
        <v>199</v>
      </c>
      <c r="E66" s="141"/>
      <c r="F66" s="141"/>
      <c r="G66" s="141"/>
      <c r="H66" s="141"/>
      <c r="I66" s="141"/>
      <c r="J66" s="142">
        <f>J321</f>
        <v>0</v>
      </c>
      <c r="K66" s="10"/>
      <c r="L66" s="139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39"/>
      <c r="C67" s="10"/>
      <c r="D67" s="140" t="s">
        <v>200</v>
      </c>
      <c r="E67" s="141"/>
      <c r="F67" s="141"/>
      <c r="G67" s="141"/>
      <c r="H67" s="141"/>
      <c r="I67" s="141"/>
      <c r="J67" s="142">
        <f>J336</f>
        <v>0</v>
      </c>
      <c r="K67" s="10"/>
      <c r="L67" s="139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9" customFormat="1" ht="24.95" customHeight="1">
      <c r="A68" s="9"/>
      <c r="B68" s="135"/>
      <c r="C68" s="9"/>
      <c r="D68" s="136" t="s">
        <v>1460</v>
      </c>
      <c r="E68" s="137"/>
      <c r="F68" s="137"/>
      <c r="G68" s="137"/>
      <c r="H68" s="137"/>
      <c r="I68" s="137"/>
      <c r="J68" s="138">
        <f>J341</f>
        <v>0</v>
      </c>
      <c r="K68" s="9"/>
      <c r="L68" s="135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39"/>
      <c r="C69" s="10"/>
      <c r="D69" s="140" t="s">
        <v>1461</v>
      </c>
      <c r="E69" s="141"/>
      <c r="F69" s="141"/>
      <c r="G69" s="141"/>
      <c r="H69" s="141"/>
      <c r="I69" s="141"/>
      <c r="J69" s="142">
        <f>J342</f>
        <v>0</v>
      </c>
      <c r="K69" s="10"/>
      <c r="L69" s="139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2" customFormat="1" ht="21.8" customHeight="1">
      <c r="A70" s="40"/>
      <c r="B70" s="41"/>
      <c r="C70" s="40"/>
      <c r="D70" s="40"/>
      <c r="E70" s="40"/>
      <c r="F70" s="40"/>
      <c r="G70" s="40"/>
      <c r="H70" s="40"/>
      <c r="I70" s="40"/>
      <c r="J70" s="40"/>
      <c r="K70" s="40"/>
      <c r="L70" s="118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6.95" customHeight="1">
      <c r="A71" s="40"/>
      <c r="B71" s="57"/>
      <c r="C71" s="58"/>
      <c r="D71" s="58"/>
      <c r="E71" s="58"/>
      <c r="F71" s="58"/>
      <c r="G71" s="58"/>
      <c r="H71" s="58"/>
      <c r="I71" s="58"/>
      <c r="J71" s="58"/>
      <c r="K71" s="58"/>
      <c r="L71" s="118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5" spans="1:31" s="2" customFormat="1" ht="6.95" customHeight="1">
      <c r="A75" s="40"/>
      <c r="B75" s="59"/>
      <c r="C75" s="60"/>
      <c r="D75" s="60"/>
      <c r="E75" s="60"/>
      <c r="F75" s="60"/>
      <c r="G75" s="60"/>
      <c r="H75" s="60"/>
      <c r="I75" s="60"/>
      <c r="J75" s="60"/>
      <c r="K75" s="60"/>
      <c r="L75" s="118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24.95" customHeight="1">
      <c r="A76" s="40"/>
      <c r="B76" s="41"/>
      <c r="C76" s="24" t="s">
        <v>201</v>
      </c>
      <c r="D76" s="40"/>
      <c r="E76" s="40"/>
      <c r="F76" s="40"/>
      <c r="G76" s="40"/>
      <c r="H76" s="40"/>
      <c r="I76" s="40"/>
      <c r="J76" s="40"/>
      <c r="K76" s="40"/>
      <c r="L76" s="118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6.95" customHeight="1">
      <c r="A77" s="40"/>
      <c r="B77" s="41"/>
      <c r="C77" s="40"/>
      <c r="D77" s="40"/>
      <c r="E77" s="40"/>
      <c r="F77" s="40"/>
      <c r="G77" s="40"/>
      <c r="H77" s="40"/>
      <c r="I77" s="40"/>
      <c r="J77" s="40"/>
      <c r="K77" s="40"/>
      <c r="L77" s="118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3" t="s">
        <v>17</v>
      </c>
      <c r="D78" s="40"/>
      <c r="E78" s="40"/>
      <c r="F78" s="40"/>
      <c r="G78" s="40"/>
      <c r="H78" s="40"/>
      <c r="I78" s="40"/>
      <c r="J78" s="40"/>
      <c r="K78" s="40"/>
      <c r="L78" s="118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6.5" customHeight="1">
      <c r="A79" s="40"/>
      <c r="B79" s="41"/>
      <c r="C79" s="40"/>
      <c r="D79" s="40"/>
      <c r="E79" s="117" t="str">
        <f>E7</f>
        <v>II/187 Kolínec průtah</v>
      </c>
      <c r="F79" s="33"/>
      <c r="G79" s="33"/>
      <c r="H79" s="33"/>
      <c r="I79" s="40"/>
      <c r="J79" s="40"/>
      <c r="K79" s="40"/>
      <c r="L79" s="118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2" customHeight="1">
      <c r="A80" s="40"/>
      <c r="B80" s="41"/>
      <c r="C80" s="33" t="s">
        <v>187</v>
      </c>
      <c r="D80" s="40"/>
      <c r="E80" s="40"/>
      <c r="F80" s="40"/>
      <c r="G80" s="40"/>
      <c r="H80" s="40"/>
      <c r="I80" s="40"/>
      <c r="J80" s="40"/>
      <c r="K80" s="40"/>
      <c r="L80" s="118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24.75" customHeight="1">
      <c r="A81" s="40"/>
      <c r="B81" s="41"/>
      <c r="C81" s="40"/>
      <c r="D81" s="40"/>
      <c r="E81" s="64" t="str">
        <f>E9</f>
        <v>SO 301.3.1 - Odvodnění komunikací - III. úsek - neuznatelné náklady (vyvolané)</v>
      </c>
      <c r="F81" s="40"/>
      <c r="G81" s="40"/>
      <c r="H81" s="40"/>
      <c r="I81" s="40"/>
      <c r="J81" s="40"/>
      <c r="K81" s="40"/>
      <c r="L81" s="118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6.95" customHeight="1">
      <c r="A82" s="40"/>
      <c r="B82" s="41"/>
      <c r="C82" s="40"/>
      <c r="D82" s="40"/>
      <c r="E82" s="40"/>
      <c r="F82" s="40"/>
      <c r="G82" s="40"/>
      <c r="H82" s="40"/>
      <c r="I82" s="40"/>
      <c r="J82" s="40"/>
      <c r="K82" s="40"/>
      <c r="L82" s="118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2" customHeight="1">
      <c r="A83" s="40"/>
      <c r="B83" s="41"/>
      <c r="C83" s="33" t="s">
        <v>23</v>
      </c>
      <c r="D83" s="40"/>
      <c r="E83" s="40"/>
      <c r="F83" s="28" t="str">
        <f>F12</f>
        <v>Kolínec</v>
      </c>
      <c r="G83" s="40"/>
      <c r="H83" s="40"/>
      <c r="I83" s="33" t="s">
        <v>25</v>
      </c>
      <c r="J83" s="66" t="str">
        <f>IF(J12="","",J12)</f>
        <v>21. 1. 2021</v>
      </c>
      <c r="K83" s="40"/>
      <c r="L83" s="118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6.95" customHeight="1">
      <c r="A84" s="40"/>
      <c r="B84" s="41"/>
      <c r="C84" s="40"/>
      <c r="D84" s="40"/>
      <c r="E84" s="40"/>
      <c r="F84" s="40"/>
      <c r="G84" s="40"/>
      <c r="H84" s="40"/>
      <c r="I84" s="40"/>
      <c r="J84" s="40"/>
      <c r="K84" s="40"/>
      <c r="L84" s="118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40.05" customHeight="1">
      <c r="A85" s="40"/>
      <c r="B85" s="41"/>
      <c r="C85" s="33" t="s">
        <v>31</v>
      </c>
      <c r="D85" s="40"/>
      <c r="E85" s="40"/>
      <c r="F85" s="28" t="str">
        <f>E15</f>
        <v>Městys Kolínec, Kolínec 28, 341 12 Kolínec</v>
      </c>
      <c r="G85" s="40"/>
      <c r="H85" s="40"/>
      <c r="I85" s="33" t="s">
        <v>38</v>
      </c>
      <c r="J85" s="38" t="str">
        <f>E21</f>
        <v>Ing. arch. Martin Jirovský Ph.D., MBA</v>
      </c>
      <c r="K85" s="40"/>
      <c r="L85" s="118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40.05" customHeight="1">
      <c r="A86" s="40"/>
      <c r="B86" s="41"/>
      <c r="C86" s="33" t="s">
        <v>36</v>
      </c>
      <c r="D86" s="40"/>
      <c r="E86" s="40"/>
      <c r="F86" s="28" t="str">
        <f>IF(E18="","",E18)</f>
        <v>Vyplň údaj</v>
      </c>
      <c r="G86" s="40"/>
      <c r="H86" s="40"/>
      <c r="I86" s="33" t="s">
        <v>42</v>
      </c>
      <c r="J86" s="38" t="str">
        <f>E24</f>
        <v>Centrum služen Staré město; Petra Stejskalová</v>
      </c>
      <c r="K86" s="40"/>
      <c r="L86" s="118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0.3" customHeight="1">
      <c r="A87" s="40"/>
      <c r="B87" s="41"/>
      <c r="C87" s="40"/>
      <c r="D87" s="40"/>
      <c r="E87" s="40"/>
      <c r="F87" s="40"/>
      <c r="G87" s="40"/>
      <c r="H87" s="40"/>
      <c r="I87" s="40"/>
      <c r="J87" s="40"/>
      <c r="K87" s="40"/>
      <c r="L87" s="118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11" customFormat="1" ht="29.25" customHeight="1">
      <c r="A88" s="143"/>
      <c r="B88" s="144"/>
      <c r="C88" s="145" t="s">
        <v>202</v>
      </c>
      <c r="D88" s="146" t="s">
        <v>65</v>
      </c>
      <c r="E88" s="146" t="s">
        <v>61</v>
      </c>
      <c r="F88" s="146" t="s">
        <v>62</v>
      </c>
      <c r="G88" s="146" t="s">
        <v>203</v>
      </c>
      <c r="H88" s="146" t="s">
        <v>204</v>
      </c>
      <c r="I88" s="146" t="s">
        <v>205</v>
      </c>
      <c r="J88" s="147" t="s">
        <v>191</v>
      </c>
      <c r="K88" s="148" t="s">
        <v>206</v>
      </c>
      <c r="L88" s="149"/>
      <c r="M88" s="82" t="s">
        <v>3</v>
      </c>
      <c r="N88" s="83" t="s">
        <v>50</v>
      </c>
      <c r="O88" s="83" t="s">
        <v>207</v>
      </c>
      <c r="P88" s="83" t="s">
        <v>208</v>
      </c>
      <c r="Q88" s="83" t="s">
        <v>209</v>
      </c>
      <c r="R88" s="83" t="s">
        <v>210</v>
      </c>
      <c r="S88" s="83" t="s">
        <v>211</v>
      </c>
      <c r="T88" s="84" t="s">
        <v>212</v>
      </c>
      <c r="U88" s="143"/>
      <c r="V88" s="143"/>
      <c r="W88" s="143"/>
      <c r="X88" s="143"/>
      <c r="Y88" s="143"/>
      <c r="Z88" s="143"/>
      <c r="AA88" s="143"/>
      <c r="AB88" s="143"/>
      <c r="AC88" s="143"/>
      <c r="AD88" s="143"/>
      <c r="AE88" s="143"/>
    </row>
    <row r="89" spans="1:63" s="2" customFormat="1" ht="22.8" customHeight="1">
      <c r="A89" s="40"/>
      <c r="B89" s="41"/>
      <c r="C89" s="89" t="s">
        <v>213</v>
      </c>
      <c r="D89" s="40"/>
      <c r="E89" s="40"/>
      <c r="F89" s="40"/>
      <c r="G89" s="40"/>
      <c r="H89" s="40"/>
      <c r="I89" s="40"/>
      <c r="J89" s="150">
        <f>BK89</f>
        <v>0</v>
      </c>
      <c r="K89" s="40"/>
      <c r="L89" s="41"/>
      <c r="M89" s="85"/>
      <c r="N89" s="70"/>
      <c r="O89" s="86"/>
      <c r="P89" s="151">
        <f>P90+P341</f>
        <v>0</v>
      </c>
      <c r="Q89" s="86"/>
      <c r="R89" s="151">
        <f>R90+R341</f>
        <v>625.93129802</v>
      </c>
      <c r="S89" s="86"/>
      <c r="T89" s="152">
        <f>T90+T341</f>
        <v>37.08231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T89" s="20" t="s">
        <v>79</v>
      </c>
      <c r="AU89" s="20" t="s">
        <v>192</v>
      </c>
      <c r="BK89" s="153">
        <f>BK90+BK341</f>
        <v>0</v>
      </c>
    </row>
    <row r="90" spans="1:63" s="12" customFormat="1" ht="25.9" customHeight="1">
      <c r="A90" s="12"/>
      <c r="B90" s="154"/>
      <c r="C90" s="12"/>
      <c r="D90" s="155" t="s">
        <v>79</v>
      </c>
      <c r="E90" s="156" t="s">
        <v>214</v>
      </c>
      <c r="F90" s="156" t="s">
        <v>215</v>
      </c>
      <c r="G90" s="12"/>
      <c r="H90" s="12"/>
      <c r="I90" s="157"/>
      <c r="J90" s="158">
        <f>BK90</f>
        <v>0</v>
      </c>
      <c r="K90" s="12"/>
      <c r="L90" s="154"/>
      <c r="M90" s="159"/>
      <c r="N90" s="160"/>
      <c r="O90" s="160"/>
      <c r="P90" s="161">
        <f>P91+P169+P182+P221+P311+P321+P336</f>
        <v>0</v>
      </c>
      <c r="Q90" s="160"/>
      <c r="R90" s="161">
        <f>R91+R169+R182+R221+R311+R321+R336</f>
        <v>625.93129802</v>
      </c>
      <c r="S90" s="160"/>
      <c r="T90" s="162">
        <f>T91+T169+T182+T221+T311+T321+T336</f>
        <v>37.08231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155" t="s">
        <v>88</v>
      </c>
      <c r="AT90" s="163" t="s">
        <v>79</v>
      </c>
      <c r="AU90" s="163" t="s">
        <v>80</v>
      </c>
      <c r="AY90" s="155" t="s">
        <v>216</v>
      </c>
      <c r="BK90" s="164">
        <f>BK91+BK169+BK182+BK221+BK311+BK321+BK336</f>
        <v>0</v>
      </c>
    </row>
    <row r="91" spans="1:63" s="12" customFormat="1" ht="22.8" customHeight="1">
      <c r="A91" s="12"/>
      <c r="B91" s="154"/>
      <c r="C91" s="12"/>
      <c r="D91" s="155" t="s">
        <v>79</v>
      </c>
      <c r="E91" s="165" t="s">
        <v>88</v>
      </c>
      <c r="F91" s="165" t="s">
        <v>217</v>
      </c>
      <c r="G91" s="12"/>
      <c r="H91" s="12"/>
      <c r="I91" s="157"/>
      <c r="J91" s="166">
        <f>BK91</f>
        <v>0</v>
      </c>
      <c r="K91" s="12"/>
      <c r="L91" s="154"/>
      <c r="M91" s="159"/>
      <c r="N91" s="160"/>
      <c r="O91" s="160"/>
      <c r="P91" s="161">
        <f>SUM(P92:P168)</f>
        <v>0</v>
      </c>
      <c r="Q91" s="160"/>
      <c r="R91" s="161">
        <f>SUM(R92:R168)</f>
        <v>402.42875312</v>
      </c>
      <c r="S91" s="160"/>
      <c r="T91" s="162">
        <f>SUM(T92:T168)</f>
        <v>28.421856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155" t="s">
        <v>88</v>
      </c>
      <c r="AT91" s="163" t="s">
        <v>79</v>
      </c>
      <c r="AU91" s="163" t="s">
        <v>88</v>
      </c>
      <c r="AY91" s="155" t="s">
        <v>216</v>
      </c>
      <c r="BK91" s="164">
        <f>SUM(BK92:BK168)</f>
        <v>0</v>
      </c>
    </row>
    <row r="92" spans="1:65" s="2" customFormat="1" ht="62.7" customHeight="1">
      <c r="A92" s="40"/>
      <c r="B92" s="167"/>
      <c r="C92" s="168" t="s">
        <v>88</v>
      </c>
      <c r="D92" s="168" t="s">
        <v>218</v>
      </c>
      <c r="E92" s="169" t="s">
        <v>887</v>
      </c>
      <c r="F92" s="170" t="s">
        <v>888</v>
      </c>
      <c r="G92" s="171" t="s">
        <v>221</v>
      </c>
      <c r="H92" s="172">
        <v>30.627</v>
      </c>
      <c r="I92" s="173"/>
      <c r="J92" s="174">
        <f>ROUND(I92*H92,2)</f>
        <v>0</v>
      </c>
      <c r="K92" s="175"/>
      <c r="L92" s="41"/>
      <c r="M92" s="176" t="s">
        <v>3</v>
      </c>
      <c r="N92" s="177" t="s">
        <v>51</v>
      </c>
      <c r="O92" s="74"/>
      <c r="P92" s="178">
        <f>O92*H92</f>
        <v>0</v>
      </c>
      <c r="Q92" s="178">
        <v>0</v>
      </c>
      <c r="R92" s="178">
        <f>Q92*H92</f>
        <v>0</v>
      </c>
      <c r="S92" s="178">
        <v>0.22</v>
      </c>
      <c r="T92" s="179">
        <f>S92*H92</f>
        <v>6.73794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180" t="s">
        <v>222</v>
      </c>
      <c r="AT92" s="180" t="s">
        <v>218</v>
      </c>
      <c r="AU92" s="180" t="s">
        <v>22</v>
      </c>
      <c r="AY92" s="20" t="s">
        <v>216</v>
      </c>
      <c r="BE92" s="181">
        <f>IF(N92="základní",J92,0)</f>
        <v>0</v>
      </c>
      <c r="BF92" s="181">
        <f>IF(N92="snížená",J92,0)</f>
        <v>0</v>
      </c>
      <c r="BG92" s="181">
        <f>IF(N92="zákl. přenesená",J92,0)</f>
        <v>0</v>
      </c>
      <c r="BH92" s="181">
        <f>IF(N92="sníž. přenesená",J92,0)</f>
        <v>0</v>
      </c>
      <c r="BI92" s="181">
        <f>IF(N92="nulová",J92,0)</f>
        <v>0</v>
      </c>
      <c r="BJ92" s="20" t="s">
        <v>88</v>
      </c>
      <c r="BK92" s="181">
        <f>ROUND(I92*H92,2)</f>
        <v>0</v>
      </c>
      <c r="BL92" s="20" t="s">
        <v>222</v>
      </c>
      <c r="BM92" s="180" t="s">
        <v>1903</v>
      </c>
    </row>
    <row r="93" spans="1:51" s="13" customFormat="1" ht="12">
      <c r="A93" s="13"/>
      <c r="B93" s="182"/>
      <c r="C93" s="13"/>
      <c r="D93" s="183" t="s">
        <v>224</v>
      </c>
      <c r="E93" s="184" t="s">
        <v>3</v>
      </c>
      <c r="F93" s="185" t="s">
        <v>1904</v>
      </c>
      <c r="G93" s="13"/>
      <c r="H93" s="186">
        <v>52.96</v>
      </c>
      <c r="I93" s="187"/>
      <c r="J93" s="13"/>
      <c r="K93" s="13"/>
      <c r="L93" s="182"/>
      <c r="M93" s="188"/>
      <c r="N93" s="189"/>
      <c r="O93" s="189"/>
      <c r="P93" s="189"/>
      <c r="Q93" s="189"/>
      <c r="R93" s="189"/>
      <c r="S93" s="189"/>
      <c r="T93" s="190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184" t="s">
        <v>224</v>
      </c>
      <c r="AU93" s="184" t="s">
        <v>22</v>
      </c>
      <c r="AV93" s="13" t="s">
        <v>22</v>
      </c>
      <c r="AW93" s="13" t="s">
        <v>41</v>
      </c>
      <c r="AX93" s="13" t="s">
        <v>88</v>
      </c>
      <c r="AY93" s="184" t="s">
        <v>216</v>
      </c>
    </row>
    <row r="94" spans="1:51" s="13" customFormat="1" ht="12">
      <c r="A94" s="13"/>
      <c r="B94" s="182"/>
      <c r="C94" s="13"/>
      <c r="D94" s="183" t="s">
        <v>224</v>
      </c>
      <c r="E94" s="13"/>
      <c r="F94" s="185" t="s">
        <v>1905</v>
      </c>
      <c r="G94" s="13"/>
      <c r="H94" s="186">
        <v>30.627</v>
      </c>
      <c r="I94" s="187"/>
      <c r="J94" s="13"/>
      <c r="K94" s="13"/>
      <c r="L94" s="182"/>
      <c r="M94" s="188"/>
      <c r="N94" s="189"/>
      <c r="O94" s="189"/>
      <c r="P94" s="189"/>
      <c r="Q94" s="189"/>
      <c r="R94" s="189"/>
      <c r="S94" s="189"/>
      <c r="T94" s="190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184" t="s">
        <v>224</v>
      </c>
      <c r="AU94" s="184" t="s">
        <v>22</v>
      </c>
      <c r="AV94" s="13" t="s">
        <v>22</v>
      </c>
      <c r="AW94" s="13" t="s">
        <v>4</v>
      </c>
      <c r="AX94" s="13" t="s">
        <v>88</v>
      </c>
      <c r="AY94" s="184" t="s">
        <v>216</v>
      </c>
    </row>
    <row r="95" spans="1:65" s="2" customFormat="1" ht="62.7" customHeight="1">
      <c r="A95" s="40"/>
      <c r="B95" s="167"/>
      <c r="C95" s="168" t="s">
        <v>22</v>
      </c>
      <c r="D95" s="168" t="s">
        <v>218</v>
      </c>
      <c r="E95" s="169" t="s">
        <v>891</v>
      </c>
      <c r="F95" s="170" t="s">
        <v>892</v>
      </c>
      <c r="G95" s="171" t="s">
        <v>221</v>
      </c>
      <c r="H95" s="172">
        <v>30.627</v>
      </c>
      <c r="I95" s="173"/>
      <c r="J95" s="174">
        <f>ROUND(I95*H95,2)</f>
        <v>0</v>
      </c>
      <c r="K95" s="175"/>
      <c r="L95" s="41"/>
      <c r="M95" s="176" t="s">
        <v>3</v>
      </c>
      <c r="N95" s="177" t="s">
        <v>51</v>
      </c>
      <c r="O95" s="74"/>
      <c r="P95" s="178">
        <f>O95*H95</f>
        <v>0</v>
      </c>
      <c r="Q95" s="178">
        <v>0</v>
      </c>
      <c r="R95" s="178">
        <f>Q95*H95</f>
        <v>0</v>
      </c>
      <c r="S95" s="178">
        <v>0.58</v>
      </c>
      <c r="T95" s="179">
        <f>S95*H95</f>
        <v>17.763659999999998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180" t="s">
        <v>222</v>
      </c>
      <c r="AT95" s="180" t="s">
        <v>218</v>
      </c>
      <c r="AU95" s="180" t="s">
        <v>22</v>
      </c>
      <c r="AY95" s="20" t="s">
        <v>216</v>
      </c>
      <c r="BE95" s="181">
        <f>IF(N95="základní",J95,0)</f>
        <v>0</v>
      </c>
      <c r="BF95" s="181">
        <f>IF(N95="snížená",J95,0)</f>
        <v>0</v>
      </c>
      <c r="BG95" s="181">
        <f>IF(N95="zákl. přenesená",J95,0)</f>
        <v>0</v>
      </c>
      <c r="BH95" s="181">
        <f>IF(N95="sníž. přenesená",J95,0)</f>
        <v>0</v>
      </c>
      <c r="BI95" s="181">
        <f>IF(N95="nulová",J95,0)</f>
        <v>0</v>
      </c>
      <c r="BJ95" s="20" t="s">
        <v>88</v>
      </c>
      <c r="BK95" s="181">
        <f>ROUND(I95*H95,2)</f>
        <v>0</v>
      </c>
      <c r="BL95" s="20" t="s">
        <v>222</v>
      </c>
      <c r="BM95" s="180" t="s">
        <v>1906</v>
      </c>
    </row>
    <row r="96" spans="1:47" s="2" customFormat="1" ht="12">
      <c r="A96" s="40"/>
      <c r="B96" s="41"/>
      <c r="C96" s="40"/>
      <c r="D96" s="183" t="s">
        <v>229</v>
      </c>
      <c r="E96" s="40"/>
      <c r="F96" s="191" t="s">
        <v>1466</v>
      </c>
      <c r="G96" s="40"/>
      <c r="H96" s="40"/>
      <c r="I96" s="192"/>
      <c r="J96" s="40"/>
      <c r="K96" s="40"/>
      <c r="L96" s="41"/>
      <c r="M96" s="193"/>
      <c r="N96" s="194"/>
      <c r="O96" s="74"/>
      <c r="P96" s="74"/>
      <c r="Q96" s="74"/>
      <c r="R96" s="74"/>
      <c r="S96" s="74"/>
      <c r="T96" s="75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T96" s="20" t="s">
        <v>229</v>
      </c>
      <c r="AU96" s="20" t="s">
        <v>22</v>
      </c>
    </row>
    <row r="97" spans="1:51" s="13" customFormat="1" ht="12">
      <c r="A97" s="13"/>
      <c r="B97" s="182"/>
      <c r="C97" s="13"/>
      <c r="D97" s="183" t="s">
        <v>224</v>
      </c>
      <c r="E97" s="184" t="s">
        <v>3</v>
      </c>
      <c r="F97" s="185" t="s">
        <v>1904</v>
      </c>
      <c r="G97" s="13"/>
      <c r="H97" s="186">
        <v>52.96</v>
      </c>
      <c r="I97" s="187"/>
      <c r="J97" s="13"/>
      <c r="K97" s="13"/>
      <c r="L97" s="182"/>
      <c r="M97" s="188"/>
      <c r="N97" s="189"/>
      <c r="O97" s="189"/>
      <c r="P97" s="189"/>
      <c r="Q97" s="189"/>
      <c r="R97" s="189"/>
      <c r="S97" s="189"/>
      <c r="T97" s="190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184" t="s">
        <v>224</v>
      </c>
      <c r="AU97" s="184" t="s">
        <v>22</v>
      </c>
      <c r="AV97" s="13" t="s">
        <v>22</v>
      </c>
      <c r="AW97" s="13" t="s">
        <v>41</v>
      </c>
      <c r="AX97" s="13" t="s">
        <v>88</v>
      </c>
      <c r="AY97" s="184" t="s">
        <v>216</v>
      </c>
    </row>
    <row r="98" spans="1:51" s="13" customFormat="1" ht="12">
      <c r="A98" s="13"/>
      <c r="B98" s="182"/>
      <c r="C98" s="13"/>
      <c r="D98" s="183" t="s">
        <v>224</v>
      </c>
      <c r="E98" s="13"/>
      <c r="F98" s="185" t="s">
        <v>1905</v>
      </c>
      <c r="G98" s="13"/>
      <c r="H98" s="186">
        <v>30.627</v>
      </c>
      <c r="I98" s="187"/>
      <c r="J98" s="13"/>
      <c r="K98" s="13"/>
      <c r="L98" s="182"/>
      <c r="M98" s="188"/>
      <c r="N98" s="189"/>
      <c r="O98" s="189"/>
      <c r="P98" s="189"/>
      <c r="Q98" s="189"/>
      <c r="R98" s="189"/>
      <c r="S98" s="189"/>
      <c r="T98" s="190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184" t="s">
        <v>224</v>
      </c>
      <c r="AU98" s="184" t="s">
        <v>22</v>
      </c>
      <c r="AV98" s="13" t="s">
        <v>22</v>
      </c>
      <c r="AW98" s="13" t="s">
        <v>4</v>
      </c>
      <c r="AX98" s="13" t="s">
        <v>88</v>
      </c>
      <c r="AY98" s="184" t="s">
        <v>216</v>
      </c>
    </row>
    <row r="99" spans="1:65" s="2" customFormat="1" ht="37.8" customHeight="1">
      <c r="A99" s="40"/>
      <c r="B99" s="167"/>
      <c r="C99" s="168" t="s">
        <v>234</v>
      </c>
      <c r="D99" s="168" t="s">
        <v>218</v>
      </c>
      <c r="E99" s="169" t="s">
        <v>1467</v>
      </c>
      <c r="F99" s="170" t="s">
        <v>1468</v>
      </c>
      <c r="G99" s="171" t="s">
        <v>221</v>
      </c>
      <c r="H99" s="172">
        <v>30.627</v>
      </c>
      <c r="I99" s="173"/>
      <c r="J99" s="174">
        <f>ROUND(I99*H99,2)</f>
        <v>0</v>
      </c>
      <c r="K99" s="175"/>
      <c r="L99" s="41"/>
      <c r="M99" s="176" t="s">
        <v>3</v>
      </c>
      <c r="N99" s="177" t="s">
        <v>51</v>
      </c>
      <c r="O99" s="74"/>
      <c r="P99" s="178">
        <f>O99*H99</f>
        <v>0</v>
      </c>
      <c r="Q99" s="178">
        <v>4E-05</v>
      </c>
      <c r="R99" s="178">
        <f>Q99*H99</f>
        <v>0.0012250800000000001</v>
      </c>
      <c r="S99" s="178">
        <v>0.128</v>
      </c>
      <c r="T99" s="179">
        <f>S99*H99</f>
        <v>3.9202559999999997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180" t="s">
        <v>222</v>
      </c>
      <c r="AT99" s="180" t="s">
        <v>218</v>
      </c>
      <c r="AU99" s="180" t="s">
        <v>22</v>
      </c>
      <c r="AY99" s="20" t="s">
        <v>216</v>
      </c>
      <c r="BE99" s="181">
        <f>IF(N99="základní",J99,0)</f>
        <v>0</v>
      </c>
      <c r="BF99" s="181">
        <f>IF(N99="snížená",J99,0)</f>
        <v>0</v>
      </c>
      <c r="BG99" s="181">
        <f>IF(N99="zákl. přenesená",J99,0)</f>
        <v>0</v>
      </c>
      <c r="BH99" s="181">
        <f>IF(N99="sníž. přenesená",J99,0)</f>
        <v>0</v>
      </c>
      <c r="BI99" s="181">
        <f>IF(N99="nulová",J99,0)</f>
        <v>0</v>
      </c>
      <c r="BJ99" s="20" t="s">
        <v>88</v>
      </c>
      <c r="BK99" s="181">
        <f>ROUND(I99*H99,2)</f>
        <v>0</v>
      </c>
      <c r="BL99" s="20" t="s">
        <v>222</v>
      </c>
      <c r="BM99" s="180" t="s">
        <v>1907</v>
      </c>
    </row>
    <row r="100" spans="1:51" s="13" customFormat="1" ht="12">
      <c r="A100" s="13"/>
      <c r="B100" s="182"/>
      <c r="C100" s="13"/>
      <c r="D100" s="183" t="s">
        <v>224</v>
      </c>
      <c r="E100" s="184" t="s">
        <v>3</v>
      </c>
      <c r="F100" s="185" t="s">
        <v>1904</v>
      </c>
      <c r="G100" s="13"/>
      <c r="H100" s="186">
        <v>52.96</v>
      </c>
      <c r="I100" s="187"/>
      <c r="J100" s="13"/>
      <c r="K100" s="13"/>
      <c r="L100" s="182"/>
      <c r="M100" s="188"/>
      <c r="N100" s="189"/>
      <c r="O100" s="189"/>
      <c r="P100" s="189"/>
      <c r="Q100" s="189"/>
      <c r="R100" s="189"/>
      <c r="S100" s="189"/>
      <c r="T100" s="190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184" t="s">
        <v>224</v>
      </c>
      <c r="AU100" s="184" t="s">
        <v>22</v>
      </c>
      <c r="AV100" s="13" t="s">
        <v>22</v>
      </c>
      <c r="AW100" s="13" t="s">
        <v>41</v>
      </c>
      <c r="AX100" s="13" t="s">
        <v>88</v>
      </c>
      <c r="AY100" s="184" t="s">
        <v>216</v>
      </c>
    </row>
    <row r="101" spans="1:51" s="13" customFormat="1" ht="12">
      <c r="A101" s="13"/>
      <c r="B101" s="182"/>
      <c r="C101" s="13"/>
      <c r="D101" s="183" t="s">
        <v>224</v>
      </c>
      <c r="E101" s="13"/>
      <c r="F101" s="185" t="s">
        <v>1905</v>
      </c>
      <c r="G101" s="13"/>
      <c r="H101" s="186">
        <v>30.627</v>
      </c>
      <c r="I101" s="187"/>
      <c r="J101" s="13"/>
      <c r="K101" s="13"/>
      <c r="L101" s="182"/>
      <c r="M101" s="188"/>
      <c r="N101" s="189"/>
      <c r="O101" s="189"/>
      <c r="P101" s="189"/>
      <c r="Q101" s="189"/>
      <c r="R101" s="189"/>
      <c r="S101" s="189"/>
      <c r="T101" s="190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184" t="s">
        <v>224</v>
      </c>
      <c r="AU101" s="184" t="s">
        <v>22</v>
      </c>
      <c r="AV101" s="13" t="s">
        <v>22</v>
      </c>
      <c r="AW101" s="13" t="s">
        <v>4</v>
      </c>
      <c r="AX101" s="13" t="s">
        <v>88</v>
      </c>
      <c r="AY101" s="184" t="s">
        <v>216</v>
      </c>
    </row>
    <row r="102" spans="1:65" s="2" customFormat="1" ht="24.15" customHeight="1">
      <c r="A102" s="40"/>
      <c r="B102" s="167"/>
      <c r="C102" s="168" t="s">
        <v>222</v>
      </c>
      <c r="D102" s="168" t="s">
        <v>218</v>
      </c>
      <c r="E102" s="169" t="s">
        <v>1278</v>
      </c>
      <c r="F102" s="170" t="s">
        <v>1279</v>
      </c>
      <c r="G102" s="171" t="s">
        <v>1089</v>
      </c>
      <c r="H102" s="172">
        <v>11.566</v>
      </c>
      <c r="I102" s="173"/>
      <c r="J102" s="174">
        <f>ROUND(I102*H102,2)</f>
        <v>0</v>
      </c>
      <c r="K102" s="175"/>
      <c r="L102" s="41"/>
      <c r="M102" s="176" t="s">
        <v>3</v>
      </c>
      <c r="N102" s="177" t="s">
        <v>51</v>
      </c>
      <c r="O102" s="74"/>
      <c r="P102" s="178">
        <f>O102*H102</f>
        <v>0</v>
      </c>
      <c r="Q102" s="178">
        <v>4E-05</v>
      </c>
      <c r="R102" s="178">
        <f>Q102*H102</f>
        <v>0.00046264000000000006</v>
      </c>
      <c r="S102" s="178">
        <v>0</v>
      </c>
      <c r="T102" s="179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180" t="s">
        <v>222</v>
      </c>
      <c r="AT102" s="180" t="s">
        <v>218</v>
      </c>
      <c r="AU102" s="180" t="s">
        <v>22</v>
      </c>
      <c r="AY102" s="20" t="s">
        <v>216</v>
      </c>
      <c r="BE102" s="181">
        <f>IF(N102="základní",J102,0)</f>
        <v>0</v>
      </c>
      <c r="BF102" s="181">
        <f>IF(N102="snížená",J102,0)</f>
        <v>0</v>
      </c>
      <c r="BG102" s="181">
        <f>IF(N102="zákl. přenesená",J102,0)</f>
        <v>0</v>
      </c>
      <c r="BH102" s="181">
        <f>IF(N102="sníž. přenesená",J102,0)</f>
        <v>0</v>
      </c>
      <c r="BI102" s="181">
        <f>IF(N102="nulová",J102,0)</f>
        <v>0</v>
      </c>
      <c r="BJ102" s="20" t="s">
        <v>88</v>
      </c>
      <c r="BK102" s="181">
        <f>ROUND(I102*H102,2)</f>
        <v>0</v>
      </c>
      <c r="BL102" s="20" t="s">
        <v>222</v>
      </c>
      <c r="BM102" s="180" t="s">
        <v>1637</v>
      </c>
    </row>
    <row r="103" spans="1:51" s="13" customFormat="1" ht="12">
      <c r="A103" s="13"/>
      <c r="B103" s="182"/>
      <c r="C103" s="13"/>
      <c r="D103" s="183" t="s">
        <v>224</v>
      </c>
      <c r="E103" s="13"/>
      <c r="F103" s="185" t="s">
        <v>1286</v>
      </c>
      <c r="G103" s="13"/>
      <c r="H103" s="186">
        <v>11.566</v>
      </c>
      <c r="I103" s="187"/>
      <c r="J103" s="13"/>
      <c r="K103" s="13"/>
      <c r="L103" s="182"/>
      <c r="M103" s="188"/>
      <c r="N103" s="189"/>
      <c r="O103" s="189"/>
      <c r="P103" s="189"/>
      <c r="Q103" s="189"/>
      <c r="R103" s="189"/>
      <c r="S103" s="189"/>
      <c r="T103" s="190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184" t="s">
        <v>224</v>
      </c>
      <c r="AU103" s="184" t="s">
        <v>22</v>
      </c>
      <c r="AV103" s="13" t="s">
        <v>22</v>
      </c>
      <c r="AW103" s="13" t="s">
        <v>4</v>
      </c>
      <c r="AX103" s="13" t="s">
        <v>88</v>
      </c>
      <c r="AY103" s="184" t="s">
        <v>216</v>
      </c>
    </row>
    <row r="104" spans="1:65" s="2" customFormat="1" ht="37.8" customHeight="1">
      <c r="A104" s="40"/>
      <c r="B104" s="167"/>
      <c r="C104" s="168" t="s">
        <v>244</v>
      </c>
      <c r="D104" s="168" t="s">
        <v>218</v>
      </c>
      <c r="E104" s="169" t="s">
        <v>1282</v>
      </c>
      <c r="F104" s="170" t="s">
        <v>1283</v>
      </c>
      <c r="G104" s="171" t="s">
        <v>1284</v>
      </c>
      <c r="H104" s="172">
        <v>17.349</v>
      </c>
      <c r="I104" s="173"/>
      <c r="J104" s="174">
        <f>ROUND(I104*H104,2)</f>
        <v>0</v>
      </c>
      <c r="K104" s="175"/>
      <c r="L104" s="41"/>
      <c r="M104" s="176" t="s">
        <v>3</v>
      </c>
      <c r="N104" s="177" t="s">
        <v>51</v>
      </c>
      <c r="O104" s="74"/>
      <c r="P104" s="178">
        <f>O104*H104</f>
        <v>0</v>
      </c>
      <c r="Q104" s="178">
        <v>0</v>
      </c>
      <c r="R104" s="178">
        <f>Q104*H104</f>
        <v>0</v>
      </c>
      <c r="S104" s="178">
        <v>0</v>
      </c>
      <c r="T104" s="179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180" t="s">
        <v>222</v>
      </c>
      <c r="AT104" s="180" t="s">
        <v>218</v>
      </c>
      <c r="AU104" s="180" t="s">
        <v>22</v>
      </c>
      <c r="AY104" s="20" t="s">
        <v>216</v>
      </c>
      <c r="BE104" s="181">
        <f>IF(N104="základní",J104,0)</f>
        <v>0</v>
      </c>
      <c r="BF104" s="181">
        <f>IF(N104="snížená",J104,0)</f>
        <v>0</v>
      </c>
      <c r="BG104" s="181">
        <f>IF(N104="zákl. přenesená",J104,0)</f>
        <v>0</v>
      </c>
      <c r="BH104" s="181">
        <f>IF(N104="sníž. přenesená",J104,0)</f>
        <v>0</v>
      </c>
      <c r="BI104" s="181">
        <f>IF(N104="nulová",J104,0)</f>
        <v>0</v>
      </c>
      <c r="BJ104" s="20" t="s">
        <v>88</v>
      </c>
      <c r="BK104" s="181">
        <f>ROUND(I104*H104,2)</f>
        <v>0</v>
      </c>
      <c r="BL104" s="20" t="s">
        <v>222</v>
      </c>
      <c r="BM104" s="180" t="s">
        <v>1638</v>
      </c>
    </row>
    <row r="105" spans="1:51" s="13" customFormat="1" ht="12">
      <c r="A105" s="13"/>
      <c r="B105" s="182"/>
      <c r="C105" s="13"/>
      <c r="D105" s="183" t="s">
        <v>224</v>
      </c>
      <c r="E105" s="13"/>
      <c r="F105" s="185" t="s">
        <v>1908</v>
      </c>
      <c r="G105" s="13"/>
      <c r="H105" s="186">
        <v>17.349</v>
      </c>
      <c r="I105" s="187"/>
      <c r="J105" s="13"/>
      <c r="K105" s="13"/>
      <c r="L105" s="182"/>
      <c r="M105" s="188"/>
      <c r="N105" s="189"/>
      <c r="O105" s="189"/>
      <c r="P105" s="189"/>
      <c r="Q105" s="189"/>
      <c r="R105" s="189"/>
      <c r="S105" s="189"/>
      <c r="T105" s="190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184" t="s">
        <v>224</v>
      </c>
      <c r="AU105" s="184" t="s">
        <v>22</v>
      </c>
      <c r="AV105" s="13" t="s">
        <v>22</v>
      </c>
      <c r="AW105" s="13" t="s">
        <v>4</v>
      </c>
      <c r="AX105" s="13" t="s">
        <v>88</v>
      </c>
      <c r="AY105" s="184" t="s">
        <v>216</v>
      </c>
    </row>
    <row r="106" spans="1:65" s="2" customFormat="1" ht="24.15" customHeight="1">
      <c r="A106" s="40"/>
      <c r="B106" s="167"/>
      <c r="C106" s="168" t="s">
        <v>248</v>
      </c>
      <c r="D106" s="168" t="s">
        <v>218</v>
      </c>
      <c r="E106" s="169" t="s">
        <v>264</v>
      </c>
      <c r="F106" s="170" t="s">
        <v>265</v>
      </c>
      <c r="G106" s="171" t="s">
        <v>221</v>
      </c>
      <c r="H106" s="172">
        <v>45.159</v>
      </c>
      <c r="I106" s="173"/>
      <c r="J106" s="174">
        <f>ROUND(I106*H106,2)</f>
        <v>0</v>
      </c>
      <c r="K106" s="175"/>
      <c r="L106" s="41"/>
      <c r="M106" s="176" t="s">
        <v>3</v>
      </c>
      <c r="N106" s="177" t="s">
        <v>51</v>
      </c>
      <c r="O106" s="74"/>
      <c r="P106" s="178">
        <f>O106*H106</f>
        <v>0</v>
      </c>
      <c r="Q106" s="178">
        <v>0</v>
      </c>
      <c r="R106" s="178">
        <f>Q106*H106</f>
        <v>0</v>
      </c>
      <c r="S106" s="178">
        <v>0</v>
      </c>
      <c r="T106" s="179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180" t="s">
        <v>222</v>
      </c>
      <c r="AT106" s="180" t="s">
        <v>218</v>
      </c>
      <c r="AU106" s="180" t="s">
        <v>22</v>
      </c>
      <c r="AY106" s="20" t="s">
        <v>216</v>
      </c>
      <c r="BE106" s="181">
        <f>IF(N106="základní",J106,0)</f>
        <v>0</v>
      </c>
      <c r="BF106" s="181">
        <f>IF(N106="snížená",J106,0)</f>
        <v>0</v>
      </c>
      <c r="BG106" s="181">
        <f>IF(N106="zákl. přenesená",J106,0)</f>
        <v>0</v>
      </c>
      <c r="BH106" s="181">
        <f>IF(N106="sníž. přenesená",J106,0)</f>
        <v>0</v>
      </c>
      <c r="BI106" s="181">
        <f>IF(N106="nulová",J106,0)</f>
        <v>0</v>
      </c>
      <c r="BJ106" s="20" t="s">
        <v>88</v>
      </c>
      <c r="BK106" s="181">
        <f>ROUND(I106*H106,2)</f>
        <v>0</v>
      </c>
      <c r="BL106" s="20" t="s">
        <v>222</v>
      </c>
      <c r="BM106" s="180" t="s">
        <v>1640</v>
      </c>
    </row>
    <row r="107" spans="1:47" s="2" customFormat="1" ht="12">
      <c r="A107" s="40"/>
      <c r="B107" s="41"/>
      <c r="C107" s="40"/>
      <c r="D107" s="183" t="s">
        <v>229</v>
      </c>
      <c r="E107" s="40"/>
      <c r="F107" s="191" t="s">
        <v>1475</v>
      </c>
      <c r="G107" s="40"/>
      <c r="H107" s="40"/>
      <c r="I107" s="192"/>
      <c r="J107" s="40"/>
      <c r="K107" s="40"/>
      <c r="L107" s="41"/>
      <c r="M107" s="193"/>
      <c r="N107" s="194"/>
      <c r="O107" s="74"/>
      <c r="P107" s="74"/>
      <c r="Q107" s="74"/>
      <c r="R107" s="74"/>
      <c r="S107" s="74"/>
      <c r="T107" s="75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T107" s="20" t="s">
        <v>229</v>
      </c>
      <c r="AU107" s="20" t="s">
        <v>22</v>
      </c>
    </row>
    <row r="108" spans="1:51" s="13" customFormat="1" ht="12">
      <c r="A108" s="13"/>
      <c r="B108" s="182"/>
      <c r="C108" s="13"/>
      <c r="D108" s="183" t="s">
        <v>224</v>
      </c>
      <c r="E108" s="184" t="s">
        <v>3</v>
      </c>
      <c r="F108" s="185" t="s">
        <v>1909</v>
      </c>
      <c r="G108" s="13"/>
      <c r="H108" s="186">
        <v>78.09</v>
      </c>
      <c r="I108" s="187"/>
      <c r="J108" s="13"/>
      <c r="K108" s="13"/>
      <c r="L108" s="182"/>
      <c r="M108" s="188"/>
      <c r="N108" s="189"/>
      <c r="O108" s="189"/>
      <c r="P108" s="189"/>
      <c r="Q108" s="189"/>
      <c r="R108" s="189"/>
      <c r="S108" s="189"/>
      <c r="T108" s="190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184" t="s">
        <v>224</v>
      </c>
      <c r="AU108" s="184" t="s">
        <v>22</v>
      </c>
      <c r="AV108" s="13" t="s">
        <v>22</v>
      </c>
      <c r="AW108" s="13" t="s">
        <v>41</v>
      </c>
      <c r="AX108" s="13" t="s">
        <v>88</v>
      </c>
      <c r="AY108" s="184" t="s">
        <v>216</v>
      </c>
    </row>
    <row r="109" spans="1:51" s="13" customFormat="1" ht="12">
      <c r="A109" s="13"/>
      <c r="B109" s="182"/>
      <c r="C109" s="13"/>
      <c r="D109" s="183" t="s">
        <v>224</v>
      </c>
      <c r="E109" s="13"/>
      <c r="F109" s="185" t="s">
        <v>1910</v>
      </c>
      <c r="G109" s="13"/>
      <c r="H109" s="186">
        <v>45.159</v>
      </c>
      <c r="I109" s="187"/>
      <c r="J109" s="13"/>
      <c r="K109" s="13"/>
      <c r="L109" s="182"/>
      <c r="M109" s="188"/>
      <c r="N109" s="189"/>
      <c r="O109" s="189"/>
      <c r="P109" s="189"/>
      <c r="Q109" s="189"/>
      <c r="R109" s="189"/>
      <c r="S109" s="189"/>
      <c r="T109" s="190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184" t="s">
        <v>224</v>
      </c>
      <c r="AU109" s="184" t="s">
        <v>22</v>
      </c>
      <c r="AV109" s="13" t="s">
        <v>22</v>
      </c>
      <c r="AW109" s="13" t="s">
        <v>4</v>
      </c>
      <c r="AX109" s="13" t="s">
        <v>88</v>
      </c>
      <c r="AY109" s="184" t="s">
        <v>216</v>
      </c>
    </row>
    <row r="110" spans="1:65" s="2" customFormat="1" ht="37.8" customHeight="1">
      <c r="A110" s="40"/>
      <c r="B110" s="167"/>
      <c r="C110" s="168" t="s">
        <v>253</v>
      </c>
      <c r="D110" s="168" t="s">
        <v>218</v>
      </c>
      <c r="E110" s="169" t="s">
        <v>273</v>
      </c>
      <c r="F110" s="170" t="s">
        <v>274</v>
      </c>
      <c r="G110" s="171" t="s">
        <v>270</v>
      </c>
      <c r="H110" s="172">
        <v>2.313</v>
      </c>
      <c r="I110" s="173"/>
      <c r="J110" s="174">
        <f>ROUND(I110*H110,2)</f>
        <v>0</v>
      </c>
      <c r="K110" s="175"/>
      <c r="L110" s="41"/>
      <c r="M110" s="176" t="s">
        <v>3</v>
      </c>
      <c r="N110" s="177" t="s">
        <v>51</v>
      </c>
      <c r="O110" s="74"/>
      <c r="P110" s="178">
        <f>O110*H110</f>
        <v>0</v>
      </c>
      <c r="Q110" s="178">
        <v>0</v>
      </c>
      <c r="R110" s="178">
        <f>Q110*H110</f>
        <v>0</v>
      </c>
      <c r="S110" s="178">
        <v>0</v>
      </c>
      <c r="T110" s="179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180" t="s">
        <v>222</v>
      </c>
      <c r="AT110" s="180" t="s">
        <v>218</v>
      </c>
      <c r="AU110" s="180" t="s">
        <v>22</v>
      </c>
      <c r="AY110" s="20" t="s">
        <v>216</v>
      </c>
      <c r="BE110" s="181">
        <f>IF(N110="základní",J110,0)</f>
        <v>0</v>
      </c>
      <c r="BF110" s="181">
        <f>IF(N110="snížená",J110,0)</f>
        <v>0</v>
      </c>
      <c r="BG110" s="181">
        <f>IF(N110="zákl. přenesená",J110,0)</f>
        <v>0</v>
      </c>
      <c r="BH110" s="181">
        <f>IF(N110="sníž. přenesená",J110,0)</f>
        <v>0</v>
      </c>
      <c r="BI110" s="181">
        <f>IF(N110="nulová",J110,0)</f>
        <v>0</v>
      </c>
      <c r="BJ110" s="20" t="s">
        <v>88</v>
      </c>
      <c r="BK110" s="181">
        <f>ROUND(I110*H110,2)</f>
        <v>0</v>
      </c>
      <c r="BL110" s="20" t="s">
        <v>222</v>
      </c>
      <c r="BM110" s="180" t="s">
        <v>1911</v>
      </c>
    </row>
    <row r="111" spans="1:51" s="13" customFormat="1" ht="12">
      <c r="A111" s="13"/>
      <c r="B111" s="182"/>
      <c r="C111" s="13"/>
      <c r="D111" s="183" t="s">
        <v>224</v>
      </c>
      <c r="E111" s="184" t="s">
        <v>3</v>
      </c>
      <c r="F111" s="185" t="s">
        <v>1912</v>
      </c>
      <c r="G111" s="13"/>
      <c r="H111" s="186">
        <v>4</v>
      </c>
      <c r="I111" s="187"/>
      <c r="J111" s="13"/>
      <c r="K111" s="13"/>
      <c r="L111" s="182"/>
      <c r="M111" s="188"/>
      <c r="N111" s="189"/>
      <c r="O111" s="189"/>
      <c r="P111" s="189"/>
      <c r="Q111" s="189"/>
      <c r="R111" s="189"/>
      <c r="S111" s="189"/>
      <c r="T111" s="190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184" t="s">
        <v>224</v>
      </c>
      <c r="AU111" s="184" t="s">
        <v>22</v>
      </c>
      <c r="AV111" s="13" t="s">
        <v>22</v>
      </c>
      <c r="AW111" s="13" t="s">
        <v>41</v>
      </c>
      <c r="AX111" s="13" t="s">
        <v>88</v>
      </c>
      <c r="AY111" s="184" t="s">
        <v>216</v>
      </c>
    </row>
    <row r="112" spans="1:51" s="13" customFormat="1" ht="12">
      <c r="A112" s="13"/>
      <c r="B112" s="182"/>
      <c r="C112" s="13"/>
      <c r="D112" s="183" t="s">
        <v>224</v>
      </c>
      <c r="E112" s="13"/>
      <c r="F112" s="185" t="s">
        <v>1425</v>
      </c>
      <c r="G112" s="13"/>
      <c r="H112" s="186">
        <v>2.313</v>
      </c>
      <c r="I112" s="187"/>
      <c r="J112" s="13"/>
      <c r="K112" s="13"/>
      <c r="L112" s="182"/>
      <c r="M112" s="188"/>
      <c r="N112" s="189"/>
      <c r="O112" s="189"/>
      <c r="P112" s="189"/>
      <c r="Q112" s="189"/>
      <c r="R112" s="189"/>
      <c r="S112" s="189"/>
      <c r="T112" s="190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184" t="s">
        <v>224</v>
      </c>
      <c r="AU112" s="184" t="s">
        <v>22</v>
      </c>
      <c r="AV112" s="13" t="s">
        <v>22</v>
      </c>
      <c r="AW112" s="13" t="s">
        <v>4</v>
      </c>
      <c r="AX112" s="13" t="s">
        <v>88</v>
      </c>
      <c r="AY112" s="184" t="s">
        <v>216</v>
      </c>
    </row>
    <row r="113" spans="1:65" s="2" customFormat="1" ht="37.8" customHeight="1">
      <c r="A113" s="40"/>
      <c r="B113" s="167"/>
      <c r="C113" s="168" t="s">
        <v>257</v>
      </c>
      <c r="D113" s="168" t="s">
        <v>218</v>
      </c>
      <c r="E113" s="169" t="s">
        <v>1291</v>
      </c>
      <c r="F113" s="170" t="s">
        <v>1292</v>
      </c>
      <c r="G113" s="171" t="s">
        <v>270</v>
      </c>
      <c r="H113" s="172">
        <v>7.176</v>
      </c>
      <c r="I113" s="173"/>
      <c r="J113" s="174">
        <f>ROUND(I113*H113,2)</f>
        <v>0</v>
      </c>
      <c r="K113" s="175"/>
      <c r="L113" s="41"/>
      <c r="M113" s="176" t="s">
        <v>3</v>
      </c>
      <c r="N113" s="177" t="s">
        <v>51</v>
      </c>
      <c r="O113" s="74"/>
      <c r="P113" s="178">
        <f>O113*H113</f>
        <v>0</v>
      </c>
      <c r="Q113" s="178">
        <v>0</v>
      </c>
      <c r="R113" s="178">
        <f>Q113*H113</f>
        <v>0</v>
      </c>
      <c r="S113" s="178">
        <v>0</v>
      </c>
      <c r="T113" s="179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180" t="s">
        <v>222</v>
      </c>
      <c r="AT113" s="180" t="s">
        <v>218</v>
      </c>
      <c r="AU113" s="180" t="s">
        <v>22</v>
      </c>
      <c r="AY113" s="20" t="s">
        <v>216</v>
      </c>
      <c r="BE113" s="181">
        <f>IF(N113="základní",J113,0)</f>
        <v>0</v>
      </c>
      <c r="BF113" s="181">
        <f>IF(N113="snížená",J113,0)</f>
        <v>0</v>
      </c>
      <c r="BG113" s="181">
        <f>IF(N113="zákl. přenesená",J113,0)</f>
        <v>0</v>
      </c>
      <c r="BH113" s="181">
        <f>IF(N113="sníž. přenesená",J113,0)</f>
        <v>0</v>
      </c>
      <c r="BI113" s="181">
        <f>IF(N113="nulová",J113,0)</f>
        <v>0</v>
      </c>
      <c r="BJ113" s="20" t="s">
        <v>88</v>
      </c>
      <c r="BK113" s="181">
        <f>ROUND(I113*H113,2)</f>
        <v>0</v>
      </c>
      <c r="BL113" s="20" t="s">
        <v>222</v>
      </c>
      <c r="BM113" s="180" t="s">
        <v>1642</v>
      </c>
    </row>
    <row r="114" spans="1:51" s="13" customFormat="1" ht="12">
      <c r="A114" s="13"/>
      <c r="B114" s="182"/>
      <c r="C114" s="13"/>
      <c r="D114" s="183" t="s">
        <v>224</v>
      </c>
      <c r="E114" s="184" t="s">
        <v>3</v>
      </c>
      <c r="F114" s="185" t="s">
        <v>1913</v>
      </c>
      <c r="G114" s="13"/>
      <c r="H114" s="186">
        <v>12.408</v>
      </c>
      <c r="I114" s="187"/>
      <c r="J114" s="13"/>
      <c r="K114" s="13"/>
      <c r="L114" s="182"/>
      <c r="M114" s="188"/>
      <c r="N114" s="189"/>
      <c r="O114" s="189"/>
      <c r="P114" s="189"/>
      <c r="Q114" s="189"/>
      <c r="R114" s="189"/>
      <c r="S114" s="189"/>
      <c r="T114" s="190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184" t="s">
        <v>224</v>
      </c>
      <c r="AU114" s="184" t="s">
        <v>22</v>
      </c>
      <c r="AV114" s="13" t="s">
        <v>22</v>
      </c>
      <c r="AW114" s="13" t="s">
        <v>41</v>
      </c>
      <c r="AX114" s="13" t="s">
        <v>88</v>
      </c>
      <c r="AY114" s="184" t="s">
        <v>216</v>
      </c>
    </row>
    <row r="115" spans="1:51" s="13" customFormat="1" ht="12">
      <c r="A115" s="13"/>
      <c r="B115" s="182"/>
      <c r="C115" s="13"/>
      <c r="D115" s="183" t="s">
        <v>224</v>
      </c>
      <c r="E115" s="13"/>
      <c r="F115" s="185" t="s">
        <v>1914</v>
      </c>
      <c r="G115" s="13"/>
      <c r="H115" s="186">
        <v>7.176</v>
      </c>
      <c r="I115" s="187"/>
      <c r="J115" s="13"/>
      <c r="K115" s="13"/>
      <c r="L115" s="182"/>
      <c r="M115" s="188"/>
      <c r="N115" s="189"/>
      <c r="O115" s="189"/>
      <c r="P115" s="189"/>
      <c r="Q115" s="189"/>
      <c r="R115" s="189"/>
      <c r="S115" s="189"/>
      <c r="T115" s="190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184" t="s">
        <v>224</v>
      </c>
      <c r="AU115" s="184" t="s">
        <v>22</v>
      </c>
      <c r="AV115" s="13" t="s">
        <v>22</v>
      </c>
      <c r="AW115" s="13" t="s">
        <v>4</v>
      </c>
      <c r="AX115" s="13" t="s">
        <v>88</v>
      </c>
      <c r="AY115" s="184" t="s">
        <v>216</v>
      </c>
    </row>
    <row r="116" spans="1:65" s="2" customFormat="1" ht="49.05" customHeight="1">
      <c r="A116" s="40"/>
      <c r="B116" s="167"/>
      <c r="C116" s="168" t="s">
        <v>263</v>
      </c>
      <c r="D116" s="168" t="s">
        <v>218</v>
      </c>
      <c r="E116" s="169" t="s">
        <v>1481</v>
      </c>
      <c r="F116" s="170" t="s">
        <v>1482</v>
      </c>
      <c r="G116" s="171" t="s">
        <v>270</v>
      </c>
      <c r="H116" s="172">
        <v>280.127</v>
      </c>
      <c r="I116" s="173"/>
      <c r="J116" s="174">
        <f>ROUND(I116*H116,2)</f>
        <v>0</v>
      </c>
      <c r="K116" s="175"/>
      <c r="L116" s="41"/>
      <c r="M116" s="176" t="s">
        <v>3</v>
      </c>
      <c r="N116" s="177" t="s">
        <v>51</v>
      </c>
      <c r="O116" s="74"/>
      <c r="P116" s="178">
        <f>O116*H116</f>
        <v>0</v>
      </c>
      <c r="Q116" s="178">
        <v>0</v>
      </c>
      <c r="R116" s="178">
        <f>Q116*H116</f>
        <v>0</v>
      </c>
      <c r="S116" s="178">
        <v>0</v>
      </c>
      <c r="T116" s="179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180" t="s">
        <v>222</v>
      </c>
      <c r="AT116" s="180" t="s">
        <v>218</v>
      </c>
      <c r="AU116" s="180" t="s">
        <v>22</v>
      </c>
      <c r="AY116" s="20" t="s">
        <v>216</v>
      </c>
      <c r="BE116" s="181">
        <f>IF(N116="základní",J116,0)</f>
        <v>0</v>
      </c>
      <c r="BF116" s="181">
        <f>IF(N116="snížená",J116,0)</f>
        <v>0</v>
      </c>
      <c r="BG116" s="181">
        <f>IF(N116="zákl. přenesená",J116,0)</f>
        <v>0</v>
      </c>
      <c r="BH116" s="181">
        <f>IF(N116="sníž. přenesená",J116,0)</f>
        <v>0</v>
      </c>
      <c r="BI116" s="181">
        <f>IF(N116="nulová",J116,0)</f>
        <v>0</v>
      </c>
      <c r="BJ116" s="20" t="s">
        <v>88</v>
      </c>
      <c r="BK116" s="181">
        <f>ROUND(I116*H116,2)</f>
        <v>0</v>
      </c>
      <c r="BL116" s="20" t="s">
        <v>222</v>
      </c>
      <c r="BM116" s="180" t="s">
        <v>1649</v>
      </c>
    </row>
    <row r="117" spans="1:47" s="2" customFormat="1" ht="12">
      <c r="A117" s="40"/>
      <c r="B117" s="41"/>
      <c r="C117" s="40"/>
      <c r="D117" s="183" t="s">
        <v>229</v>
      </c>
      <c r="E117" s="40"/>
      <c r="F117" s="191" t="s">
        <v>1484</v>
      </c>
      <c r="G117" s="40"/>
      <c r="H117" s="40"/>
      <c r="I117" s="192"/>
      <c r="J117" s="40"/>
      <c r="K117" s="40"/>
      <c r="L117" s="41"/>
      <c r="M117" s="193"/>
      <c r="N117" s="194"/>
      <c r="O117" s="74"/>
      <c r="P117" s="74"/>
      <c r="Q117" s="74"/>
      <c r="R117" s="74"/>
      <c r="S117" s="74"/>
      <c r="T117" s="75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T117" s="20" t="s">
        <v>229</v>
      </c>
      <c r="AU117" s="20" t="s">
        <v>22</v>
      </c>
    </row>
    <row r="118" spans="1:51" s="13" customFormat="1" ht="12">
      <c r="A118" s="13"/>
      <c r="B118" s="182"/>
      <c r="C118" s="13"/>
      <c r="D118" s="183" t="s">
        <v>224</v>
      </c>
      <c r="E118" s="184" t="s">
        <v>3</v>
      </c>
      <c r="F118" s="185" t="s">
        <v>1915</v>
      </c>
      <c r="G118" s="13"/>
      <c r="H118" s="186">
        <v>105.911</v>
      </c>
      <c r="I118" s="187"/>
      <c r="J118" s="13"/>
      <c r="K118" s="13"/>
      <c r="L118" s="182"/>
      <c r="M118" s="188"/>
      <c r="N118" s="189"/>
      <c r="O118" s="189"/>
      <c r="P118" s="189"/>
      <c r="Q118" s="189"/>
      <c r="R118" s="189"/>
      <c r="S118" s="189"/>
      <c r="T118" s="190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184" t="s">
        <v>224</v>
      </c>
      <c r="AU118" s="184" t="s">
        <v>22</v>
      </c>
      <c r="AV118" s="13" t="s">
        <v>22</v>
      </c>
      <c r="AW118" s="13" t="s">
        <v>41</v>
      </c>
      <c r="AX118" s="13" t="s">
        <v>80</v>
      </c>
      <c r="AY118" s="184" t="s">
        <v>216</v>
      </c>
    </row>
    <row r="119" spans="1:51" s="13" customFormat="1" ht="12">
      <c r="A119" s="13"/>
      <c r="B119" s="182"/>
      <c r="C119" s="13"/>
      <c r="D119" s="183" t="s">
        <v>224</v>
      </c>
      <c r="E119" s="184" t="s">
        <v>3</v>
      </c>
      <c r="F119" s="185" t="s">
        <v>1916</v>
      </c>
      <c r="G119" s="13"/>
      <c r="H119" s="186">
        <v>50.2</v>
      </c>
      <c r="I119" s="187"/>
      <c r="J119" s="13"/>
      <c r="K119" s="13"/>
      <c r="L119" s="182"/>
      <c r="M119" s="188"/>
      <c r="N119" s="189"/>
      <c r="O119" s="189"/>
      <c r="P119" s="189"/>
      <c r="Q119" s="189"/>
      <c r="R119" s="189"/>
      <c r="S119" s="189"/>
      <c r="T119" s="190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184" t="s">
        <v>224</v>
      </c>
      <c r="AU119" s="184" t="s">
        <v>22</v>
      </c>
      <c r="AV119" s="13" t="s">
        <v>22</v>
      </c>
      <c r="AW119" s="13" t="s">
        <v>41</v>
      </c>
      <c r="AX119" s="13" t="s">
        <v>80</v>
      </c>
      <c r="AY119" s="184" t="s">
        <v>216</v>
      </c>
    </row>
    <row r="120" spans="1:51" s="13" customFormat="1" ht="12">
      <c r="A120" s="13"/>
      <c r="B120" s="182"/>
      <c r="C120" s="13"/>
      <c r="D120" s="183" t="s">
        <v>224</v>
      </c>
      <c r="E120" s="184" t="s">
        <v>3</v>
      </c>
      <c r="F120" s="185" t="s">
        <v>1917</v>
      </c>
      <c r="G120" s="13"/>
      <c r="H120" s="186">
        <v>109.13</v>
      </c>
      <c r="I120" s="187"/>
      <c r="J120" s="13"/>
      <c r="K120" s="13"/>
      <c r="L120" s="182"/>
      <c r="M120" s="188"/>
      <c r="N120" s="189"/>
      <c r="O120" s="189"/>
      <c r="P120" s="189"/>
      <c r="Q120" s="189"/>
      <c r="R120" s="189"/>
      <c r="S120" s="189"/>
      <c r="T120" s="190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184" t="s">
        <v>224</v>
      </c>
      <c r="AU120" s="184" t="s">
        <v>22</v>
      </c>
      <c r="AV120" s="13" t="s">
        <v>22</v>
      </c>
      <c r="AW120" s="13" t="s">
        <v>41</v>
      </c>
      <c r="AX120" s="13" t="s">
        <v>80</v>
      </c>
      <c r="AY120" s="184" t="s">
        <v>216</v>
      </c>
    </row>
    <row r="121" spans="1:51" s="13" customFormat="1" ht="12">
      <c r="A121" s="13"/>
      <c r="B121" s="182"/>
      <c r="C121" s="13"/>
      <c r="D121" s="183" t="s">
        <v>224</v>
      </c>
      <c r="E121" s="184" t="s">
        <v>3</v>
      </c>
      <c r="F121" s="185" t="s">
        <v>1918</v>
      </c>
      <c r="G121" s="13"/>
      <c r="H121" s="186">
        <v>112.896</v>
      </c>
      <c r="I121" s="187"/>
      <c r="J121" s="13"/>
      <c r="K121" s="13"/>
      <c r="L121" s="182"/>
      <c r="M121" s="188"/>
      <c r="N121" s="189"/>
      <c r="O121" s="189"/>
      <c r="P121" s="189"/>
      <c r="Q121" s="189"/>
      <c r="R121" s="189"/>
      <c r="S121" s="189"/>
      <c r="T121" s="190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184" t="s">
        <v>224</v>
      </c>
      <c r="AU121" s="184" t="s">
        <v>22</v>
      </c>
      <c r="AV121" s="13" t="s">
        <v>22</v>
      </c>
      <c r="AW121" s="13" t="s">
        <v>41</v>
      </c>
      <c r="AX121" s="13" t="s">
        <v>80</v>
      </c>
      <c r="AY121" s="184" t="s">
        <v>216</v>
      </c>
    </row>
    <row r="122" spans="1:51" s="13" customFormat="1" ht="12">
      <c r="A122" s="13"/>
      <c r="B122" s="182"/>
      <c r="C122" s="13"/>
      <c r="D122" s="183" t="s">
        <v>224</v>
      </c>
      <c r="E122" s="184" t="s">
        <v>3</v>
      </c>
      <c r="F122" s="185" t="s">
        <v>1919</v>
      </c>
      <c r="G122" s="13"/>
      <c r="H122" s="186">
        <v>106.26</v>
      </c>
      <c r="I122" s="187"/>
      <c r="J122" s="13"/>
      <c r="K122" s="13"/>
      <c r="L122" s="182"/>
      <c r="M122" s="188"/>
      <c r="N122" s="189"/>
      <c r="O122" s="189"/>
      <c r="P122" s="189"/>
      <c r="Q122" s="189"/>
      <c r="R122" s="189"/>
      <c r="S122" s="189"/>
      <c r="T122" s="190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184" t="s">
        <v>224</v>
      </c>
      <c r="AU122" s="184" t="s">
        <v>22</v>
      </c>
      <c r="AV122" s="13" t="s">
        <v>22</v>
      </c>
      <c r="AW122" s="13" t="s">
        <v>41</v>
      </c>
      <c r="AX122" s="13" t="s">
        <v>80</v>
      </c>
      <c r="AY122" s="184" t="s">
        <v>216</v>
      </c>
    </row>
    <row r="123" spans="1:51" s="14" customFormat="1" ht="12">
      <c r="A123" s="14"/>
      <c r="B123" s="195"/>
      <c r="C123" s="14"/>
      <c r="D123" s="183" t="s">
        <v>224</v>
      </c>
      <c r="E123" s="196" t="s">
        <v>3</v>
      </c>
      <c r="F123" s="197" t="s">
        <v>233</v>
      </c>
      <c r="G123" s="14"/>
      <c r="H123" s="198">
        <v>484.397</v>
      </c>
      <c r="I123" s="199"/>
      <c r="J123" s="14"/>
      <c r="K123" s="14"/>
      <c r="L123" s="195"/>
      <c r="M123" s="200"/>
      <c r="N123" s="201"/>
      <c r="O123" s="201"/>
      <c r="P123" s="201"/>
      <c r="Q123" s="201"/>
      <c r="R123" s="201"/>
      <c r="S123" s="201"/>
      <c r="T123" s="202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196" t="s">
        <v>224</v>
      </c>
      <c r="AU123" s="196" t="s">
        <v>22</v>
      </c>
      <c r="AV123" s="14" t="s">
        <v>222</v>
      </c>
      <c r="AW123" s="14" t="s">
        <v>41</v>
      </c>
      <c r="AX123" s="14" t="s">
        <v>88</v>
      </c>
      <c r="AY123" s="196" t="s">
        <v>216</v>
      </c>
    </row>
    <row r="124" spans="1:51" s="13" customFormat="1" ht="12">
      <c r="A124" s="13"/>
      <c r="B124" s="182"/>
      <c r="C124" s="13"/>
      <c r="D124" s="183" t="s">
        <v>224</v>
      </c>
      <c r="E124" s="13"/>
      <c r="F124" s="185" t="s">
        <v>1920</v>
      </c>
      <c r="G124" s="13"/>
      <c r="H124" s="186">
        <v>280.127</v>
      </c>
      <c r="I124" s="187"/>
      <c r="J124" s="13"/>
      <c r="K124" s="13"/>
      <c r="L124" s="182"/>
      <c r="M124" s="188"/>
      <c r="N124" s="189"/>
      <c r="O124" s="189"/>
      <c r="P124" s="189"/>
      <c r="Q124" s="189"/>
      <c r="R124" s="189"/>
      <c r="S124" s="189"/>
      <c r="T124" s="190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184" t="s">
        <v>224</v>
      </c>
      <c r="AU124" s="184" t="s">
        <v>22</v>
      </c>
      <c r="AV124" s="13" t="s">
        <v>22</v>
      </c>
      <c r="AW124" s="13" t="s">
        <v>4</v>
      </c>
      <c r="AX124" s="13" t="s">
        <v>88</v>
      </c>
      <c r="AY124" s="184" t="s">
        <v>216</v>
      </c>
    </row>
    <row r="125" spans="1:65" s="2" customFormat="1" ht="37.8" customHeight="1">
      <c r="A125" s="40"/>
      <c r="B125" s="167"/>
      <c r="C125" s="168" t="s">
        <v>267</v>
      </c>
      <c r="D125" s="168" t="s">
        <v>218</v>
      </c>
      <c r="E125" s="169" t="s">
        <v>1310</v>
      </c>
      <c r="F125" s="170" t="s">
        <v>1311</v>
      </c>
      <c r="G125" s="171" t="s">
        <v>221</v>
      </c>
      <c r="H125" s="172">
        <v>77.724</v>
      </c>
      <c r="I125" s="173"/>
      <c r="J125" s="174">
        <f>ROUND(I125*H125,2)</f>
        <v>0</v>
      </c>
      <c r="K125" s="175"/>
      <c r="L125" s="41"/>
      <c r="M125" s="176" t="s">
        <v>3</v>
      </c>
      <c r="N125" s="177" t="s">
        <v>51</v>
      </c>
      <c r="O125" s="74"/>
      <c r="P125" s="178">
        <f>O125*H125</f>
        <v>0</v>
      </c>
      <c r="Q125" s="178">
        <v>0.00085</v>
      </c>
      <c r="R125" s="178">
        <f>Q125*H125</f>
        <v>0.0660654</v>
      </c>
      <c r="S125" s="178">
        <v>0</v>
      </c>
      <c r="T125" s="179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180" t="s">
        <v>222</v>
      </c>
      <c r="AT125" s="180" t="s">
        <v>218</v>
      </c>
      <c r="AU125" s="180" t="s">
        <v>22</v>
      </c>
      <c r="AY125" s="20" t="s">
        <v>216</v>
      </c>
      <c r="BE125" s="181">
        <f>IF(N125="základní",J125,0)</f>
        <v>0</v>
      </c>
      <c r="BF125" s="181">
        <f>IF(N125="snížená",J125,0)</f>
        <v>0</v>
      </c>
      <c r="BG125" s="181">
        <f>IF(N125="zákl. přenesená",J125,0)</f>
        <v>0</v>
      </c>
      <c r="BH125" s="181">
        <f>IF(N125="sníž. přenesená",J125,0)</f>
        <v>0</v>
      </c>
      <c r="BI125" s="181">
        <f>IF(N125="nulová",J125,0)</f>
        <v>0</v>
      </c>
      <c r="BJ125" s="20" t="s">
        <v>88</v>
      </c>
      <c r="BK125" s="181">
        <f>ROUND(I125*H125,2)</f>
        <v>0</v>
      </c>
      <c r="BL125" s="20" t="s">
        <v>222</v>
      </c>
      <c r="BM125" s="180" t="s">
        <v>1921</v>
      </c>
    </row>
    <row r="126" spans="1:51" s="13" customFormat="1" ht="12">
      <c r="A126" s="13"/>
      <c r="B126" s="182"/>
      <c r="C126" s="13"/>
      <c r="D126" s="183" t="s">
        <v>224</v>
      </c>
      <c r="E126" s="184" t="s">
        <v>3</v>
      </c>
      <c r="F126" s="185" t="s">
        <v>1922</v>
      </c>
      <c r="G126" s="13"/>
      <c r="H126" s="186">
        <v>134.4</v>
      </c>
      <c r="I126" s="187"/>
      <c r="J126" s="13"/>
      <c r="K126" s="13"/>
      <c r="L126" s="182"/>
      <c r="M126" s="188"/>
      <c r="N126" s="189"/>
      <c r="O126" s="189"/>
      <c r="P126" s="189"/>
      <c r="Q126" s="189"/>
      <c r="R126" s="189"/>
      <c r="S126" s="189"/>
      <c r="T126" s="190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184" t="s">
        <v>224</v>
      </c>
      <c r="AU126" s="184" t="s">
        <v>22</v>
      </c>
      <c r="AV126" s="13" t="s">
        <v>22</v>
      </c>
      <c r="AW126" s="13" t="s">
        <v>41</v>
      </c>
      <c r="AX126" s="13" t="s">
        <v>88</v>
      </c>
      <c r="AY126" s="184" t="s">
        <v>216</v>
      </c>
    </row>
    <row r="127" spans="1:51" s="13" customFormat="1" ht="12">
      <c r="A127" s="13"/>
      <c r="B127" s="182"/>
      <c r="C127" s="13"/>
      <c r="D127" s="183" t="s">
        <v>224</v>
      </c>
      <c r="E127" s="13"/>
      <c r="F127" s="185" t="s">
        <v>1923</v>
      </c>
      <c r="G127" s="13"/>
      <c r="H127" s="186">
        <v>77.724</v>
      </c>
      <c r="I127" s="187"/>
      <c r="J127" s="13"/>
      <c r="K127" s="13"/>
      <c r="L127" s="182"/>
      <c r="M127" s="188"/>
      <c r="N127" s="189"/>
      <c r="O127" s="189"/>
      <c r="P127" s="189"/>
      <c r="Q127" s="189"/>
      <c r="R127" s="189"/>
      <c r="S127" s="189"/>
      <c r="T127" s="190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184" t="s">
        <v>224</v>
      </c>
      <c r="AU127" s="184" t="s">
        <v>22</v>
      </c>
      <c r="AV127" s="13" t="s">
        <v>22</v>
      </c>
      <c r="AW127" s="13" t="s">
        <v>4</v>
      </c>
      <c r="AX127" s="13" t="s">
        <v>88</v>
      </c>
      <c r="AY127" s="184" t="s">
        <v>216</v>
      </c>
    </row>
    <row r="128" spans="1:65" s="2" customFormat="1" ht="37.8" customHeight="1">
      <c r="A128" s="40"/>
      <c r="B128" s="167"/>
      <c r="C128" s="168" t="s">
        <v>272</v>
      </c>
      <c r="D128" s="168" t="s">
        <v>218</v>
      </c>
      <c r="E128" s="169" t="s">
        <v>1318</v>
      </c>
      <c r="F128" s="170" t="s">
        <v>1319</v>
      </c>
      <c r="G128" s="171" t="s">
        <v>221</v>
      </c>
      <c r="H128" s="172">
        <v>77.724</v>
      </c>
      <c r="I128" s="173"/>
      <c r="J128" s="174">
        <f>ROUND(I128*H128,2)</f>
        <v>0</v>
      </c>
      <c r="K128" s="175"/>
      <c r="L128" s="41"/>
      <c r="M128" s="176" t="s">
        <v>3</v>
      </c>
      <c r="N128" s="177" t="s">
        <v>51</v>
      </c>
      <c r="O128" s="74"/>
      <c r="P128" s="178">
        <f>O128*H128</f>
        <v>0</v>
      </c>
      <c r="Q128" s="178">
        <v>0</v>
      </c>
      <c r="R128" s="178">
        <f>Q128*H128</f>
        <v>0</v>
      </c>
      <c r="S128" s="178">
        <v>0</v>
      </c>
      <c r="T128" s="179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180" t="s">
        <v>222</v>
      </c>
      <c r="AT128" s="180" t="s">
        <v>218</v>
      </c>
      <c r="AU128" s="180" t="s">
        <v>22</v>
      </c>
      <c r="AY128" s="20" t="s">
        <v>216</v>
      </c>
      <c r="BE128" s="181">
        <f>IF(N128="základní",J128,0)</f>
        <v>0</v>
      </c>
      <c r="BF128" s="181">
        <f>IF(N128="snížená",J128,0)</f>
        <v>0</v>
      </c>
      <c r="BG128" s="181">
        <f>IF(N128="zákl. přenesená",J128,0)</f>
        <v>0</v>
      </c>
      <c r="BH128" s="181">
        <f>IF(N128="sníž. přenesená",J128,0)</f>
        <v>0</v>
      </c>
      <c r="BI128" s="181">
        <f>IF(N128="nulová",J128,0)</f>
        <v>0</v>
      </c>
      <c r="BJ128" s="20" t="s">
        <v>88</v>
      </c>
      <c r="BK128" s="181">
        <f>ROUND(I128*H128,2)</f>
        <v>0</v>
      </c>
      <c r="BL128" s="20" t="s">
        <v>222</v>
      </c>
      <c r="BM128" s="180" t="s">
        <v>1663</v>
      </c>
    </row>
    <row r="129" spans="1:51" s="13" customFormat="1" ht="12">
      <c r="A129" s="13"/>
      <c r="B129" s="182"/>
      <c r="C129" s="13"/>
      <c r="D129" s="183" t="s">
        <v>224</v>
      </c>
      <c r="E129" s="13"/>
      <c r="F129" s="185" t="s">
        <v>1924</v>
      </c>
      <c r="G129" s="13"/>
      <c r="H129" s="186">
        <v>77.724</v>
      </c>
      <c r="I129" s="187"/>
      <c r="J129" s="13"/>
      <c r="K129" s="13"/>
      <c r="L129" s="182"/>
      <c r="M129" s="188"/>
      <c r="N129" s="189"/>
      <c r="O129" s="189"/>
      <c r="P129" s="189"/>
      <c r="Q129" s="189"/>
      <c r="R129" s="189"/>
      <c r="S129" s="189"/>
      <c r="T129" s="190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184" t="s">
        <v>224</v>
      </c>
      <c r="AU129" s="184" t="s">
        <v>22</v>
      </c>
      <c r="AV129" s="13" t="s">
        <v>22</v>
      </c>
      <c r="AW129" s="13" t="s">
        <v>4</v>
      </c>
      <c r="AX129" s="13" t="s">
        <v>88</v>
      </c>
      <c r="AY129" s="184" t="s">
        <v>216</v>
      </c>
    </row>
    <row r="130" spans="1:65" s="2" customFormat="1" ht="62.7" customHeight="1">
      <c r="A130" s="40"/>
      <c r="B130" s="167"/>
      <c r="C130" s="168" t="s">
        <v>279</v>
      </c>
      <c r="D130" s="168" t="s">
        <v>218</v>
      </c>
      <c r="E130" s="169" t="s">
        <v>287</v>
      </c>
      <c r="F130" s="170" t="s">
        <v>288</v>
      </c>
      <c r="G130" s="171" t="s">
        <v>270</v>
      </c>
      <c r="H130" s="172">
        <v>7.526</v>
      </c>
      <c r="I130" s="173"/>
      <c r="J130" s="174">
        <f>ROUND(I130*H130,2)</f>
        <v>0</v>
      </c>
      <c r="K130" s="175"/>
      <c r="L130" s="41"/>
      <c r="M130" s="176" t="s">
        <v>3</v>
      </c>
      <c r="N130" s="177" t="s">
        <v>51</v>
      </c>
      <c r="O130" s="74"/>
      <c r="P130" s="178">
        <f>O130*H130</f>
        <v>0</v>
      </c>
      <c r="Q130" s="178">
        <v>0</v>
      </c>
      <c r="R130" s="178">
        <f>Q130*H130</f>
        <v>0</v>
      </c>
      <c r="S130" s="178">
        <v>0</v>
      </c>
      <c r="T130" s="179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180" t="s">
        <v>222</v>
      </c>
      <c r="AT130" s="180" t="s">
        <v>218</v>
      </c>
      <c r="AU130" s="180" t="s">
        <v>22</v>
      </c>
      <c r="AY130" s="20" t="s">
        <v>216</v>
      </c>
      <c r="BE130" s="181">
        <f>IF(N130="základní",J130,0)</f>
        <v>0</v>
      </c>
      <c r="BF130" s="181">
        <f>IF(N130="snížená",J130,0)</f>
        <v>0</v>
      </c>
      <c r="BG130" s="181">
        <f>IF(N130="zákl. přenesená",J130,0)</f>
        <v>0</v>
      </c>
      <c r="BH130" s="181">
        <f>IF(N130="sníž. přenesená",J130,0)</f>
        <v>0</v>
      </c>
      <c r="BI130" s="181">
        <f>IF(N130="nulová",J130,0)</f>
        <v>0</v>
      </c>
      <c r="BJ130" s="20" t="s">
        <v>88</v>
      </c>
      <c r="BK130" s="181">
        <f>ROUND(I130*H130,2)</f>
        <v>0</v>
      </c>
      <c r="BL130" s="20" t="s">
        <v>222</v>
      </c>
      <c r="BM130" s="180" t="s">
        <v>1664</v>
      </c>
    </row>
    <row r="131" spans="1:51" s="13" customFormat="1" ht="12">
      <c r="A131" s="13"/>
      <c r="B131" s="182"/>
      <c r="C131" s="13"/>
      <c r="D131" s="183" t="s">
        <v>224</v>
      </c>
      <c r="E131" s="184" t="s">
        <v>3</v>
      </c>
      <c r="F131" s="185" t="s">
        <v>1925</v>
      </c>
      <c r="G131" s="13"/>
      <c r="H131" s="186">
        <v>13.014</v>
      </c>
      <c r="I131" s="187"/>
      <c r="J131" s="13"/>
      <c r="K131" s="13"/>
      <c r="L131" s="182"/>
      <c r="M131" s="188"/>
      <c r="N131" s="189"/>
      <c r="O131" s="189"/>
      <c r="P131" s="189"/>
      <c r="Q131" s="189"/>
      <c r="R131" s="189"/>
      <c r="S131" s="189"/>
      <c r="T131" s="190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184" t="s">
        <v>224</v>
      </c>
      <c r="AU131" s="184" t="s">
        <v>22</v>
      </c>
      <c r="AV131" s="13" t="s">
        <v>22</v>
      </c>
      <c r="AW131" s="13" t="s">
        <v>41</v>
      </c>
      <c r="AX131" s="13" t="s">
        <v>88</v>
      </c>
      <c r="AY131" s="184" t="s">
        <v>216</v>
      </c>
    </row>
    <row r="132" spans="1:51" s="13" customFormat="1" ht="12">
      <c r="A132" s="13"/>
      <c r="B132" s="182"/>
      <c r="C132" s="13"/>
      <c r="D132" s="183" t="s">
        <v>224</v>
      </c>
      <c r="E132" s="13"/>
      <c r="F132" s="185" t="s">
        <v>1926</v>
      </c>
      <c r="G132" s="13"/>
      <c r="H132" s="186">
        <v>7.526</v>
      </c>
      <c r="I132" s="187"/>
      <c r="J132" s="13"/>
      <c r="K132" s="13"/>
      <c r="L132" s="182"/>
      <c r="M132" s="188"/>
      <c r="N132" s="189"/>
      <c r="O132" s="189"/>
      <c r="P132" s="189"/>
      <c r="Q132" s="189"/>
      <c r="R132" s="189"/>
      <c r="S132" s="189"/>
      <c r="T132" s="190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184" t="s">
        <v>224</v>
      </c>
      <c r="AU132" s="184" t="s">
        <v>22</v>
      </c>
      <c r="AV132" s="13" t="s">
        <v>22</v>
      </c>
      <c r="AW132" s="13" t="s">
        <v>4</v>
      </c>
      <c r="AX132" s="13" t="s">
        <v>88</v>
      </c>
      <c r="AY132" s="184" t="s">
        <v>216</v>
      </c>
    </row>
    <row r="133" spans="1:65" s="2" customFormat="1" ht="62.7" customHeight="1">
      <c r="A133" s="40"/>
      <c r="B133" s="167"/>
      <c r="C133" s="168" t="s">
        <v>286</v>
      </c>
      <c r="D133" s="168" t="s">
        <v>218</v>
      </c>
      <c r="E133" s="169" t="s">
        <v>292</v>
      </c>
      <c r="F133" s="170" t="s">
        <v>293</v>
      </c>
      <c r="G133" s="171" t="s">
        <v>270</v>
      </c>
      <c r="H133" s="172">
        <v>47.361</v>
      </c>
      <c r="I133" s="173"/>
      <c r="J133" s="174">
        <f>ROUND(I133*H133,2)</f>
        <v>0</v>
      </c>
      <c r="K133" s="175"/>
      <c r="L133" s="41"/>
      <c r="M133" s="176" t="s">
        <v>3</v>
      </c>
      <c r="N133" s="177" t="s">
        <v>51</v>
      </c>
      <c r="O133" s="74"/>
      <c r="P133" s="178">
        <f>O133*H133</f>
        <v>0</v>
      </c>
      <c r="Q133" s="178">
        <v>0</v>
      </c>
      <c r="R133" s="178">
        <f>Q133*H133</f>
        <v>0</v>
      </c>
      <c r="S133" s="178">
        <v>0</v>
      </c>
      <c r="T133" s="179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180" t="s">
        <v>222</v>
      </c>
      <c r="AT133" s="180" t="s">
        <v>218</v>
      </c>
      <c r="AU133" s="180" t="s">
        <v>22</v>
      </c>
      <c r="AY133" s="20" t="s">
        <v>216</v>
      </c>
      <c r="BE133" s="181">
        <f>IF(N133="základní",J133,0)</f>
        <v>0</v>
      </c>
      <c r="BF133" s="181">
        <f>IF(N133="snížená",J133,0)</f>
        <v>0</v>
      </c>
      <c r="BG133" s="181">
        <f>IF(N133="zákl. přenesená",J133,0)</f>
        <v>0</v>
      </c>
      <c r="BH133" s="181">
        <f>IF(N133="sníž. přenesená",J133,0)</f>
        <v>0</v>
      </c>
      <c r="BI133" s="181">
        <f>IF(N133="nulová",J133,0)</f>
        <v>0</v>
      </c>
      <c r="BJ133" s="20" t="s">
        <v>88</v>
      </c>
      <c r="BK133" s="181">
        <f>ROUND(I133*H133,2)</f>
        <v>0</v>
      </c>
      <c r="BL133" s="20" t="s">
        <v>222</v>
      </c>
      <c r="BM133" s="180" t="s">
        <v>1666</v>
      </c>
    </row>
    <row r="134" spans="1:47" s="2" customFormat="1" ht="12">
      <c r="A134" s="40"/>
      <c r="B134" s="41"/>
      <c r="C134" s="40"/>
      <c r="D134" s="183" t="s">
        <v>229</v>
      </c>
      <c r="E134" s="40"/>
      <c r="F134" s="191" t="s">
        <v>295</v>
      </c>
      <c r="G134" s="40"/>
      <c r="H134" s="40"/>
      <c r="I134" s="192"/>
      <c r="J134" s="40"/>
      <c r="K134" s="40"/>
      <c r="L134" s="41"/>
      <c r="M134" s="193"/>
      <c r="N134" s="194"/>
      <c r="O134" s="74"/>
      <c r="P134" s="74"/>
      <c r="Q134" s="74"/>
      <c r="R134" s="74"/>
      <c r="S134" s="74"/>
      <c r="T134" s="75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T134" s="20" t="s">
        <v>229</v>
      </c>
      <c r="AU134" s="20" t="s">
        <v>22</v>
      </c>
    </row>
    <row r="135" spans="1:51" s="13" customFormat="1" ht="12">
      <c r="A135" s="13"/>
      <c r="B135" s="182"/>
      <c r="C135" s="13"/>
      <c r="D135" s="183" t="s">
        <v>224</v>
      </c>
      <c r="E135" s="184" t="s">
        <v>3</v>
      </c>
      <c r="F135" s="185" t="s">
        <v>1927</v>
      </c>
      <c r="G135" s="13"/>
      <c r="H135" s="186">
        <v>81.897</v>
      </c>
      <c r="I135" s="187"/>
      <c r="J135" s="13"/>
      <c r="K135" s="13"/>
      <c r="L135" s="182"/>
      <c r="M135" s="188"/>
      <c r="N135" s="189"/>
      <c r="O135" s="189"/>
      <c r="P135" s="189"/>
      <c r="Q135" s="189"/>
      <c r="R135" s="189"/>
      <c r="S135" s="189"/>
      <c r="T135" s="190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184" t="s">
        <v>224</v>
      </c>
      <c r="AU135" s="184" t="s">
        <v>22</v>
      </c>
      <c r="AV135" s="13" t="s">
        <v>22</v>
      </c>
      <c r="AW135" s="13" t="s">
        <v>41</v>
      </c>
      <c r="AX135" s="13" t="s">
        <v>88</v>
      </c>
      <c r="AY135" s="184" t="s">
        <v>216</v>
      </c>
    </row>
    <row r="136" spans="1:51" s="13" customFormat="1" ht="12">
      <c r="A136" s="13"/>
      <c r="B136" s="182"/>
      <c r="C136" s="13"/>
      <c r="D136" s="183" t="s">
        <v>224</v>
      </c>
      <c r="E136" s="13"/>
      <c r="F136" s="185" t="s">
        <v>1928</v>
      </c>
      <c r="G136" s="13"/>
      <c r="H136" s="186">
        <v>47.361</v>
      </c>
      <c r="I136" s="187"/>
      <c r="J136" s="13"/>
      <c r="K136" s="13"/>
      <c r="L136" s="182"/>
      <c r="M136" s="188"/>
      <c r="N136" s="189"/>
      <c r="O136" s="189"/>
      <c r="P136" s="189"/>
      <c r="Q136" s="189"/>
      <c r="R136" s="189"/>
      <c r="S136" s="189"/>
      <c r="T136" s="190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184" t="s">
        <v>224</v>
      </c>
      <c r="AU136" s="184" t="s">
        <v>22</v>
      </c>
      <c r="AV136" s="13" t="s">
        <v>22</v>
      </c>
      <c r="AW136" s="13" t="s">
        <v>4</v>
      </c>
      <c r="AX136" s="13" t="s">
        <v>88</v>
      </c>
      <c r="AY136" s="184" t="s">
        <v>216</v>
      </c>
    </row>
    <row r="137" spans="1:65" s="2" customFormat="1" ht="37.8" customHeight="1">
      <c r="A137" s="40"/>
      <c r="B137" s="167"/>
      <c r="C137" s="168" t="s">
        <v>291</v>
      </c>
      <c r="D137" s="168" t="s">
        <v>218</v>
      </c>
      <c r="E137" s="169" t="s">
        <v>297</v>
      </c>
      <c r="F137" s="170" t="s">
        <v>298</v>
      </c>
      <c r="G137" s="171" t="s">
        <v>299</v>
      </c>
      <c r="H137" s="172">
        <v>94.722</v>
      </c>
      <c r="I137" s="173"/>
      <c r="J137" s="174">
        <f>ROUND(I137*H137,2)</f>
        <v>0</v>
      </c>
      <c r="K137" s="175"/>
      <c r="L137" s="41"/>
      <c r="M137" s="176" t="s">
        <v>3</v>
      </c>
      <c r="N137" s="177" t="s">
        <v>51</v>
      </c>
      <c r="O137" s="74"/>
      <c r="P137" s="178">
        <f>O137*H137</f>
        <v>0</v>
      </c>
      <c r="Q137" s="178">
        <v>0</v>
      </c>
      <c r="R137" s="178">
        <f>Q137*H137</f>
        <v>0</v>
      </c>
      <c r="S137" s="178">
        <v>0</v>
      </c>
      <c r="T137" s="179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180" t="s">
        <v>222</v>
      </c>
      <c r="AT137" s="180" t="s">
        <v>218</v>
      </c>
      <c r="AU137" s="180" t="s">
        <v>22</v>
      </c>
      <c r="AY137" s="20" t="s">
        <v>216</v>
      </c>
      <c r="BE137" s="181">
        <f>IF(N137="základní",J137,0)</f>
        <v>0</v>
      </c>
      <c r="BF137" s="181">
        <f>IF(N137="snížená",J137,0)</f>
        <v>0</v>
      </c>
      <c r="BG137" s="181">
        <f>IF(N137="zákl. přenesená",J137,0)</f>
        <v>0</v>
      </c>
      <c r="BH137" s="181">
        <f>IF(N137="sníž. přenesená",J137,0)</f>
        <v>0</v>
      </c>
      <c r="BI137" s="181">
        <f>IF(N137="nulová",J137,0)</f>
        <v>0</v>
      </c>
      <c r="BJ137" s="20" t="s">
        <v>88</v>
      </c>
      <c r="BK137" s="181">
        <f>ROUND(I137*H137,2)</f>
        <v>0</v>
      </c>
      <c r="BL137" s="20" t="s">
        <v>222</v>
      </c>
      <c r="BM137" s="180" t="s">
        <v>1669</v>
      </c>
    </row>
    <row r="138" spans="1:51" s="13" customFormat="1" ht="12">
      <c r="A138" s="13"/>
      <c r="B138" s="182"/>
      <c r="C138" s="13"/>
      <c r="D138" s="183" t="s">
        <v>224</v>
      </c>
      <c r="E138" s="184" t="s">
        <v>3</v>
      </c>
      <c r="F138" s="185" t="s">
        <v>1929</v>
      </c>
      <c r="G138" s="13"/>
      <c r="H138" s="186">
        <v>163.794</v>
      </c>
      <c r="I138" s="187"/>
      <c r="J138" s="13"/>
      <c r="K138" s="13"/>
      <c r="L138" s="182"/>
      <c r="M138" s="188"/>
      <c r="N138" s="189"/>
      <c r="O138" s="189"/>
      <c r="P138" s="189"/>
      <c r="Q138" s="189"/>
      <c r="R138" s="189"/>
      <c r="S138" s="189"/>
      <c r="T138" s="190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184" t="s">
        <v>224</v>
      </c>
      <c r="AU138" s="184" t="s">
        <v>22</v>
      </c>
      <c r="AV138" s="13" t="s">
        <v>22</v>
      </c>
      <c r="AW138" s="13" t="s">
        <v>41</v>
      </c>
      <c r="AX138" s="13" t="s">
        <v>88</v>
      </c>
      <c r="AY138" s="184" t="s">
        <v>216</v>
      </c>
    </row>
    <row r="139" spans="1:51" s="13" customFormat="1" ht="12">
      <c r="A139" s="13"/>
      <c r="B139" s="182"/>
      <c r="C139" s="13"/>
      <c r="D139" s="183" t="s">
        <v>224</v>
      </c>
      <c r="E139" s="13"/>
      <c r="F139" s="185" t="s">
        <v>1930</v>
      </c>
      <c r="G139" s="13"/>
      <c r="H139" s="186">
        <v>94.722</v>
      </c>
      <c r="I139" s="187"/>
      <c r="J139" s="13"/>
      <c r="K139" s="13"/>
      <c r="L139" s="182"/>
      <c r="M139" s="188"/>
      <c r="N139" s="189"/>
      <c r="O139" s="189"/>
      <c r="P139" s="189"/>
      <c r="Q139" s="189"/>
      <c r="R139" s="189"/>
      <c r="S139" s="189"/>
      <c r="T139" s="190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184" t="s">
        <v>224</v>
      </c>
      <c r="AU139" s="184" t="s">
        <v>22</v>
      </c>
      <c r="AV139" s="13" t="s">
        <v>22</v>
      </c>
      <c r="AW139" s="13" t="s">
        <v>4</v>
      </c>
      <c r="AX139" s="13" t="s">
        <v>88</v>
      </c>
      <c r="AY139" s="184" t="s">
        <v>216</v>
      </c>
    </row>
    <row r="140" spans="1:65" s="2" customFormat="1" ht="37.8" customHeight="1">
      <c r="A140" s="40"/>
      <c r="B140" s="167"/>
      <c r="C140" s="168" t="s">
        <v>9</v>
      </c>
      <c r="D140" s="168" t="s">
        <v>218</v>
      </c>
      <c r="E140" s="169" t="s">
        <v>303</v>
      </c>
      <c r="F140" s="170" t="s">
        <v>304</v>
      </c>
      <c r="G140" s="171" t="s">
        <v>270</v>
      </c>
      <c r="H140" s="172">
        <v>7.526</v>
      </c>
      <c r="I140" s="173"/>
      <c r="J140" s="174">
        <f>ROUND(I140*H140,2)</f>
        <v>0</v>
      </c>
      <c r="K140" s="175"/>
      <c r="L140" s="41"/>
      <c r="M140" s="176" t="s">
        <v>3</v>
      </c>
      <c r="N140" s="177" t="s">
        <v>51</v>
      </c>
      <c r="O140" s="74"/>
      <c r="P140" s="178">
        <f>O140*H140</f>
        <v>0</v>
      </c>
      <c r="Q140" s="178">
        <v>0</v>
      </c>
      <c r="R140" s="178">
        <f>Q140*H140</f>
        <v>0</v>
      </c>
      <c r="S140" s="178">
        <v>0</v>
      </c>
      <c r="T140" s="179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180" t="s">
        <v>222</v>
      </c>
      <c r="AT140" s="180" t="s">
        <v>218</v>
      </c>
      <c r="AU140" s="180" t="s">
        <v>22</v>
      </c>
      <c r="AY140" s="20" t="s">
        <v>216</v>
      </c>
      <c r="BE140" s="181">
        <f>IF(N140="základní",J140,0)</f>
        <v>0</v>
      </c>
      <c r="BF140" s="181">
        <f>IF(N140="snížená",J140,0)</f>
        <v>0</v>
      </c>
      <c r="BG140" s="181">
        <f>IF(N140="zákl. přenesená",J140,0)</f>
        <v>0</v>
      </c>
      <c r="BH140" s="181">
        <f>IF(N140="sníž. přenesená",J140,0)</f>
        <v>0</v>
      </c>
      <c r="BI140" s="181">
        <f>IF(N140="nulová",J140,0)</f>
        <v>0</v>
      </c>
      <c r="BJ140" s="20" t="s">
        <v>88</v>
      </c>
      <c r="BK140" s="181">
        <f>ROUND(I140*H140,2)</f>
        <v>0</v>
      </c>
      <c r="BL140" s="20" t="s">
        <v>222</v>
      </c>
      <c r="BM140" s="180" t="s">
        <v>1672</v>
      </c>
    </row>
    <row r="141" spans="1:51" s="13" customFormat="1" ht="12">
      <c r="A141" s="13"/>
      <c r="B141" s="182"/>
      <c r="C141" s="13"/>
      <c r="D141" s="183" t="s">
        <v>224</v>
      </c>
      <c r="E141" s="184" t="s">
        <v>3</v>
      </c>
      <c r="F141" s="185" t="s">
        <v>1931</v>
      </c>
      <c r="G141" s="13"/>
      <c r="H141" s="186">
        <v>13.014</v>
      </c>
      <c r="I141" s="187"/>
      <c r="J141" s="13"/>
      <c r="K141" s="13"/>
      <c r="L141" s="182"/>
      <c r="M141" s="188"/>
      <c r="N141" s="189"/>
      <c r="O141" s="189"/>
      <c r="P141" s="189"/>
      <c r="Q141" s="189"/>
      <c r="R141" s="189"/>
      <c r="S141" s="189"/>
      <c r="T141" s="190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184" t="s">
        <v>224</v>
      </c>
      <c r="AU141" s="184" t="s">
        <v>22</v>
      </c>
      <c r="AV141" s="13" t="s">
        <v>22</v>
      </c>
      <c r="AW141" s="13" t="s">
        <v>41</v>
      </c>
      <c r="AX141" s="13" t="s">
        <v>88</v>
      </c>
      <c r="AY141" s="184" t="s">
        <v>216</v>
      </c>
    </row>
    <row r="142" spans="1:51" s="13" customFormat="1" ht="12">
      <c r="A142" s="13"/>
      <c r="B142" s="182"/>
      <c r="C142" s="13"/>
      <c r="D142" s="183" t="s">
        <v>224</v>
      </c>
      <c r="E142" s="13"/>
      <c r="F142" s="185" t="s">
        <v>1926</v>
      </c>
      <c r="G142" s="13"/>
      <c r="H142" s="186">
        <v>7.526</v>
      </c>
      <c r="I142" s="187"/>
      <c r="J142" s="13"/>
      <c r="K142" s="13"/>
      <c r="L142" s="182"/>
      <c r="M142" s="188"/>
      <c r="N142" s="189"/>
      <c r="O142" s="189"/>
      <c r="P142" s="189"/>
      <c r="Q142" s="189"/>
      <c r="R142" s="189"/>
      <c r="S142" s="189"/>
      <c r="T142" s="190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184" t="s">
        <v>224</v>
      </c>
      <c r="AU142" s="184" t="s">
        <v>22</v>
      </c>
      <c r="AV142" s="13" t="s">
        <v>22</v>
      </c>
      <c r="AW142" s="13" t="s">
        <v>4</v>
      </c>
      <c r="AX142" s="13" t="s">
        <v>88</v>
      </c>
      <c r="AY142" s="184" t="s">
        <v>216</v>
      </c>
    </row>
    <row r="143" spans="1:65" s="2" customFormat="1" ht="49.05" customHeight="1">
      <c r="A143" s="40"/>
      <c r="B143" s="167"/>
      <c r="C143" s="168" t="s">
        <v>302</v>
      </c>
      <c r="D143" s="168" t="s">
        <v>218</v>
      </c>
      <c r="E143" s="169" t="s">
        <v>1327</v>
      </c>
      <c r="F143" s="170" t="s">
        <v>1328</v>
      </c>
      <c r="G143" s="171" t="s">
        <v>270</v>
      </c>
      <c r="H143" s="172">
        <v>65.959</v>
      </c>
      <c r="I143" s="173"/>
      <c r="J143" s="174">
        <f>ROUND(I143*H143,2)</f>
        <v>0</v>
      </c>
      <c r="K143" s="175"/>
      <c r="L143" s="41"/>
      <c r="M143" s="176" t="s">
        <v>3</v>
      </c>
      <c r="N143" s="177" t="s">
        <v>51</v>
      </c>
      <c r="O143" s="74"/>
      <c r="P143" s="178">
        <f>O143*H143</f>
        <v>0</v>
      </c>
      <c r="Q143" s="178">
        <v>0</v>
      </c>
      <c r="R143" s="178">
        <f>Q143*H143</f>
        <v>0</v>
      </c>
      <c r="S143" s="178">
        <v>0</v>
      </c>
      <c r="T143" s="179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180" t="s">
        <v>222</v>
      </c>
      <c r="AT143" s="180" t="s">
        <v>218</v>
      </c>
      <c r="AU143" s="180" t="s">
        <v>22</v>
      </c>
      <c r="AY143" s="20" t="s">
        <v>216</v>
      </c>
      <c r="BE143" s="181">
        <f>IF(N143="základní",J143,0)</f>
        <v>0</v>
      </c>
      <c r="BF143" s="181">
        <f>IF(N143="snížená",J143,0)</f>
        <v>0</v>
      </c>
      <c r="BG143" s="181">
        <f>IF(N143="zákl. přenesená",J143,0)</f>
        <v>0</v>
      </c>
      <c r="BH143" s="181">
        <f>IF(N143="sníž. přenesená",J143,0)</f>
        <v>0</v>
      </c>
      <c r="BI143" s="181">
        <f>IF(N143="nulová",J143,0)</f>
        <v>0</v>
      </c>
      <c r="BJ143" s="20" t="s">
        <v>88</v>
      </c>
      <c r="BK143" s="181">
        <f>ROUND(I143*H143,2)</f>
        <v>0</v>
      </c>
      <c r="BL143" s="20" t="s">
        <v>222</v>
      </c>
      <c r="BM143" s="180" t="s">
        <v>1932</v>
      </c>
    </row>
    <row r="144" spans="1:51" s="13" customFormat="1" ht="12">
      <c r="A144" s="13"/>
      <c r="B144" s="182"/>
      <c r="C144" s="13"/>
      <c r="D144" s="183" t="s">
        <v>224</v>
      </c>
      <c r="E144" s="184" t="s">
        <v>3</v>
      </c>
      <c r="F144" s="185" t="s">
        <v>1933</v>
      </c>
      <c r="G144" s="13"/>
      <c r="H144" s="186">
        <v>107.72</v>
      </c>
      <c r="I144" s="187"/>
      <c r="J144" s="13"/>
      <c r="K144" s="13"/>
      <c r="L144" s="182"/>
      <c r="M144" s="188"/>
      <c r="N144" s="189"/>
      <c r="O144" s="189"/>
      <c r="P144" s="189"/>
      <c r="Q144" s="189"/>
      <c r="R144" s="189"/>
      <c r="S144" s="189"/>
      <c r="T144" s="190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184" t="s">
        <v>224</v>
      </c>
      <c r="AU144" s="184" t="s">
        <v>22</v>
      </c>
      <c r="AV144" s="13" t="s">
        <v>22</v>
      </c>
      <c r="AW144" s="13" t="s">
        <v>41</v>
      </c>
      <c r="AX144" s="13" t="s">
        <v>80</v>
      </c>
      <c r="AY144" s="184" t="s">
        <v>216</v>
      </c>
    </row>
    <row r="145" spans="1:51" s="13" customFormat="1" ht="12">
      <c r="A145" s="13"/>
      <c r="B145" s="182"/>
      <c r="C145" s="13"/>
      <c r="D145" s="183" t="s">
        <v>224</v>
      </c>
      <c r="E145" s="184" t="s">
        <v>3</v>
      </c>
      <c r="F145" s="185" t="s">
        <v>1934</v>
      </c>
      <c r="G145" s="13"/>
      <c r="H145" s="186">
        <v>6.336</v>
      </c>
      <c r="I145" s="187"/>
      <c r="J145" s="13"/>
      <c r="K145" s="13"/>
      <c r="L145" s="182"/>
      <c r="M145" s="188"/>
      <c r="N145" s="189"/>
      <c r="O145" s="189"/>
      <c r="P145" s="189"/>
      <c r="Q145" s="189"/>
      <c r="R145" s="189"/>
      <c r="S145" s="189"/>
      <c r="T145" s="190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184" t="s">
        <v>224</v>
      </c>
      <c r="AU145" s="184" t="s">
        <v>22</v>
      </c>
      <c r="AV145" s="13" t="s">
        <v>22</v>
      </c>
      <c r="AW145" s="13" t="s">
        <v>41</v>
      </c>
      <c r="AX145" s="13" t="s">
        <v>80</v>
      </c>
      <c r="AY145" s="184" t="s">
        <v>216</v>
      </c>
    </row>
    <row r="146" spans="1:51" s="14" customFormat="1" ht="12">
      <c r="A146" s="14"/>
      <c r="B146" s="195"/>
      <c r="C146" s="14"/>
      <c r="D146" s="183" t="s">
        <v>224</v>
      </c>
      <c r="E146" s="196" t="s">
        <v>3</v>
      </c>
      <c r="F146" s="197" t="s">
        <v>233</v>
      </c>
      <c r="G146" s="14"/>
      <c r="H146" s="198">
        <v>114.056</v>
      </c>
      <c r="I146" s="199"/>
      <c r="J146" s="14"/>
      <c r="K146" s="14"/>
      <c r="L146" s="195"/>
      <c r="M146" s="200"/>
      <c r="N146" s="201"/>
      <c r="O146" s="201"/>
      <c r="P146" s="201"/>
      <c r="Q146" s="201"/>
      <c r="R146" s="201"/>
      <c r="S146" s="201"/>
      <c r="T146" s="202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196" t="s">
        <v>224</v>
      </c>
      <c r="AU146" s="196" t="s">
        <v>22</v>
      </c>
      <c r="AV146" s="14" t="s">
        <v>222</v>
      </c>
      <c r="AW146" s="14" t="s">
        <v>41</v>
      </c>
      <c r="AX146" s="14" t="s">
        <v>88</v>
      </c>
      <c r="AY146" s="196" t="s">
        <v>216</v>
      </c>
    </row>
    <row r="147" spans="1:51" s="13" customFormat="1" ht="12">
      <c r="A147" s="13"/>
      <c r="B147" s="182"/>
      <c r="C147" s="13"/>
      <c r="D147" s="183" t="s">
        <v>224</v>
      </c>
      <c r="E147" s="13"/>
      <c r="F147" s="185" t="s">
        <v>1935</v>
      </c>
      <c r="G147" s="13"/>
      <c r="H147" s="186">
        <v>65.959</v>
      </c>
      <c r="I147" s="187"/>
      <c r="J147" s="13"/>
      <c r="K147" s="13"/>
      <c r="L147" s="182"/>
      <c r="M147" s="188"/>
      <c r="N147" s="189"/>
      <c r="O147" s="189"/>
      <c r="P147" s="189"/>
      <c r="Q147" s="189"/>
      <c r="R147" s="189"/>
      <c r="S147" s="189"/>
      <c r="T147" s="190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184" t="s">
        <v>224</v>
      </c>
      <c r="AU147" s="184" t="s">
        <v>22</v>
      </c>
      <c r="AV147" s="13" t="s">
        <v>22</v>
      </c>
      <c r="AW147" s="13" t="s">
        <v>4</v>
      </c>
      <c r="AX147" s="13" t="s">
        <v>88</v>
      </c>
      <c r="AY147" s="184" t="s">
        <v>216</v>
      </c>
    </row>
    <row r="148" spans="1:65" s="2" customFormat="1" ht="14.4" customHeight="1">
      <c r="A148" s="40"/>
      <c r="B148" s="167"/>
      <c r="C148" s="203" t="s">
        <v>307</v>
      </c>
      <c r="D148" s="203" t="s">
        <v>355</v>
      </c>
      <c r="E148" s="204" t="s">
        <v>1012</v>
      </c>
      <c r="F148" s="205" t="s">
        <v>1013</v>
      </c>
      <c r="G148" s="206" t="s">
        <v>299</v>
      </c>
      <c r="H148" s="207">
        <v>124.589</v>
      </c>
      <c r="I148" s="208"/>
      <c r="J148" s="209">
        <f>ROUND(I148*H148,2)</f>
        <v>0</v>
      </c>
      <c r="K148" s="210"/>
      <c r="L148" s="211"/>
      <c r="M148" s="212" t="s">
        <v>3</v>
      </c>
      <c r="N148" s="213" t="s">
        <v>51</v>
      </c>
      <c r="O148" s="74"/>
      <c r="P148" s="178">
        <f>O148*H148</f>
        <v>0</v>
      </c>
      <c r="Q148" s="178">
        <v>1</v>
      </c>
      <c r="R148" s="178">
        <f>Q148*H148</f>
        <v>124.589</v>
      </c>
      <c r="S148" s="178">
        <v>0</v>
      </c>
      <c r="T148" s="179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180" t="s">
        <v>257</v>
      </c>
      <c r="AT148" s="180" t="s">
        <v>355</v>
      </c>
      <c r="AU148" s="180" t="s">
        <v>22</v>
      </c>
      <c r="AY148" s="20" t="s">
        <v>216</v>
      </c>
      <c r="BE148" s="181">
        <f>IF(N148="základní",J148,0)</f>
        <v>0</v>
      </c>
      <c r="BF148" s="181">
        <f>IF(N148="snížená",J148,0)</f>
        <v>0</v>
      </c>
      <c r="BG148" s="181">
        <f>IF(N148="zákl. přenesená",J148,0)</f>
        <v>0</v>
      </c>
      <c r="BH148" s="181">
        <f>IF(N148="sníž. přenesená",J148,0)</f>
        <v>0</v>
      </c>
      <c r="BI148" s="181">
        <f>IF(N148="nulová",J148,0)</f>
        <v>0</v>
      </c>
      <c r="BJ148" s="20" t="s">
        <v>88</v>
      </c>
      <c r="BK148" s="181">
        <f>ROUND(I148*H148,2)</f>
        <v>0</v>
      </c>
      <c r="BL148" s="20" t="s">
        <v>222</v>
      </c>
      <c r="BM148" s="180" t="s">
        <v>1680</v>
      </c>
    </row>
    <row r="149" spans="1:51" s="13" customFormat="1" ht="12">
      <c r="A149" s="13"/>
      <c r="B149" s="182"/>
      <c r="C149" s="13"/>
      <c r="D149" s="183" t="s">
        <v>224</v>
      </c>
      <c r="E149" s="184" t="s">
        <v>3</v>
      </c>
      <c r="F149" s="185" t="s">
        <v>1933</v>
      </c>
      <c r="G149" s="13"/>
      <c r="H149" s="186">
        <v>107.72</v>
      </c>
      <c r="I149" s="187"/>
      <c r="J149" s="13"/>
      <c r="K149" s="13"/>
      <c r="L149" s="182"/>
      <c r="M149" s="188"/>
      <c r="N149" s="189"/>
      <c r="O149" s="189"/>
      <c r="P149" s="189"/>
      <c r="Q149" s="189"/>
      <c r="R149" s="189"/>
      <c r="S149" s="189"/>
      <c r="T149" s="190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184" t="s">
        <v>224</v>
      </c>
      <c r="AU149" s="184" t="s">
        <v>22</v>
      </c>
      <c r="AV149" s="13" t="s">
        <v>22</v>
      </c>
      <c r="AW149" s="13" t="s">
        <v>41</v>
      </c>
      <c r="AX149" s="13" t="s">
        <v>80</v>
      </c>
      <c r="AY149" s="184" t="s">
        <v>216</v>
      </c>
    </row>
    <row r="150" spans="1:51" s="16" customFormat="1" ht="12">
      <c r="A150" s="16"/>
      <c r="B150" s="229"/>
      <c r="C150" s="16"/>
      <c r="D150" s="183" t="s">
        <v>224</v>
      </c>
      <c r="E150" s="230" t="s">
        <v>3</v>
      </c>
      <c r="F150" s="231" t="s">
        <v>1334</v>
      </c>
      <c r="G150" s="16"/>
      <c r="H150" s="232">
        <v>107.72</v>
      </c>
      <c r="I150" s="233"/>
      <c r="J150" s="16"/>
      <c r="K150" s="16"/>
      <c r="L150" s="229"/>
      <c r="M150" s="234"/>
      <c r="N150" s="235"/>
      <c r="O150" s="235"/>
      <c r="P150" s="235"/>
      <c r="Q150" s="235"/>
      <c r="R150" s="235"/>
      <c r="S150" s="235"/>
      <c r="T150" s="23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T150" s="230" t="s">
        <v>224</v>
      </c>
      <c r="AU150" s="230" t="s">
        <v>22</v>
      </c>
      <c r="AV150" s="16" t="s">
        <v>234</v>
      </c>
      <c r="AW150" s="16" t="s">
        <v>41</v>
      </c>
      <c r="AX150" s="16" t="s">
        <v>80</v>
      </c>
      <c r="AY150" s="230" t="s">
        <v>216</v>
      </c>
    </row>
    <row r="151" spans="1:51" s="13" customFormat="1" ht="12">
      <c r="A151" s="13"/>
      <c r="B151" s="182"/>
      <c r="C151" s="13"/>
      <c r="D151" s="183" t="s">
        <v>224</v>
      </c>
      <c r="E151" s="184" t="s">
        <v>3</v>
      </c>
      <c r="F151" s="185" t="s">
        <v>1936</v>
      </c>
      <c r="G151" s="13"/>
      <c r="H151" s="186">
        <v>215.44</v>
      </c>
      <c r="I151" s="187"/>
      <c r="J151" s="13"/>
      <c r="K151" s="13"/>
      <c r="L151" s="182"/>
      <c r="M151" s="188"/>
      <c r="N151" s="189"/>
      <c r="O151" s="189"/>
      <c r="P151" s="189"/>
      <c r="Q151" s="189"/>
      <c r="R151" s="189"/>
      <c r="S151" s="189"/>
      <c r="T151" s="190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184" t="s">
        <v>224</v>
      </c>
      <c r="AU151" s="184" t="s">
        <v>22</v>
      </c>
      <c r="AV151" s="13" t="s">
        <v>22</v>
      </c>
      <c r="AW151" s="13" t="s">
        <v>41</v>
      </c>
      <c r="AX151" s="13" t="s">
        <v>88</v>
      </c>
      <c r="AY151" s="184" t="s">
        <v>216</v>
      </c>
    </row>
    <row r="152" spans="1:51" s="13" customFormat="1" ht="12">
      <c r="A152" s="13"/>
      <c r="B152" s="182"/>
      <c r="C152" s="13"/>
      <c r="D152" s="183" t="s">
        <v>224</v>
      </c>
      <c r="E152" s="13"/>
      <c r="F152" s="185" t="s">
        <v>1937</v>
      </c>
      <c r="G152" s="13"/>
      <c r="H152" s="186">
        <v>124.589</v>
      </c>
      <c r="I152" s="187"/>
      <c r="J152" s="13"/>
      <c r="K152" s="13"/>
      <c r="L152" s="182"/>
      <c r="M152" s="188"/>
      <c r="N152" s="189"/>
      <c r="O152" s="189"/>
      <c r="P152" s="189"/>
      <c r="Q152" s="189"/>
      <c r="R152" s="189"/>
      <c r="S152" s="189"/>
      <c r="T152" s="190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184" t="s">
        <v>224</v>
      </c>
      <c r="AU152" s="184" t="s">
        <v>22</v>
      </c>
      <c r="AV152" s="13" t="s">
        <v>22</v>
      </c>
      <c r="AW152" s="13" t="s">
        <v>4</v>
      </c>
      <c r="AX152" s="13" t="s">
        <v>88</v>
      </c>
      <c r="AY152" s="184" t="s">
        <v>216</v>
      </c>
    </row>
    <row r="153" spans="1:65" s="2" customFormat="1" ht="62.7" customHeight="1">
      <c r="A153" s="40"/>
      <c r="B153" s="167"/>
      <c r="C153" s="168" t="s">
        <v>313</v>
      </c>
      <c r="D153" s="168" t="s">
        <v>218</v>
      </c>
      <c r="E153" s="169" t="s">
        <v>1016</v>
      </c>
      <c r="F153" s="170" t="s">
        <v>1017</v>
      </c>
      <c r="G153" s="171" t="s">
        <v>270</v>
      </c>
      <c r="H153" s="172">
        <v>142.318</v>
      </c>
      <c r="I153" s="173"/>
      <c r="J153" s="174">
        <f>ROUND(I153*H153,2)</f>
        <v>0</v>
      </c>
      <c r="K153" s="175"/>
      <c r="L153" s="41"/>
      <c r="M153" s="176" t="s">
        <v>3</v>
      </c>
      <c r="N153" s="177" t="s">
        <v>51</v>
      </c>
      <c r="O153" s="74"/>
      <c r="P153" s="178">
        <f>O153*H153</f>
        <v>0</v>
      </c>
      <c r="Q153" s="178">
        <v>0</v>
      </c>
      <c r="R153" s="178">
        <f>Q153*H153</f>
        <v>0</v>
      </c>
      <c r="S153" s="178">
        <v>0</v>
      </c>
      <c r="T153" s="179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180" t="s">
        <v>222</v>
      </c>
      <c r="AT153" s="180" t="s">
        <v>218</v>
      </c>
      <c r="AU153" s="180" t="s">
        <v>22</v>
      </c>
      <c r="AY153" s="20" t="s">
        <v>216</v>
      </c>
      <c r="BE153" s="181">
        <f>IF(N153="základní",J153,0)</f>
        <v>0</v>
      </c>
      <c r="BF153" s="181">
        <f>IF(N153="snížená",J153,0)</f>
        <v>0</v>
      </c>
      <c r="BG153" s="181">
        <f>IF(N153="zákl. přenesená",J153,0)</f>
        <v>0</v>
      </c>
      <c r="BH153" s="181">
        <f>IF(N153="sníž. přenesená",J153,0)</f>
        <v>0</v>
      </c>
      <c r="BI153" s="181">
        <f>IF(N153="nulová",J153,0)</f>
        <v>0</v>
      </c>
      <c r="BJ153" s="20" t="s">
        <v>88</v>
      </c>
      <c r="BK153" s="181">
        <f>ROUND(I153*H153,2)</f>
        <v>0</v>
      </c>
      <c r="BL153" s="20" t="s">
        <v>222</v>
      </c>
      <c r="BM153" s="180" t="s">
        <v>1683</v>
      </c>
    </row>
    <row r="154" spans="1:51" s="13" customFormat="1" ht="12">
      <c r="A154" s="13"/>
      <c r="B154" s="182"/>
      <c r="C154" s="13"/>
      <c r="D154" s="183" t="s">
        <v>224</v>
      </c>
      <c r="E154" s="184" t="s">
        <v>3</v>
      </c>
      <c r="F154" s="185" t="s">
        <v>1938</v>
      </c>
      <c r="G154" s="13"/>
      <c r="H154" s="186">
        <v>246.097</v>
      </c>
      <c r="I154" s="187"/>
      <c r="J154" s="13"/>
      <c r="K154" s="13"/>
      <c r="L154" s="182"/>
      <c r="M154" s="188"/>
      <c r="N154" s="189"/>
      <c r="O154" s="189"/>
      <c r="P154" s="189"/>
      <c r="Q154" s="189"/>
      <c r="R154" s="189"/>
      <c r="S154" s="189"/>
      <c r="T154" s="190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184" t="s">
        <v>224</v>
      </c>
      <c r="AU154" s="184" t="s">
        <v>22</v>
      </c>
      <c r="AV154" s="13" t="s">
        <v>22</v>
      </c>
      <c r="AW154" s="13" t="s">
        <v>41</v>
      </c>
      <c r="AX154" s="13" t="s">
        <v>88</v>
      </c>
      <c r="AY154" s="184" t="s">
        <v>216</v>
      </c>
    </row>
    <row r="155" spans="1:51" s="13" customFormat="1" ht="12">
      <c r="A155" s="13"/>
      <c r="B155" s="182"/>
      <c r="C155" s="13"/>
      <c r="D155" s="183" t="s">
        <v>224</v>
      </c>
      <c r="E155" s="13"/>
      <c r="F155" s="185" t="s">
        <v>1939</v>
      </c>
      <c r="G155" s="13"/>
      <c r="H155" s="186">
        <v>142.318</v>
      </c>
      <c r="I155" s="187"/>
      <c r="J155" s="13"/>
      <c r="K155" s="13"/>
      <c r="L155" s="182"/>
      <c r="M155" s="188"/>
      <c r="N155" s="189"/>
      <c r="O155" s="189"/>
      <c r="P155" s="189"/>
      <c r="Q155" s="189"/>
      <c r="R155" s="189"/>
      <c r="S155" s="189"/>
      <c r="T155" s="190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184" t="s">
        <v>224</v>
      </c>
      <c r="AU155" s="184" t="s">
        <v>22</v>
      </c>
      <c r="AV155" s="13" t="s">
        <v>22</v>
      </c>
      <c r="AW155" s="13" t="s">
        <v>4</v>
      </c>
      <c r="AX155" s="13" t="s">
        <v>88</v>
      </c>
      <c r="AY155" s="184" t="s">
        <v>216</v>
      </c>
    </row>
    <row r="156" spans="1:65" s="2" customFormat="1" ht="14.4" customHeight="1">
      <c r="A156" s="40"/>
      <c r="B156" s="167"/>
      <c r="C156" s="203" t="s">
        <v>318</v>
      </c>
      <c r="D156" s="203" t="s">
        <v>355</v>
      </c>
      <c r="E156" s="204" t="s">
        <v>1514</v>
      </c>
      <c r="F156" s="205" t="s">
        <v>1515</v>
      </c>
      <c r="G156" s="206" t="s">
        <v>299</v>
      </c>
      <c r="H156" s="207">
        <v>61.772</v>
      </c>
      <c r="I156" s="208"/>
      <c r="J156" s="209">
        <f>ROUND(I156*H156,2)</f>
        <v>0</v>
      </c>
      <c r="K156" s="210"/>
      <c r="L156" s="211"/>
      <c r="M156" s="212" t="s">
        <v>3</v>
      </c>
      <c r="N156" s="213" t="s">
        <v>51</v>
      </c>
      <c r="O156" s="74"/>
      <c r="P156" s="178">
        <f>O156*H156</f>
        <v>0</v>
      </c>
      <c r="Q156" s="178">
        <v>1</v>
      </c>
      <c r="R156" s="178">
        <f>Q156*H156</f>
        <v>61.772</v>
      </c>
      <c r="S156" s="178">
        <v>0</v>
      </c>
      <c r="T156" s="179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180" t="s">
        <v>257</v>
      </c>
      <c r="AT156" s="180" t="s">
        <v>355</v>
      </c>
      <c r="AU156" s="180" t="s">
        <v>22</v>
      </c>
      <c r="AY156" s="20" t="s">
        <v>216</v>
      </c>
      <c r="BE156" s="181">
        <f>IF(N156="základní",J156,0)</f>
        <v>0</v>
      </c>
      <c r="BF156" s="181">
        <f>IF(N156="snížená",J156,0)</f>
        <v>0</v>
      </c>
      <c r="BG156" s="181">
        <f>IF(N156="zákl. přenesená",J156,0)</f>
        <v>0</v>
      </c>
      <c r="BH156" s="181">
        <f>IF(N156="sníž. přenesená",J156,0)</f>
        <v>0</v>
      </c>
      <c r="BI156" s="181">
        <f>IF(N156="nulová",J156,0)</f>
        <v>0</v>
      </c>
      <c r="BJ156" s="20" t="s">
        <v>88</v>
      </c>
      <c r="BK156" s="181">
        <f>ROUND(I156*H156,2)</f>
        <v>0</v>
      </c>
      <c r="BL156" s="20" t="s">
        <v>222</v>
      </c>
      <c r="BM156" s="180" t="s">
        <v>1687</v>
      </c>
    </row>
    <row r="157" spans="1:51" s="13" customFormat="1" ht="12">
      <c r="A157" s="13"/>
      <c r="B157" s="182"/>
      <c r="C157" s="13"/>
      <c r="D157" s="183" t="s">
        <v>224</v>
      </c>
      <c r="E157" s="184" t="s">
        <v>3</v>
      </c>
      <c r="F157" s="185" t="s">
        <v>1940</v>
      </c>
      <c r="G157" s="13"/>
      <c r="H157" s="186">
        <v>59.343</v>
      </c>
      <c r="I157" s="187"/>
      <c r="J157" s="13"/>
      <c r="K157" s="13"/>
      <c r="L157" s="182"/>
      <c r="M157" s="188"/>
      <c r="N157" s="189"/>
      <c r="O157" s="189"/>
      <c r="P157" s="189"/>
      <c r="Q157" s="189"/>
      <c r="R157" s="189"/>
      <c r="S157" s="189"/>
      <c r="T157" s="190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184" t="s">
        <v>224</v>
      </c>
      <c r="AU157" s="184" t="s">
        <v>22</v>
      </c>
      <c r="AV157" s="13" t="s">
        <v>22</v>
      </c>
      <c r="AW157" s="13" t="s">
        <v>41</v>
      </c>
      <c r="AX157" s="13" t="s">
        <v>80</v>
      </c>
      <c r="AY157" s="184" t="s">
        <v>216</v>
      </c>
    </row>
    <row r="158" spans="1:51" s="16" customFormat="1" ht="12">
      <c r="A158" s="16"/>
      <c r="B158" s="229"/>
      <c r="C158" s="16"/>
      <c r="D158" s="183" t="s">
        <v>224</v>
      </c>
      <c r="E158" s="230" t="s">
        <v>3</v>
      </c>
      <c r="F158" s="231" t="s">
        <v>1334</v>
      </c>
      <c r="G158" s="16"/>
      <c r="H158" s="232">
        <v>59.343</v>
      </c>
      <c r="I158" s="233"/>
      <c r="J158" s="16"/>
      <c r="K158" s="16"/>
      <c r="L158" s="229"/>
      <c r="M158" s="234"/>
      <c r="N158" s="235"/>
      <c r="O158" s="235"/>
      <c r="P158" s="235"/>
      <c r="Q158" s="235"/>
      <c r="R158" s="235"/>
      <c r="S158" s="235"/>
      <c r="T158" s="23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T158" s="230" t="s">
        <v>224</v>
      </c>
      <c r="AU158" s="230" t="s">
        <v>22</v>
      </c>
      <c r="AV158" s="16" t="s">
        <v>234</v>
      </c>
      <c r="AW158" s="16" t="s">
        <v>41</v>
      </c>
      <c r="AX158" s="16" t="s">
        <v>80</v>
      </c>
      <c r="AY158" s="230" t="s">
        <v>216</v>
      </c>
    </row>
    <row r="159" spans="1:51" s="13" customFormat="1" ht="12">
      <c r="A159" s="13"/>
      <c r="B159" s="182"/>
      <c r="C159" s="13"/>
      <c r="D159" s="183" t="s">
        <v>224</v>
      </c>
      <c r="E159" s="184" t="s">
        <v>3</v>
      </c>
      <c r="F159" s="185" t="s">
        <v>1941</v>
      </c>
      <c r="G159" s="13"/>
      <c r="H159" s="186">
        <v>106.817</v>
      </c>
      <c r="I159" s="187"/>
      <c r="J159" s="13"/>
      <c r="K159" s="13"/>
      <c r="L159" s="182"/>
      <c r="M159" s="188"/>
      <c r="N159" s="189"/>
      <c r="O159" s="189"/>
      <c r="P159" s="189"/>
      <c r="Q159" s="189"/>
      <c r="R159" s="189"/>
      <c r="S159" s="189"/>
      <c r="T159" s="190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184" t="s">
        <v>224</v>
      </c>
      <c r="AU159" s="184" t="s">
        <v>22</v>
      </c>
      <c r="AV159" s="13" t="s">
        <v>22</v>
      </c>
      <c r="AW159" s="13" t="s">
        <v>41</v>
      </c>
      <c r="AX159" s="13" t="s">
        <v>88</v>
      </c>
      <c r="AY159" s="184" t="s">
        <v>216</v>
      </c>
    </row>
    <row r="160" spans="1:51" s="13" customFormat="1" ht="12">
      <c r="A160" s="13"/>
      <c r="B160" s="182"/>
      <c r="C160" s="13"/>
      <c r="D160" s="183" t="s">
        <v>224</v>
      </c>
      <c r="E160" s="13"/>
      <c r="F160" s="185" t="s">
        <v>1942</v>
      </c>
      <c r="G160" s="13"/>
      <c r="H160" s="186">
        <v>61.772</v>
      </c>
      <c r="I160" s="187"/>
      <c r="J160" s="13"/>
      <c r="K160" s="13"/>
      <c r="L160" s="182"/>
      <c r="M160" s="188"/>
      <c r="N160" s="189"/>
      <c r="O160" s="189"/>
      <c r="P160" s="189"/>
      <c r="Q160" s="189"/>
      <c r="R160" s="189"/>
      <c r="S160" s="189"/>
      <c r="T160" s="190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184" t="s">
        <v>224</v>
      </c>
      <c r="AU160" s="184" t="s">
        <v>22</v>
      </c>
      <c r="AV160" s="13" t="s">
        <v>22</v>
      </c>
      <c r="AW160" s="13" t="s">
        <v>4</v>
      </c>
      <c r="AX160" s="13" t="s">
        <v>88</v>
      </c>
      <c r="AY160" s="184" t="s">
        <v>216</v>
      </c>
    </row>
    <row r="161" spans="1:65" s="2" customFormat="1" ht="14.4" customHeight="1">
      <c r="A161" s="40"/>
      <c r="B161" s="167"/>
      <c r="C161" s="203" t="s">
        <v>324</v>
      </c>
      <c r="D161" s="203" t="s">
        <v>355</v>
      </c>
      <c r="E161" s="204" t="s">
        <v>1020</v>
      </c>
      <c r="F161" s="205" t="s">
        <v>1021</v>
      </c>
      <c r="G161" s="206" t="s">
        <v>299</v>
      </c>
      <c r="H161" s="207">
        <v>216</v>
      </c>
      <c r="I161" s="208"/>
      <c r="J161" s="209">
        <f>ROUND(I161*H161,2)</f>
        <v>0</v>
      </c>
      <c r="K161" s="210"/>
      <c r="L161" s="211"/>
      <c r="M161" s="212" t="s">
        <v>3</v>
      </c>
      <c r="N161" s="213" t="s">
        <v>51</v>
      </c>
      <c r="O161" s="74"/>
      <c r="P161" s="178">
        <f>O161*H161</f>
        <v>0</v>
      </c>
      <c r="Q161" s="178">
        <v>1</v>
      </c>
      <c r="R161" s="178">
        <f>Q161*H161</f>
        <v>216</v>
      </c>
      <c r="S161" s="178">
        <v>0</v>
      </c>
      <c r="T161" s="179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180" t="s">
        <v>257</v>
      </c>
      <c r="AT161" s="180" t="s">
        <v>355</v>
      </c>
      <c r="AU161" s="180" t="s">
        <v>22</v>
      </c>
      <c r="AY161" s="20" t="s">
        <v>216</v>
      </c>
      <c r="BE161" s="181">
        <f>IF(N161="základní",J161,0)</f>
        <v>0</v>
      </c>
      <c r="BF161" s="181">
        <f>IF(N161="snížená",J161,0)</f>
        <v>0</v>
      </c>
      <c r="BG161" s="181">
        <f>IF(N161="zákl. přenesená",J161,0)</f>
        <v>0</v>
      </c>
      <c r="BH161" s="181">
        <f>IF(N161="sníž. přenesená",J161,0)</f>
        <v>0</v>
      </c>
      <c r="BI161" s="181">
        <f>IF(N161="nulová",J161,0)</f>
        <v>0</v>
      </c>
      <c r="BJ161" s="20" t="s">
        <v>88</v>
      </c>
      <c r="BK161" s="181">
        <f>ROUND(I161*H161,2)</f>
        <v>0</v>
      </c>
      <c r="BL161" s="20" t="s">
        <v>222</v>
      </c>
      <c r="BM161" s="180" t="s">
        <v>1692</v>
      </c>
    </row>
    <row r="162" spans="1:51" s="13" customFormat="1" ht="12">
      <c r="A162" s="13"/>
      <c r="B162" s="182"/>
      <c r="C162" s="13"/>
      <c r="D162" s="183" t="s">
        <v>224</v>
      </c>
      <c r="E162" s="184" t="s">
        <v>3</v>
      </c>
      <c r="F162" s="185" t="s">
        <v>1943</v>
      </c>
      <c r="G162" s="13"/>
      <c r="H162" s="186">
        <v>186.754</v>
      </c>
      <c r="I162" s="187"/>
      <c r="J162" s="13"/>
      <c r="K162" s="13"/>
      <c r="L162" s="182"/>
      <c r="M162" s="188"/>
      <c r="N162" s="189"/>
      <c r="O162" s="189"/>
      <c r="P162" s="189"/>
      <c r="Q162" s="189"/>
      <c r="R162" s="189"/>
      <c r="S162" s="189"/>
      <c r="T162" s="190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184" t="s">
        <v>224</v>
      </c>
      <c r="AU162" s="184" t="s">
        <v>22</v>
      </c>
      <c r="AV162" s="13" t="s">
        <v>22</v>
      </c>
      <c r="AW162" s="13" t="s">
        <v>41</v>
      </c>
      <c r="AX162" s="13" t="s">
        <v>80</v>
      </c>
      <c r="AY162" s="184" t="s">
        <v>216</v>
      </c>
    </row>
    <row r="163" spans="1:51" s="16" customFormat="1" ht="12">
      <c r="A163" s="16"/>
      <c r="B163" s="229"/>
      <c r="C163" s="16"/>
      <c r="D163" s="183" t="s">
        <v>224</v>
      </c>
      <c r="E163" s="230" t="s">
        <v>3</v>
      </c>
      <c r="F163" s="231" t="s">
        <v>1334</v>
      </c>
      <c r="G163" s="16"/>
      <c r="H163" s="232">
        <v>186.754</v>
      </c>
      <c r="I163" s="233"/>
      <c r="J163" s="16"/>
      <c r="K163" s="16"/>
      <c r="L163" s="229"/>
      <c r="M163" s="234"/>
      <c r="N163" s="235"/>
      <c r="O163" s="235"/>
      <c r="P163" s="235"/>
      <c r="Q163" s="235"/>
      <c r="R163" s="235"/>
      <c r="S163" s="235"/>
      <c r="T163" s="23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T163" s="230" t="s">
        <v>224</v>
      </c>
      <c r="AU163" s="230" t="s">
        <v>22</v>
      </c>
      <c r="AV163" s="16" t="s">
        <v>234</v>
      </c>
      <c r="AW163" s="16" t="s">
        <v>41</v>
      </c>
      <c r="AX163" s="16" t="s">
        <v>80</v>
      </c>
      <c r="AY163" s="230" t="s">
        <v>216</v>
      </c>
    </row>
    <row r="164" spans="1:51" s="13" customFormat="1" ht="12">
      <c r="A164" s="13"/>
      <c r="B164" s="182"/>
      <c r="C164" s="13"/>
      <c r="D164" s="183" t="s">
        <v>224</v>
      </c>
      <c r="E164" s="184" t="s">
        <v>3</v>
      </c>
      <c r="F164" s="185" t="s">
        <v>1944</v>
      </c>
      <c r="G164" s="13"/>
      <c r="H164" s="186">
        <v>373.508</v>
      </c>
      <c r="I164" s="187"/>
      <c r="J164" s="13"/>
      <c r="K164" s="13"/>
      <c r="L164" s="182"/>
      <c r="M164" s="188"/>
      <c r="N164" s="189"/>
      <c r="O164" s="189"/>
      <c r="P164" s="189"/>
      <c r="Q164" s="189"/>
      <c r="R164" s="189"/>
      <c r="S164" s="189"/>
      <c r="T164" s="190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184" t="s">
        <v>224</v>
      </c>
      <c r="AU164" s="184" t="s">
        <v>22</v>
      </c>
      <c r="AV164" s="13" t="s">
        <v>22</v>
      </c>
      <c r="AW164" s="13" t="s">
        <v>41</v>
      </c>
      <c r="AX164" s="13" t="s">
        <v>88</v>
      </c>
      <c r="AY164" s="184" t="s">
        <v>216</v>
      </c>
    </row>
    <row r="165" spans="1:51" s="13" customFormat="1" ht="12">
      <c r="A165" s="13"/>
      <c r="B165" s="182"/>
      <c r="C165" s="13"/>
      <c r="D165" s="183" t="s">
        <v>224</v>
      </c>
      <c r="E165" s="13"/>
      <c r="F165" s="185" t="s">
        <v>1945</v>
      </c>
      <c r="G165" s="13"/>
      <c r="H165" s="186">
        <v>216</v>
      </c>
      <c r="I165" s="187"/>
      <c r="J165" s="13"/>
      <c r="K165" s="13"/>
      <c r="L165" s="182"/>
      <c r="M165" s="188"/>
      <c r="N165" s="189"/>
      <c r="O165" s="189"/>
      <c r="P165" s="189"/>
      <c r="Q165" s="189"/>
      <c r="R165" s="189"/>
      <c r="S165" s="189"/>
      <c r="T165" s="190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184" t="s">
        <v>224</v>
      </c>
      <c r="AU165" s="184" t="s">
        <v>22</v>
      </c>
      <c r="AV165" s="13" t="s">
        <v>22</v>
      </c>
      <c r="AW165" s="13" t="s">
        <v>4</v>
      </c>
      <c r="AX165" s="13" t="s">
        <v>88</v>
      </c>
      <c r="AY165" s="184" t="s">
        <v>216</v>
      </c>
    </row>
    <row r="166" spans="1:65" s="2" customFormat="1" ht="37.8" customHeight="1">
      <c r="A166" s="40"/>
      <c r="B166" s="167"/>
      <c r="C166" s="168" t="s">
        <v>8</v>
      </c>
      <c r="D166" s="168" t="s">
        <v>218</v>
      </c>
      <c r="E166" s="169" t="s">
        <v>1083</v>
      </c>
      <c r="F166" s="170" t="s">
        <v>1084</v>
      </c>
      <c r="G166" s="171" t="s">
        <v>221</v>
      </c>
      <c r="H166" s="172">
        <v>37.63</v>
      </c>
      <c r="I166" s="173"/>
      <c r="J166" s="174">
        <f>ROUND(I166*H166,2)</f>
        <v>0</v>
      </c>
      <c r="K166" s="175"/>
      <c r="L166" s="41"/>
      <c r="M166" s="176" t="s">
        <v>3</v>
      </c>
      <c r="N166" s="177" t="s">
        <v>51</v>
      </c>
      <c r="O166" s="74"/>
      <c r="P166" s="178">
        <f>O166*H166</f>
        <v>0</v>
      </c>
      <c r="Q166" s="178">
        <v>0</v>
      </c>
      <c r="R166" s="178">
        <f>Q166*H166</f>
        <v>0</v>
      </c>
      <c r="S166" s="178">
        <v>0</v>
      </c>
      <c r="T166" s="179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180" t="s">
        <v>222</v>
      </c>
      <c r="AT166" s="180" t="s">
        <v>218</v>
      </c>
      <c r="AU166" s="180" t="s">
        <v>22</v>
      </c>
      <c r="AY166" s="20" t="s">
        <v>216</v>
      </c>
      <c r="BE166" s="181">
        <f>IF(N166="základní",J166,0)</f>
        <v>0</v>
      </c>
      <c r="BF166" s="181">
        <f>IF(N166="snížená",J166,0)</f>
        <v>0</v>
      </c>
      <c r="BG166" s="181">
        <f>IF(N166="zákl. přenesená",J166,0)</f>
        <v>0</v>
      </c>
      <c r="BH166" s="181">
        <f>IF(N166="sníž. přenesená",J166,0)</f>
        <v>0</v>
      </c>
      <c r="BI166" s="181">
        <f>IF(N166="nulová",J166,0)</f>
        <v>0</v>
      </c>
      <c r="BJ166" s="20" t="s">
        <v>88</v>
      </c>
      <c r="BK166" s="181">
        <f>ROUND(I166*H166,2)</f>
        <v>0</v>
      </c>
      <c r="BL166" s="20" t="s">
        <v>222</v>
      </c>
      <c r="BM166" s="180" t="s">
        <v>1697</v>
      </c>
    </row>
    <row r="167" spans="1:51" s="13" customFormat="1" ht="12">
      <c r="A167" s="13"/>
      <c r="B167" s="182"/>
      <c r="C167" s="13"/>
      <c r="D167" s="183" t="s">
        <v>224</v>
      </c>
      <c r="E167" s="184" t="s">
        <v>3</v>
      </c>
      <c r="F167" s="185" t="s">
        <v>1946</v>
      </c>
      <c r="G167" s="13"/>
      <c r="H167" s="186">
        <v>65.07</v>
      </c>
      <c r="I167" s="187"/>
      <c r="J167" s="13"/>
      <c r="K167" s="13"/>
      <c r="L167" s="182"/>
      <c r="M167" s="188"/>
      <c r="N167" s="189"/>
      <c r="O167" s="189"/>
      <c r="P167" s="189"/>
      <c r="Q167" s="189"/>
      <c r="R167" s="189"/>
      <c r="S167" s="189"/>
      <c r="T167" s="190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184" t="s">
        <v>224</v>
      </c>
      <c r="AU167" s="184" t="s">
        <v>22</v>
      </c>
      <c r="AV167" s="13" t="s">
        <v>22</v>
      </c>
      <c r="AW167" s="13" t="s">
        <v>41</v>
      </c>
      <c r="AX167" s="13" t="s">
        <v>88</v>
      </c>
      <c r="AY167" s="184" t="s">
        <v>216</v>
      </c>
    </row>
    <row r="168" spans="1:51" s="13" customFormat="1" ht="12">
      <c r="A168" s="13"/>
      <c r="B168" s="182"/>
      <c r="C168" s="13"/>
      <c r="D168" s="183" t="s">
        <v>224</v>
      </c>
      <c r="E168" s="13"/>
      <c r="F168" s="185" t="s">
        <v>1947</v>
      </c>
      <c r="G168" s="13"/>
      <c r="H168" s="186">
        <v>37.63</v>
      </c>
      <c r="I168" s="187"/>
      <c r="J168" s="13"/>
      <c r="K168" s="13"/>
      <c r="L168" s="182"/>
      <c r="M168" s="188"/>
      <c r="N168" s="189"/>
      <c r="O168" s="189"/>
      <c r="P168" s="189"/>
      <c r="Q168" s="189"/>
      <c r="R168" s="189"/>
      <c r="S168" s="189"/>
      <c r="T168" s="190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184" t="s">
        <v>224</v>
      </c>
      <c r="AU168" s="184" t="s">
        <v>22</v>
      </c>
      <c r="AV168" s="13" t="s">
        <v>22</v>
      </c>
      <c r="AW168" s="13" t="s">
        <v>4</v>
      </c>
      <c r="AX168" s="13" t="s">
        <v>88</v>
      </c>
      <c r="AY168" s="184" t="s">
        <v>216</v>
      </c>
    </row>
    <row r="169" spans="1:63" s="12" customFormat="1" ht="22.8" customHeight="1">
      <c r="A169" s="12"/>
      <c r="B169" s="154"/>
      <c r="C169" s="12"/>
      <c r="D169" s="155" t="s">
        <v>79</v>
      </c>
      <c r="E169" s="165" t="s">
        <v>234</v>
      </c>
      <c r="F169" s="165" t="s">
        <v>334</v>
      </c>
      <c r="G169" s="12"/>
      <c r="H169" s="12"/>
      <c r="I169" s="157"/>
      <c r="J169" s="166">
        <f>BK169</f>
        <v>0</v>
      </c>
      <c r="K169" s="12"/>
      <c r="L169" s="154"/>
      <c r="M169" s="159"/>
      <c r="N169" s="160"/>
      <c r="O169" s="160"/>
      <c r="P169" s="161">
        <f>SUM(P170:P181)</f>
        <v>0</v>
      </c>
      <c r="Q169" s="160"/>
      <c r="R169" s="161">
        <f>SUM(R170:R181)</f>
        <v>0.22219266000000001</v>
      </c>
      <c r="S169" s="160"/>
      <c r="T169" s="162">
        <f>SUM(T170:T181)</f>
        <v>7.6792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155" t="s">
        <v>88</v>
      </c>
      <c r="AT169" s="163" t="s">
        <v>79</v>
      </c>
      <c r="AU169" s="163" t="s">
        <v>88</v>
      </c>
      <c r="AY169" s="155" t="s">
        <v>216</v>
      </c>
      <c r="BK169" s="164">
        <f>SUM(BK170:BK181)</f>
        <v>0</v>
      </c>
    </row>
    <row r="170" spans="1:65" s="2" customFormat="1" ht="76.35" customHeight="1">
      <c r="A170" s="40"/>
      <c r="B170" s="167"/>
      <c r="C170" s="168" t="s">
        <v>335</v>
      </c>
      <c r="D170" s="168" t="s">
        <v>218</v>
      </c>
      <c r="E170" s="169" t="s">
        <v>1948</v>
      </c>
      <c r="F170" s="170" t="s">
        <v>1949</v>
      </c>
      <c r="G170" s="171" t="s">
        <v>270</v>
      </c>
      <c r="H170" s="172">
        <v>0.083</v>
      </c>
      <c r="I170" s="173"/>
      <c r="J170" s="174">
        <f>ROUND(I170*H170,2)</f>
        <v>0</v>
      </c>
      <c r="K170" s="175"/>
      <c r="L170" s="41"/>
      <c r="M170" s="176" t="s">
        <v>3</v>
      </c>
      <c r="N170" s="177" t="s">
        <v>51</v>
      </c>
      <c r="O170" s="74"/>
      <c r="P170" s="178">
        <f>O170*H170</f>
        <v>0</v>
      </c>
      <c r="Q170" s="178">
        <v>2.67702</v>
      </c>
      <c r="R170" s="178">
        <f>Q170*H170</f>
        <v>0.22219266000000001</v>
      </c>
      <c r="S170" s="178">
        <v>0</v>
      </c>
      <c r="T170" s="179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180" t="s">
        <v>222</v>
      </c>
      <c r="AT170" s="180" t="s">
        <v>218</v>
      </c>
      <c r="AU170" s="180" t="s">
        <v>22</v>
      </c>
      <c r="AY170" s="20" t="s">
        <v>216</v>
      </c>
      <c r="BE170" s="181">
        <f>IF(N170="základní",J170,0)</f>
        <v>0</v>
      </c>
      <c r="BF170" s="181">
        <f>IF(N170="snížená",J170,0)</f>
        <v>0</v>
      </c>
      <c r="BG170" s="181">
        <f>IF(N170="zákl. přenesená",J170,0)</f>
        <v>0</v>
      </c>
      <c r="BH170" s="181">
        <f>IF(N170="sníž. přenesená",J170,0)</f>
        <v>0</v>
      </c>
      <c r="BI170" s="181">
        <f>IF(N170="nulová",J170,0)</f>
        <v>0</v>
      </c>
      <c r="BJ170" s="20" t="s">
        <v>88</v>
      </c>
      <c r="BK170" s="181">
        <f>ROUND(I170*H170,2)</f>
        <v>0</v>
      </c>
      <c r="BL170" s="20" t="s">
        <v>222</v>
      </c>
      <c r="BM170" s="180" t="s">
        <v>1950</v>
      </c>
    </row>
    <row r="171" spans="1:51" s="13" customFormat="1" ht="12">
      <c r="A171" s="13"/>
      <c r="B171" s="182"/>
      <c r="C171" s="13"/>
      <c r="D171" s="183" t="s">
        <v>224</v>
      </c>
      <c r="E171" s="184" t="s">
        <v>3</v>
      </c>
      <c r="F171" s="185" t="s">
        <v>1951</v>
      </c>
      <c r="G171" s="13"/>
      <c r="H171" s="186">
        <v>0.144</v>
      </c>
      <c r="I171" s="187"/>
      <c r="J171" s="13"/>
      <c r="K171" s="13"/>
      <c r="L171" s="182"/>
      <c r="M171" s="188"/>
      <c r="N171" s="189"/>
      <c r="O171" s="189"/>
      <c r="P171" s="189"/>
      <c r="Q171" s="189"/>
      <c r="R171" s="189"/>
      <c r="S171" s="189"/>
      <c r="T171" s="190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184" t="s">
        <v>224</v>
      </c>
      <c r="AU171" s="184" t="s">
        <v>22</v>
      </c>
      <c r="AV171" s="13" t="s">
        <v>22</v>
      </c>
      <c r="AW171" s="13" t="s">
        <v>41</v>
      </c>
      <c r="AX171" s="13" t="s">
        <v>88</v>
      </c>
      <c r="AY171" s="184" t="s">
        <v>216</v>
      </c>
    </row>
    <row r="172" spans="1:51" s="13" customFormat="1" ht="12">
      <c r="A172" s="13"/>
      <c r="B172" s="182"/>
      <c r="C172" s="13"/>
      <c r="D172" s="183" t="s">
        <v>224</v>
      </c>
      <c r="E172" s="13"/>
      <c r="F172" s="185" t="s">
        <v>1952</v>
      </c>
      <c r="G172" s="13"/>
      <c r="H172" s="186">
        <v>0.083</v>
      </c>
      <c r="I172" s="187"/>
      <c r="J172" s="13"/>
      <c r="K172" s="13"/>
      <c r="L172" s="182"/>
      <c r="M172" s="188"/>
      <c r="N172" s="189"/>
      <c r="O172" s="189"/>
      <c r="P172" s="189"/>
      <c r="Q172" s="189"/>
      <c r="R172" s="189"/>
      <c r="S172" s="189"/>
      <c r="T172" s="190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184" t="s">
        <v>224</v>
      </c>
      <c r="AU172" s="184" t="s">
        <v>22</v>
      </c>
      <c r="AV172" s="13" t="s">
        <v>22</v>
      </c>
      <c r="AW172" s="13" t="s">
        <v>4</v>
      </c>
      <c r="AX172" s="13" t="s">
        <v>88</v>
      </c>
      <c r="AY172" s="184" t="s">
        <v>216</v>
      </c>
    </row>
    <row r="173" spans="1:65" s="2" customFormat="1" ht="37.8" customHeight="1">
      <c r="A173" s="40"/>
      <c r="B173" s="167"/>
      <c r="C173" s="168" t="s">
        <v>340</v>
      </c>
      <c r="D173" s="168" t="s">
        <v>218</v>
      </c>
      <c r="E173" s="169" t="s">
        <v>1953</v>
      </c>
      <c r="F173" s="170" t="s">
        <v>1954</v>
      </c>
      <c r="G173" s="171" t="s">
        <v>270</v>
      </c>
      <c r="H173" s="172">
        <v>1.764</v>
      </c>
      <c r="I173" s="173"/>
      <c r="J173" s="174">
        <f>ROUND(I173*H173,2)</f>
        <v>0</v>
      </c>
      <c r="K173" s="175"/>
      <c r="L173" s="41"/>
      <c r="M173" s="176" t="s">
        <v>3</v>
      </c>
      <c r="N173" s="177" t="s">
        <v>51</v>
      </c>
      <c r="O173" s="74"/>
      <c r="P173" s="178">
        <f>O173*H173</f>
        <v>0</v>
      </c>
      <c r="Q173" s="178">
        <v>0</v>
      </c>
      <c r="R173" s="178">
        <f>Q173*H173</f>
        <v>0</v>
      </c>
      <c r="S173" s="178">
        <v>2.5</v>
      </c>
      <c r="T173" s="179">
        <f>S173*H173</f>
        <v>4.41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180" t="s">
        <v>222</v>
      </c>
      <c r="AT173" s="180" t="s">
        <v>218</v>
      </c>
      <c r="AU173" s="180" t="s">
        <v>22</v>
      </c>
      <c r="AY173" s="20" t="s">
        <v>216</v>
      </c>
      <c r="BE173" s="181">
        <f>IF(N173="základní",J173,0)</f>
        <v>0</v>
      </c>
      <c r="BF173" s="181">
        <f>IF(N173="snížená",J173,0)</f>
        <v>0</v>
      </c>
      <c r="BG173" s="181">
        <f>IF(N173="zákl. přenesená",J173,0)</f>
        <v>0</v>
      </c>
      <c r="BH173" s="181">
        <f>IF(N173="sníž. přenesená",J173,0)</f>
        <v>0</v>
      </c>
      <c r="BI173" s="181">
        <f>IF(N173="nulová",J173,0)</f>
        <v>0</v>
      </c>
      <c r="BJ173" s="20" t="s">
        <v>88</v>
      </c>
      <c r="BK173" s="181">
        <f>ROUND(I173*H173,2)</f>
        <v>0</v>
      </c>
      <c r="BL173" s="20" t="s">
        <v>222</v>
      </c>
      <c r="BM173" s="180" t="s">
        <v>1955</v>
      </c>
    </row>
    <row r="174" spans="1:51" s="13" customFormat="1" ht="12">
      <c r="A174" s="13"/>
      <c r="B174" s="182"/>
      <c r="C174" s="13"/>
      <c r="D174" s="183" t="s">
        <v>224</v>
      </c>
      <c r="E174" s="184" t="s">
        <v>3</v>
      </c>
      <c r="F174" s="185" t="s">
        <v>1956</v>
      </c>
      <c r="G174" s="13"/>
      <c r="H174" s="186">
        <v>3.05</v>
      </c>
      <c r="I174" s="187"/>
      <c r="J174" s="13"/>
      <c r="K174" s="13"/>
      <c r="L174" s="182"/>
      <c r="M174" s="188"/>
      <c r="N174" s="189"/>
      <c r="O174" s="189"/>
      <c r="P174" s="189"/>
      <c r="Q174" s="189"/>
      <c r="R174" s="189"/>
      <c r="S174" s="189"/>
      <c r="T174" s="190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184" t="s">
        <v>224</v>
      </c>
      <c r="AU174" s="184" t="s">
        <v>22</v>
      </c>
      <c r="AV174" s="13" t="s">
        <v>22</v>
      </c>
      <c r="AW174" s="13" t="s">
        <v>41</v>
      </c>
      <c r="AX174" s="13" t="s">
        <v>88</v>
      </c>
      <c r="AY174" s="184" t="s">
        <v>216</v>
      </c>
    </row>
    <row r="175" spans="1:51" s="13" customFormat="1" ht="12">
      <c r="A175" s="13"/>
      <c r="B175" s="182"/>
      <c r="C175" s="13"/>
      <c r="D175" s="183" t="s">
        <v>224</v>
      </c>
      <c r="E175" s="13"/>
      <c r="F175" s="185" t="s">
        <v>1957</v>
      </c>
      <c r="G175" s="13"/>
      <c r="H175" s="186">
        <v>1.764</v>
      </c>
      <c r="I175" s="187"/>
      <c r="J175" s="13"/>
      <c r="K175" s="13"/>
      <c r="L175" s="182"/>
      <c r="M175" s="188"/>
      <c r="N175" s="189"/>
      <c r="O175" s="189"/>
      <c r="P175" s="189"/>
      <c r="Q175" s="189"/>
      <c r="R175" s="189"/>
      <c r="S175" s="189"/>
      <c r="T175" s="190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184" t="s">
        <v>224</v>
      </c>
      <c r="AU175" s="184" t="s">
        <v>22</v>
      </c>
      <c r="AV175" s="13" t="s">
        <v>22</v>
      </c>
      <c r="AW175" s="13" t="s">
        <v>4</v>
      </c>
      <c r="AX175" s="13" t="s">
        <v>88</v>
      </c>
      <c r="AY175" s="184" t="s">
        <v>216</v>
      </c>
    </row>
    <row r="176" spans="1:65" s="2" customFormat="1" ht="37.8" customHeight="1">
      <c r="A176" s="40"/>
      <c r="B176" s="167"/>
      <c r="C176" s="168" t="s">
        <v>345</v>
      </c>
      <c r="D176" s="168" t="s">
        <v>218</v>
      </c>
      <c r="E176" s="169" t="s">
        <v>1352</v>
      </c>
      <c r="F176" s="170" t="s">
        <v>1353</v>
      </c>
      <c r="G176" s="171" t="s">
        <v>270</v>
      </c>
      <c r="H176" s="172">
        <v>1.486</v>
      </c>
      <c r="I176" s="173"/>
      <c r="J176" s="174">
        <f>ROUND(I176*H176,2)</f>
        <v>0</v>
      </c>
      <c r="K176" s="175"/>
      <c r="L176" s="41"/>
      <c r="M176" s="176" t="s">
        <v>3</v>
      </c>
      <c r="N176" s="177" t="s">
        <v>51</v>
      </c>
      <c r="O176" s="74"/>
      <c r="P176" s="178">
        <f>O176*H176</f>
        <v>0</v>
      </c>
      <c r="Q176" s="178">
        <v>0</v>
      </c>
      <c r="R176" s="178">
        <f>Q176*H176</f>
        <v>0</v>
      </c>
      <c r="S176" s="178">
        <v>2.2</v>
      </c>
      <c r="T176" s="179">
        <f>S176*H176</f>
        <v>3.2692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180" t="s">
        <v>222</v>
      </c>
      <c r="AT176" s="180" t="s">
        <v>218</v>
      </c>
      <c r="AU176" s="180" t="s">
        <v>22</v>
      </c>
      <c r="AY176" s="20" t="s">
        <v>216</v>
      </c>
      <c r="BE176" s="181">
        <f>IF(N176="základní",J176,0)</f>
        <v>0</v>
      </c>
      <c r="BF176" s="181">
        <f>IF(N176="snížená",J176,0)</f>
        <v>0</v>
      </c>
      <c r="BG176" s="181">
        <f>IF(N176="zákl. přenesená",J176,0)</f>
        <v>0</v>
      </c>
      <c r="BH176" s="181">
        <f>IF(N176="sníž. přenesená",J176,0)</f>
        <v>0</v>
      </c>
      <c r="BI176" s="181">
        <f>IF(N176="nulová",J176,0)</f>
        <v>0</v>
      </c>
      <c r="BJ176" s="20" t="s">
        <v>88</v>
      </c>
      <c r="BK176" s="181">
        <f>ROUND(I176*H176,2)</f>
        <v>0</v>
      </c>
      <c r="BL176" s="20" t="s">
        <v>222</v>
      </c>
      <c r="BM176" s="180" t="s">
        <v>1958</v>
      </c>
    </row>
    <row r="177" spans="1:47" s="2" customFormat="1" ht="12">
      <c r="A177" s="40"/>
      <c r="B177" s="41"/>
      <c r="C177" s="40"/>
      <c r="D177" s="183" t="s">
        <v>229</v>
      </c>
      <c r="E177" s="40"/>
      <c r="F177" s="191" t="s">
        <v>1355</v>
      </c>
      <c r="G177" s="40"/>
      <c r="H177" s="40"/>
      <c r="I177" s="192"/>
      <c r="J177" s="40"/>
      <c r="K177" s="40"/>
      <c r="L177" s="41"/>
      <c r="M177" s="193"/>
      <c r="N177" s="194"/>
      <c r="O177" s="74"/>
      <c r="P177" s="74"/>
      <c r="Q177" s="74"/>
      <c r="R177" s="74"/>
      <c r="S177" s="74"/>
      <c r="T177" s="75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T177" s="20" t="s">
        <v>229</v>
      </c>
      <c r="AU177" s="20" t="s">
        <v>22</v>
      </c>
    </row>
    <row r="178" spans="1:51" s="13" customFormat="1" ht="12">
      <c r="A178" s="13"/>
      <c r="B178" s="182"/>
      <c r="C178" s="13"/>
      <c r="D178" s="183" t="s">
        <v>224</v>
      </c>
      <c r="E178" s="184" t="s">
        <v>3</v>
      </c>
      <c r="F178" s="185" t="s">
        <v>1959</v>
      </c>
      <c r="G178" s="13"/>
      <c r="H178" s="186">
        <v>1.08</v>
      </c>
      <c r="I178" s="187"/>
      <c r="J178" s="13"/>
      <c r="K178" s="13"/>
      <c r="L178" s="182"/>
      <c r="M178" s="188"/>
      <c r="N178" s="189"/>
      <c r="O178" s="189"/>
      <c r="P178" s="189"/>
      <c r="Q178" s="189"/>
      <c r="R178" s="189"/>
      <c r="S178" s="189"/>
      <c r="T178" s="190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184" t="s">
        <v>224</v>
      </c>
      <c r="AU178" s="184" t="s">
        <v>22</v>
      </c>
      <c r="AV178" s="13" t="s">
        <v>22</v>
      </c>
      <c r="AW178" s="13" t="s">
        <v>41</v>
      </c>
      <c r="AX178" s="13" t="s">
        <v>80</v>
      </c>
      <c r="AY178" s="184" t="s">
        <v>216</v>
      </c>
    </row>
    <row r="179" spans="1:51" s="13" customFormat="1" ht="12">
      <c r="A179" s="13"/>
      <c r="B179" s="182"/>
      <c r="C179" s="13"/>
      <c r="D179" s="183" t="s">
        <v>224</v>
      </c>
      <c r="E179" s="184" t="s">
        <v>3</v>
      </c>
      <c r="F179" s="185" t="s">
        <v>1960</v>
      </c>
      <c r="G179" s="13"/>
      <c r="H179" s="186">
        <v>1.49</v>
      </c>
      <c r="I179" s="187"/>
      <c r="J179" s="13"/>
      <c r="K179" s="13"/>
      <c r="L179" s="182"/>
      <c r="M179" s="188"/>
      <c r="N179" s="189"/>
      <c r="O179" s="189"/>
      <c r="P179" s="189"/>
      <c r="Q179" s="189"/>
      <c r="R179" s="189"/>
      <c r="S179" s="189"/>
      <c r="T179" s="190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184" t="s">
        <v>224</v>
      </c>
      <c r="AU179" s="184" t="s">
        <v>22</v>
      </c>
      <c r="AV179" s="13" t="s">
        <v>22</v>
      </c>
      <c r="AW179" s="13" t="s">
        <v>41</v>
      </c>
      <c r="AX179" s="13" t="s">
        <v>80</v>
      </c>
      <c r="AY179" s="184" t="s">
        <v>216</v>
      </c>
    </row>
    <row r="180" spans="1:51" s="14" customFormat="1" ht="12">
      <c r="A180" s="14"/>
      <c r="B180" s="195"/>
      <c r="C180" s="14"/>
      <c r="D180" s="183" t="s">
        <v>224</v>
      </c>
      <c r="E180" s="196" t="s">
        <v>3</v>
      </c>
      <c r="F180" s="197" t="s">
        <v>233</v>
      </c>
      <c r="G180" s="14"/>
      <c r="H180" s="198">
        <v>2.5700000000000003</v>
      </c>
      <c r="I180" s="199"/>
      <c r="J180" s="14"/>
      <c r="K180" s="14"/>
      <c r="L180" s="195"/>
      <c r="M180" s="200"/>
      <c r="N180" s="201"/>
      <c r="O180" s="201"/>
      <c r="P180" s="201"/>
      <c r="Q180" s="201"/>
      <c r="R180" s="201"/>
      <c r="S180" s="201"/>
      <c r="T180" s="202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196" t="s">
        <v>224</v>
      </c>
      <c r="AU180" s="196" t="s">
        <v>22</v>
      </c>
      <c r="AV180" s="14" t="s">
        <v>222</v>
      </c>
      <c r="AW180" s="14" t="s">
        <v>41</v>
      </c>
      <c r="AX180" s="14" t="s">
        <v>88</v>
      </c>
      <c r="AY180" s="196" t="s">
        <v>216</v>
      </c>
    </row>
    <row r="181" spans="1:51" s="13" customFormat="1" ht="12">
      <c r="A181" s="13"/>
      <c r="B181" s="182"/>
      <c r="C181" s="13"/>
      <c r="D181" s="183" t="s">
        <v>224</v>
      </c>
      <c r="E181" s="13"/>
      <c r="F181" s="185" t="s">
        <v>1961</v>
      </c>
      <c r="G181" s="13"/>
      <c r="H181" s="186">
        <v>1.486</v>
      </c>
      <c r="I181" s="187"/>
      <c r="J181" s="13"/>
      <c r="K181" s="13"/>
      <c r="L181" s="182"/>
      <c r="M181" s="188"/>
      <c r="N181" s="189"/>
      <c r="O181" s="189"/>
      <c r="P181" s="189"/>
      <c r="Q181" s="189"/>
      <c r="R181" s="189"/>
      <c r="S181" s="189"/>
      <c r="T181" s="190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184" t="s">
        <v>224</v>
      </c>
      <c r="AU181" s="184" t="s">
        <v>22</v>
      </c>
      <c r="AV181" s="13" t="s">
        <v>22</v>
      </c>
      <c r="AW181" s="13" t="s">
        <v>4</v>
      </c>
      <c r="AX181" s="13" t="s">
        <v>88</v>
      </c>
      <c r="AY181" s="184" t="s">
        <v>216</v>
      </c>
    </row>
    <row r="182" spans="1:63" s="12" customFormat="1" ht="22.8" customHeight="1">
      <c r="A182" s="12"/>
      <c r="B182" s="154"/>
      <c r="C182" s="12"/>
      <c r="D182" s="155" t="s">
        <v>79</v>
      </c>
      <c r="E182" s="165" t="s">
        <v>222</v>
      </c>
      <c r="F182" s="165" t="s">
        <v>1065</v>
      </c>
      <c r="G182" s="12"/>
      <c r="H182" s="12"/>
      <c r="I182" s="157"/>
      <c r="J182" s="166">
        <f>BK182</f>
        <v>0</v>
      </c>
      <c r="K182" s="12"/>
      <c r="L182" s="154"/>
      <c r="M182" s="159"/>
      <c r="N182" s="160"/>
      <c r="O182" s="160"/>
      <c r="P182" s="161">
        <f>SUM(P183:P220)</f>
        <v>0</v>
      </c>
      <c r="Q182" s="160"/>
      <c r="R182" s="161">
        <f>SUM(R183:R220)</f>
        <v>152.24473905</v>
      </c>
      <c r="S182" s="160"/>
      <c r="T182" s="162">
        <f>SUM(T183:T220)</f>
        <v>0</v>
      </c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R182" s="155" t="s">
        <v>88</v>
      </c>
      <c r="AT182" s="163" t="s">
        <v>79</v>
      </c>
      <c r="AU182" s="163" t="s">
        <v>88</v>
      </c>
      <c r="AY182" s="155" t="s">
        <v>216</v>
      </c>
      <c r="BK182" s="164">
        <f>SUM(BK183:BK220)</f>
        <v>0</v>
      </c>
    </row>
    <row r="183" spans="1:65" s="2" customFormat="1" ht="37.8" customHeight="1">
      <c r="A183" s="40"/>
      <c r="B183" s="167"/>
      <c r="C183" s="168" t="s">
        <v>350</v>
      </c>
      <c r="D183" s="168" t="s">
        <v>218</v>
      </c>
      <c r="E183" s="169" t="s">
        <v>1962</v>
      </c>
      <c r="F183" s="170" t="s">
        <v>1963</v>
      </c>
      <c r="G183" s="171" t="s">
        <v>299</v>
      </c>
      <c r="H183" s="172">
        <v>1</v>
      </c>
      <c r="I183" s="173"/>
      <c r="J183" s="174">
        <f>ROUND(I183*H183,2)</f>
        <v>0</v>
      </c>
      <c r="K183" s="175"/>
      <c r="L183" s="41"/>
      <c r="M183" s="176" t="s">
        <v>3</v>
      </c>
      <c r="N183" s="177" t="s">
        <v>51</v>
      </c>
      <c r="O183" s="74"/>
      <c r="P183" s="178">
        <f>O183*H183</f>
        <v>0</v>
      </c>
      <c r="Q183" s="178">
        <v>0.045</v>
      </c>
      <c r="R183" s="178">
        <f>Q183*H183</f>
        <v>0.045</v>
      </c>
      <c r="S183" s="178">
        <v>0</v>
      </c>
      <c r="T183" s="179">
        <f>S183*H183</f>
        <v>0</v>
      </c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R183" s="180" t="s">
        <v>222</v>
      </c>
      <c r="AT183" s="180" t="s">
        <v>218</v>
      </c>
      <c r="AU183" s="180" t="s">
        <v>22</v>
      </c>
      <c r="AY183" s="20" t="s">
        <v>216</v>
      </c>
      <c r="BE183" s="181">
        <f>IF(N183="základní",J183,0)</f>
        <v>0</v>
      </c>
      <c r="BF183" s="181">
        <f>IF(N183="snížená",J183,0)</f>
        <v>0</v>
      </c>
      <c r="BG183" s="181">
        <f>IF(N183="zákl. přenesená",J183,0)</f>
        <v>0</v>
      </c>
      <c r="BH183" s="181">
        <f>IF(N183="sníž. přenesená",J183,0)</f>
        <v>0</v>
      </c>
      <c r="BI183" s="181">
        <f>IF(N183="nulová",J183,0)</f>
        <v>0</v>
      </c>
      <c r="BJ183" s="20" t="s">
        <v>88</v>
      </c>
      <c r="BK183" s="181">
        <f>ROUND(I183*H183,2)</f>
        <v>0</v>
      </c>
      <c r="BL183" s="20" t="s">
        <v>222</v>
      </c>
      <c r="BM183" s="180" t="s">
        <v>1964</v>
      </c>
    </row>
    <row r="184" spans="1:47" s="2" customFormat="1" ht="12">
      <c r="A184" s="40"/>
      <c r="B184" s="41"/>
      <c r="C184" s="40"/>
      <c r="D184" s="183" t="s">
        <v>229</v>
      </c>
      <c r="E184" s="40"/>
      <c r="F184" s="191" t="s">
        <v>1965</v>
      </c>
      <c r="G184" s="40"/>
      <c r="H184" s="40"/>
      <c r="I184" s="192"/>
      <c r="J184" s="40"/>
      <c r="K184" s="40"/>
      <c r="L184" s="41"/>
      <c r="M184" s="193"/>
      <c r="N184" s="194"/>
      <c r="O184" s="74"/>
      <c r="P184" s="74"/>
      <c r="Q184" s="74"/>
      <c r="R184" s="74"/>
      <c r="S184" s="74"/>
      <c r="T184" s="75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T184" s="20" t="s">
        <v>229</v>
      </c>
      <c r="AU184" s="20" t="s">
        <v>22</v>
      </c>
    </row>
    <row r="185" spans="1:65" s="2" customFormat="1" ht="24.15" customHeight="1">
      <c r="A185" s="40"/>
      <c r="B185" s="167"/>
      <c r="C185" s="168" t="s">
        <v>354</v>
      </c>
      <c r="D185" s="168" t="s">
        <v>218</v>
      </c>
      <c r="E185" s="169" t="s">
        <v>1358</v>
      </c>
      <c r="F185" s="170" t="s">
        <v>1359</v>
      </c>
      <c r="G185" s="171" t="s">
        <v>270</v>
      </c>
      <c r="H185" s="172">
        <v>41.082</v>
      </c>
      <c r="I185" s="173"/>
      <c r="J185" s="174">
        <f>ROUND(I185*H185,2)</f>
        <v>0</v>
      </c>
      <c r="K185" s="175"/>
      <c r="L185" s="41"/>
      <c r="M185" s="176" t="s">
        <v>3</v>
      </c>
      <c r="N185" s="177" t="s">
        <v>51</v>
      </c>
      <c r="O185" s="74"/>
      <c r="P185" s="178">
        <f>O185*H185</f>
        <v>0</v>
      </c>
      <c r="Q185" s="178">
        <v>1.89077</v>
      </c>
      <c r="R185" s="178">
        <f>Q185*H185</f>
        <v>77.67661314</v>
      </c>
      <c r="S185" s="178">
        <v>0</v>
      </c>
      <c r="T185" s="179">
        <f>S185*H185</f>
        <v>0</v>
      </c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R185" s="180" t="s">
        <v>222</v>
      </c>
      <c r="AT185" s="180" t="s">
        <v>218</v>
      </c>
      <c r="AU185" s="180" t="s">
        <v>22</v>
      </c>
      <c r="AY185" s="20" t="s">
        <v>216</v>
      </c>
      <c r="BE185" s="181">
        <f>IF(N185="základní",J185,0)</f>
        <v>0</v>
      </c>
      <c r="BF185" s="181">
        <f>IF(N185="snížená",J185,0)</f>
        <v>0</v>
      </c>
      <c r="BG185" s="181">
        <f>IF(N185="zákl. přenesená",J185,0)</f>
        <v>0</v>
      </c>
      <c r="BH185" s="181">
        <f>IF(N185="sníž. přenesená",J185,0)</f>
        <v>0</v>
      </c>
      <c r="BI185" s="181">
        <f>IF(N185="nulová",J185,0)</f>
        <v>0</v>
      </c>
      <c r="BJ185" s="20" t="s">
        <v>88</v>
      </c>
      <c r="BK185" s="181">
        <f>ROUND(I185*H185,2)</f>
        <v>0</v>
      </c>
      <c r="BL185" s="20" t="s">
        <v>222</v>
      </c>
      <c r="BM185" s="180" t="s">
        <v>1841</v>
      </c>
    </row>
    <row r="186" spans="1:51" s="13" customFormat="1" ht="12">
      <c r="A186" s="13"/>
      <c r="B186" s="182"/>
      <c r="C186" s="13"/>
      <c r="D186" s="183" t="s">
        <v>224</v>
      </c>
      <c r="E186" s="184" t="s">
        <v>3</v>
      </c>
      <c r="F186" s="185" t="s">
        <v>1966</v>
      </c>
      <c r="G186" s="13"/>
      <c r="H186" s="186">
        <v>71.039</v>
      </c>
      <c r="I186" s="187"/>
      <c r="J186" s="13"/>
      <c r="K186" s="13"/>
      <c r="L186" s="182"/>
      <c r="M186" s="188"/>
      <c r="N186" s="189"/>
      <c r="O186" s="189"/>
      <c r="P186" s="189"/>
      <c r="Q186" s="189"/>
      <c r="R186" s="189"/>
      <c r="S186" s="189"/>
      <c r="T186" s="190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184" t="s">
        <v>224</v>
      </c>
      <c r="AU186" s="184" t="s">
        <v>22</v>
      </c>
      <c r="AV186" s="13" t="s">
        <v>22</v>
      </c>
      <c r="AW186" s="13" t="s">
        <v>41</v>
      </c>
      <c r="AX186" s="13" t="s">
        <v>88</v>
      </c>
      <c r="AY186" s="184" t="s">
        <v>216</v>
      </c>
    </row>
    <row r="187" spans="1:51" s="13" customFormat="1" ht="12">
      <c r="A187" s="13"/>
      <c r="B187" s="182"/>
      <c r="C187" s="13"/>
      <c r="D187" s="183" t="s">
        <v>224</v>
      </c>
      <c r="E187" s="13"/>
      <c r="F187" s="185" t="s">
        <v>1967</v>
      </c>
      <c r="G187" s="13"/>
      <c r="H187" s="186">
        <v>41.082</v>
      </c>
      <c r="I187" s="187"/>
      <c r="J187" s="13"/>
      <c r="K187" s="13"/>
      <c r="L187" s="182"/>
      <c r="M187" s="188"/>
      <c r="N187" s="189"/>
      <c r="O187" s="189"/>
      <c r="P187" s="189"/>
      <c r="Q187" s="189"/>
      <c r="R187" s="189"/>
      <c r="S187" s="189"/>
      <c r="T187" s="190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184" t="s">
        <v>224</v>
      </c>
      <c r="AU187" s="184" t="s">
        <v>22</v>
      </c>
      <c r="AV187" s="13" t="s">
        <v>22</v>
      </c>
      <c r="AW187" s="13" t="s">
        <v>4</v>
      </c>
      <c r="AX187" s="13" t="s">
        <v>88</v>
      </c>
      <c r="AY187" s="184" t="s">
        <v>216</v>
      </c>
    </row>
    <row r="188" spans="1:65" s="2" customFormat="1" ht="24.15" customHeight="1">
      <c r="A188" s="40"/>
      <c r="B188" s="167"/>
      <c r="C188" s="168" t="s">
        <v>362</v>
      </c>
      <c r="D188" s="168" t="s">
        <v>218</v>
      </c>
      <c r="E188" s="169" t="s">
        <v>1844</v>
      </c>
      <c r="F188" s="170" t="s">
        <v>1845</v>
      </c>
      <c r="G188" s="171" t="s">
        <v>270</v>
      </c>
      <c r="H188" s="172">
        <v>28.983</v>
      </c>
      <c r="I188" s="173"/>
      <c r="J188" s="174">
        <f>ROUND(I188*H188,2)</f>
        <v>0</v>
      </c>
      <c r="K188" s="175"/>
      <c r="L188" s="41"/>
      <c r="M188" s="176" t="s">
        <v>3</v>
      </c>
      <c r="N188" s="177" t="s">
        <v>51</v>
      </c>
      <c r="O188" s="74"/>
      <c r="P188" s="178">
        <f>O188*H188</f>
        <v>0</v>
      </c>
      <c r="Q188" s="178">
        <v>1.89077</v>
      </c>
      <c r="R188" s="178">
        <f>Q188*H188</f>
        <v>54.80018691</v>
      </c>
      <c r="S188" s="178">
        <v>0</v>
      </c>
      <c r="T188" s="179">
        <f>S188*H188</f>
        <v>0</v>
      </c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R188" s="180" t="s">
        <v>222</v>
      </c>
      <c r="AT188" s="180" t="s">
        <v>218</v>
      </c>
      <c r="AU188" s="180" t="s">
        <v>22</v>
      </c>
      <c r="AY188" s="20" t="s">
        <v>216</v>
      </c>
      <c r="BE188" s="181">
        <f>IF(N188="základní",J188,0)</f>
        <v>0</v>
      </c>
      <c r="BF188" s="181">
        <f>IF(N188="snížená",J188,0)</f>
        <v>0</v>
      </c>
      <c r="BG188" s="181">
        <f>IF(N188="zákl. přenesená",J188,0)</f>
        <v>0</v>
      </c>
      <c r="BH188" s="181">
        <f>IF(N188="sníž. přenesená",J188,0)</f>
        <v>0</v>
      </c>
      <c r="BI188" s="181">
        <f>IF(N188="nulová",J188,0)</f>
        <v>0</v>
      </c>
      <c r="BJ188" s="20" t="s">
        <v>88</v>
      </c>
      <c r="BK188" s="181">
        <f>ROUND(I188*H188,2)</f>
        <v>0</v>
      </c>
      <c r="BL188" s="20" t="s">
        <v>222</v>
      </c>
      <c r="BM188" s="180" t="s">
        <v>1846</v>
      </c>
    </row>
    <row r="189" spans="1:51" s="13" customFormat="1" ht="12">
      <c r="A189" s="13"/>
      <c r="B189" s="182"/>
      <c r="C189" s="13"/>
      <c r="D189" s="183" t="s">
        <v>224</v>
      </c>
      <c r="E189" s="184" t="s">
        <v>3</v>
      </c>
      <c r="F189" s="185" t="s">
        <v>1968</v>
      </c>
      <c r="G189" s="13"/>
      <c r="H189" s="186">
        <v>50.118</v>
      </c>
      <c r="I189" s="187"/>
      <c r="J189" s="13"/>
      <c r="K189" s="13"/>
      <c r="L189" s="182"/>
      <c r="M189" s="188"/>
      <c r="N189" s="189"/>
      <c r="O189" s="189"/>
      <c r="P189" s="189"/>
      <c r="Q189" s="189"/>
      <c r="R189" s="189"/>
      <c r="S189" s="189"/>
      <c r="T189" s="190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184" t="s">
        <v>224</v>
      </c>
      <c r="AU189" s="184" t="s">
        <v>22</v>
      </c>
      <c r="AV189" s="13" t="s">
        <v>22</v>
      </c>
      <c r="AW189" s="13" t="s">
        <v>41</v>
      </c>
      <c r="AX189" s="13" t="s">
        <v>88</v>
      </c>
      <c r="AY189" s="184" t="s">
        <v>216</v>
      </c>
    </row>
    <row r="190" spans="1:51" s="13" customFormat="1" ht="12">
      <c r="A190" s="13"/>
      <c r="B190" s="182"/>
      <c r="C190" s="13"/>
      <c r="D190" s="183" t="s">
        <v>224</v>
      </c>
      <c r="E190" s="13"/>
      <c r="F190" s="185" t="s">
        <v>1969</v>
      </c>
      <c r="G190" s="13"/>
      <c r="H190" s="186">
        <v>28.983</v>
      </c>
      <c r="I190" s="187"/>
      <c r="J190" s="13"/>
      <c r="K190" s="13"/>
      <c r="L190" s="182"/>
      <c r="M190" s="188"/>
      <c r="N190" s="189"/>
      <c r="O190" s="189"/>
      <c r="P190" s="189"/>
      <c r="Q190" s="189"/>
      <c r="R190" s="189"/>
      <c r="S190" s="189"/>
      <c r="T190" s="190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184" t="s">
        <v>224</v>
      </c>
      <c r="AU190" s="184" t="s">
        <v>22</v>
      </c>
      <c r="AV190" s="13" t="s">
        <v>22</v>
      </c>
      <c r="AW190" s="13" t="s">
        <v>4</v>
      </c>
      <c r="AX190" s="13" t="s">
        <v>88</v>
      </c>
      <c r="AY190" s="184" t="s">
        <v>216</v>
      </c>
    </row>
    <row r="191" spans="1:65" s="2" customFormat="1" ht="37.8" customHeight="1">
      <c r="A191" s="40"/>
      <c r="B191" s="167"/>
      <c r="C191" s="168" t="s">
        <v>368</v>
      </c>
      <c r="D191" s="168" t="s">
        <v>218</v>
      </c>
      <c r="E191" s="169" t="s">
        <v>1525</v>
      </c>
      <c r="F191" s="170" t="s">
        <v>1526</v>
      </c>
      <c r="G191" s="171" t="s">
        <v>270</v>
      </c>
      <c r="H191" s="172">
        <v>0.997</v>
      </c>
      <c r="I191" s="173"/>
      <c r="J191" s="174">
        <f>ROUND(I191*H191,2)</f>
        <v>0</v>
      </c>
      <c r="K191" s="175"/>
      <c r="L191" s="41"/>
      <c r="M191" s="176" t="s">
        <v>3</v>
      </c>
      <c r="N191" s="177" t="s">
        <v>51</v>
      </c>
      <c r="O191" s="74"/>
      <c r="P191" s="178">
        <f>O191*H191</f>
        <v>0</v>
      </c>
      <c r="Q191" s="178">
        <v>2.429</v>
      </c>
      <c r="R191" s="178">
        <f>Q191*H191</f>
        <v>2.421713</v>
      </c>
      <c r="S191" s="178">
        <v>0</v>
      </c>
      <c r="T191" s="179">
        <f>S191*H191</f>
        <v>0</v>
      </c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R191" s="180" t="s">
        <v>222</v>
      </c>
      <c r="AT191" s="180" t="s">
        <v>218</v>
      </c>
      <c r="AU191" s="180" t="s">
        <v>22</v>
      </c>
      <c r="AY191" s="20" t="s">
        <v>216</v>
      </c>
      <c r="BE191" s="181">
        <f>IF(N191="základní",J191,0)</f>
        <v>0</v>
      </c>
      <c r="BF191" s="181">
        <f>IF(N191="snížená",J191,0)</f>
        <v>0</v>
      </c>
      <c r="BG191" s="181">
        <f>IF(N191="zákl. přenesená",J191,0)</f>
        <v>0</v>
      </c>
      <c r="BH191" s="181">
        <f>IF(N191="sníž. přenesená",J191,0)</f>
        <v>0</v>
      </c>
      <c r="BI191" s="181">
        <f>IF(N191="nulová",J191,0)</f>
        <v>0</v>
      </c>
      <c r="BJ191" s="20" t="s">
        <v>88</v>
      </c>
      <c r="BK191" s="181">
        <f>ROUND(I191*H191,2)</f>
        <v>0</v>
      </c>
      <c r="BL191" s="20" t="s">
        <v>222</v>
      </c>
      <c r="BM191" s="180" t="s">
        <v>1705</v>
      </c>
    </row>
    <row r="192" spans="1:51" s="13" customFormat="1" ht="12">
      <c r="A192" s="13"/>
      <c r="B192" s="182"/>
      <c r="C192" s="13"/>
      <c r="D192" s="183" t="s">
        <v>224</v>
      </c>
      <c r="E192" s="184" t="s">
        <v>3</v>
      </c>
      <c r="F192" s="185" t="s">
        <v>1970</v>
      </c>
      <c r="G192" s="13"/>
      <c r="H192" s="186">
        <v>0.884</v>
      </c>
      <c r="I192" s="187"/>
      <c r="J192" s="13"/>
      <c r="K192" s="13"/>
      <c r="L192" s="182"/>
      <c r="M192" s="188"/>
      <c r="N192" s="189"/>
      <c r="O192" s="189"/>
      <c r="P192" s="189"/>
      <c r="Q192" s="189"/>
      <c r="R192" s="189"/>
      <c r="S192" s="189"/>
      <c r="T192" s="190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184" t="s">
        <v>224</v>
      </c>
      <c r="AU192" s="184" t="s">
        <v>22</v>
      </c>
      <c r="AV192" s="13" t="s">
        <v>22</v>
      </c>
      <c r="AW192" s="13" t="s">
        <v>41</v>
      </c>
      <c r="AX192" s="13" t="s">
        <v>80</v>
      </c>
      <c r="AY192" s="184" t="s">
        <v>216</v>
      </c>
    </row>
    <row r="193" spans="1:51" s="13" customFormat="1" ht="12">
      <c r="A193" s="13"/>
      <c r="B193" s="182"/>
      <c r="C193" s="13"/>
      <c r="D193" s="183" t="s">
        <v>224</v>
      </c>
      <c r="E193" s="184" t="s">
        <v>3</v>
      </c>
      <c r="F193" s="185" t="s">
        <v>1971</v>
      </c>
      <c r="G193" s="13"/>
      <c r="H193" s="186">
        <v>0.84</v>
      </c>
      <c r="I193" s="187"/>
      <c r="J193" s="13"/>
      <c r="K193" s="13"/>
      <c r="L193" s="182"/>
      <c r="M193" s="188"/>
      <c r="N193" s="189"/>
      <c r="O193" s="189"/>
      <c r="P193" s="189"/>
      <c r="Q193" s="189"/>
      <c r="R193" s="189"/>
      <c r="S193" s="189"/>
      <c r="T193" s="190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184" t="s">
        <v>224</v>
      </c>
      <c r="AU193" s="184" t="s">
        <v>22</v>
      </c>
      <c r="AV193" s="13" t="s">
        <v>22</v>
      </c>
      <c r="AW193" s="13" t="s">
        <v>41</v>
      </c>
      <c r="AX193" s="13" t="s">
        <v>80</v>
      </c>
      <c r="AY193" s="184" t="s">
        <v>216</v>
      </c>
    </row>
    <row r="194" spans="1:51" s="14" customFormat="1" ht="12">
      <c r="A194" s="14"/>
      <c r="B194" s="195"/>
      <c r="C194" s="14"/>
      <c r="D194" s="183" t="s">
        <v>224</v>
      </c>
      <c r="E194" s="196" t="s">
        <v>3</v>
      </c>
      <c r="F194" s="197" t="s">
        <v>233</v>
      </c>
      <c r="G194" s="14"/>
      <c r="H194" s="198">
        <v>1.724</v>
      </c>
      <c r="I194" s="199"/>
      <c r="J194" s="14"/>
      <c r="K194" s="14"/>
      <c r="L194" s="195"/>
      <c r="M194" s="200"/>
      <c r="N194" s="201"/>
      <c r="O194" s="201"/>
      <c r="P194" s="201"/>
      <c r="Q194" s="201"/>
      <c r="R194" s="201"/>
      <c r="S194" s="201"/>
      <c r="T194" s="202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196" t="s">
        <v>224</v>
      </c>
      <c r="AU194" s="196" t="s">
        <v>22</v>
      </c>
      <c r="AV194" s="14" t="s">
        <v>222</v>
      </c>
      <c r="AW194" s="14" t="s">
        <v>41</v>
      </c>
      <c r="AX194" s="14" t="s">
        <v>88</v>
      </c>
      <c r="AY194" s="196" t="s">
        <v>216</v>
      </c>
    </row>
    <row r="195" spans="1:51" s="13" customFormat="1" ht="12">
      <c r="A195" s="13"/>
      <c r="B195" s="182"/>
      <c r="C195" s="13"/>
      <c r="D195" s="183" t="s">
        <v>224</v>
      </c>
      <c r="E195" s="13"/>
      <c r="F195" s="185" t="s">
        <v>1972</v>
      </c>
      <c r="G195" s="13"/>
      <c r="H195" s="186">
        <v>0.997</v>
      </c>
      <c r="I195" s="187"/>
      <c r="J195" s="13"/>
      <c r="K195" s="13"/>
      <c r="L195" s="182"/>
      <c r="M195" s="188"/>
      <c r="N195" s="189"/>
      <c r="O195" s="189"/>
      <c r="P195" s="189"/>
      <c r="Q195" s="189"/>
      <c r="R195" s="189"/>
      <c r="S195" s="189"/>
      <c r="T195" s="190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184" t="s">
        <v>224</v>
      </c>
      <c r="AU195" s="184" t="s">
        <v>22</v>
      </c>
      <c r="AV195" s="13" t="s">
        <v>22</v>
      </c>
      <c r="AW195" s="13" t="s">
        <v>4</v>
      </c>
      <c r="AX195" s="13" t="s">
        <v>88</v>
      </c>
      <c r="AY195" s="184" t="s">
        <v>216</v>
      </c>
    </row>
    <row r="196" spans="1:65" s="2" customFormat="1" ht="37.8" customHeight="1">
      <c r="A196" s="40"/>
      <c r="B196" s="167"/>
      <c r="C196" s="168" t="s">
        <v>373</v>
      </c>
      <c r="D196" s="168" t="s">
        <v>218</v>
      </c>
      <c r="E196" s="169" t="s">
        <v>1708</v>
      </c>
      <c r="F196" s="170" t="s">
        <v>1709</v>
      </c>
      <c r="G196" s="171" t="s">
        <v>270</v>
      </c>
      <c r="H196" s="172">
        <v>4.452</v>
      </c>
      <c r="I196" s="173"/>
      <c r="J196" s="174">
        <f>ROUND(I196*H196,2)</f>
        <v>0</v>
      </c>
      <c r="K196" s="175"/>
      <c r="L196" s="41"/>
      <c r="M196" s="176" t="s">
        <v>3</v>
      </c>
      <c r="N196" s="177" t="s">
        <v>51</v>
      </c>
      <c r="O196" s="74"/>
      <c r="P196" s="178">
        <f>O196*H196</f>
        <v>0</v>
      </c>
      <c r="Q196" s="178">
        <v>2.234</v>
      </c>
      <c r="R196" s="178">
        <f>Q196*H196</f>
        <v>9.945768</v>
      </c>
      <c r="S196" s="178">
        <v>0</v>
      </c>
      <c r="T196" s="179">
        <f>S196*H196</f>
        <v>0</v>
      </c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R196" s="180" t="s">
        <v>222</v>
      </c>
      <c r="AT196" s="180" t="s">
        <v>218</v>
      </c>
      <c r="AU196" s="180" t="s">
        <v>22</v>
      </c>
      <c r="AY196" s="20" t="s">
        <v>216</v>
      </c>
      <c r="BE196" s="181">
        <f>IF(N196="základní",J196,0)</f>
        <v>0</v>
      </c>
      <c r="BF196" s="181">
        <f>IF(N196="snížená",J196,0)</f>
        <v>0</v>
      </c>
      <c r="BG196" s="181">
        <f>IF(N196="zákl. přenesená",J196,0)</f>
        <v>0</v>
      </c>
      <c r="BH196" s="181">
        <f>IF(N196="sníž. přenesená",J196,0)</f>
        <v>0</v>
      </c>
      <c r="BI196" s="181">
        <f>IF(N196="nulová",J196,0)</f>
        <v>0</v>
      </c>
      <c r="BJ196" s="20" t="s">
        <v>88</v>
      </c>
      <c r="BK196" s="181">
        <f>ROUND(I196*H196,2)</f>
        <v>0</v>
      </c>
      <c r="BL196" s="20" t="s">
        <v>222</v>
      </c>
      <c r="BM196" s="180" t="s">
        <v>1849</v>
      </c>
    </row>
    <row r="197" spans="1:51" s="13" customFormat="1" ht="12">
      <c r="A197" s="13"/>
      <c r="B197" s="182"/>
      <c r="C197" s="13"/>
      <c r="D197" s="183" t="s">
        <v>224</v>
      </c>
      <c r="E197" s="184" t="s">
        <v>3</v>
      </c>
      <c r="F197" s="185" t="s">
        <v>1973</v>
      </c>
      <c r="G197" s="13"/>
      <c r="H197" s="186">
        <v>7.699</v>
      </c>
      <c r="I197" s="187"/>
      <c r="J197" s="13"/>
      <c r="K197" s="13"/>
      <c r="L197" s="182"/>
      <c r="M197" s="188"/>
      <c r="N197" s="189"/>
      <c r="O197" s="189"/>
      <c r="P197" s="189"/>
      <c r="Q197" s="189"/>
      <c r="R197" s="189"/>
      <c r="S197" s="189"/>
      <c r="T197" s="190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184" t="s">
        <v>224</v>
      </c>
      <c r="AU197" s="184" t="s">
        <v>22</v>
      </c>
      <c r="AV197" s="13" t="s">
        <v>22</v>
      </c>
      <c r="AW197" s="13" t="s">
        <v>41</v>
      </c>
      <c r="AX197" s="13" t="s">
        <v>88</v>
      </c>
      <c r="AY197" s="184" t="s">
        <v>216</v>
      </c>
    </row>
    <row r="198" spans="1:51" s="13" customFormat="1" ht="12">
      <c r="A198" s="13"/>
      <c r="B198" s="182"/>
      <c r="C198" s="13"/>
      <c r="D198" s="183" t="s">
        <v>224</v>
      </c>
      <c r="E198" s="13"/>
      <c r="F198" s="185" t="s">
        <v>1974</v>
      </c>
      <c r="G198" s="13"/>
      <c r="H198" s="186">
        <v>4.452</v>
      </c>
      <c r="I198" s="187"/>
      <c r="J198" s="13"/>
      <c r="K198" s="13"/>
      <c r="L198" s="182"/>
      <c r="M198" s="188"/>
      <c r="N198" s="189"/>
      <c r="O198" s="189"/>
      <c r="P198" s="189"/>
      <c r="Q198" s="189"/>
      <c r="R198" s="189"/>
      <c r="S198" s="189"/>
      <c r="T198" s="190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184" t="s">
        <v>224</v>
      </c>
      <c r="AU198" s="184" t="s">
        <v>22</v>
      </c>
      <c r="AV198" s="13" t="s">
        <v>22</v>
      </c>
      <c r="AW198" s="13" t="s">
        <v>4</v>
      </c>
      <c r="AX198" s="13" t="s">
        <v>88</v>
      </c>
      <c r="AY198" s="184" t="s">
        <v>216</v>
      </c>
    </row>
    <row r="199" spans="1:65" s="2" customFormat="1" ht="24.15" customHeight="1">
      <c r="A199" s="40"/>
      <c r="B199" s="167"/>
      <c r="C199" s="168" t="s">
        <v>378</v>
      </c>
      <c r="D199" s="168" t="s">
        <v>218</v>
      </c>
      <c r="E199" s="169" t="s">
        <v>1714</v>
      </c>
      <c r="F199" s="170" t="s">
        <v>1715</v>
      </c>
      <c r="G199" s="171" t="s">
        <v>299</v>
      </c>
      <c r="H199" s="172">
        <v>0.134</v>
      </c>
      <c r="I199" s="173"/>
      <c r="J199" s="174">
        <f>ROUND(I199*H199,2)</f>
        <v>0</v>
      </c>
      <c r="K199" s="175"/>
      <c r="L199" s="41"/>
      <c r="M199" s="176" t="s">
        <v>3</v>
      </c>
      <c r="N199" s="177" t="s">
        <v>51</v>
      </c>
      <c r="O199" s="74"/>
      <c r="P199" s="178">
        <f>O199*H199</f>
        <v>0</v>
      </c>
      <c r="Q199" s="178">
        <v>0.8554</v>
      </c>
      <c r="R199" s="178">
        <f>Q199*H199</f>
        <v>0.11462360000000002</v>
      </c>
      <c r="S199" s="178">
        <v>0</v>
      </c>
      <c r="T199" s="179">
        <f>S199*H199</f>
        <v>0</v>
      </c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R199" s="180" t="s">
        <v>222</v>
      </c>
      <c r="AT199" s="180" t="s">
        <v>218</v>
      </c>
      <c r="AU199" s="180" t="s">
        <v>22</v>
      </c>
      <c r="AY199" s="20" t="s">
        <v>216</v>
      </c>
      <c r="BE199" s="181">
        <f>IF(N199="základní",J199,0)</f>
        <v>0</v>
      </c>
      <c r="BF199" s="181">
        <f>IF(N199="snížená",J199,0)</f>
        <v>0</v>
      </c>
      <c r="BG199" s="181">
        <f>IF(N199="zákl. přenesená",J199,0)</f>
        <v>0</v>
      </c>
      <c r="BH199" s="181">
        <f>IF(N199="sníž. přenesená",J199,0)</f>
        <v>0</v>
      </c>
      <c r="BI199" s="181">
        <f>IF(N199="nulová",J199,0)</f>
        <v>0</v>
      </c>
      <c r="BJ199" s="20" t="s">
        <v>88</v>
      </c>
      <c r="BK199" s="181">
        <f>ROUND(I199*H199,2)</f>
        <v>0</v>
      </c>
      <c r="BL199" s="20" t="s">
        <v>222</v>
      </c>
      <c r="BM199" s="180" t="s">
        <v>1852</v>
      </c>
    </row>
    <row r="200" spans="1:51" s="13" customFormat="1" ht="12">
      <c r="A200" s="13"/>
      <c r="B200" s="182"/>
      <c r="C200" s="13"/>
      <c r="D200" s="183" t="s">
        <v>224</v>
      </c>
      <c r="E200" s="184" t="s">
        <v>3</v>
      </c>
      <c r="F200" s="185" t="s">
        <v>1975</v>
      </c>
      <c r="G200" s="13"/>
      <c r="H200" s="186">
        <v>76.988</v>
      </c>
      <c r="I200" s="187"/>
      <c r="J200" s="13"/>
      <c r="K200" s="13"/>
      <c r="L200" s="182"/>
      <c r="M200" s="188"/>
      <c r="N200" s="189"/>
      <c r="O200" s="189"/>
      <c r="P200" s="189"/>
      <c r="Q200" s="189"/>
      <c r="R200" s="189"/>
      <c r="S200" s="189"/>
      <c r="T200" s="190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184" t="s">
        <v>224</v>
      </c>
      <c r="AU200" s="184" t="s">
        <v>22</v>
      </c>
      <c r="AV200" s="13" t="s">
        <v>22</v>
      </c>
      <c r="AW200" s="13" t="s">
        <v>41</v>
      </c>
      <c r="AX200" s="13" t="s">
        <v>80</v>
      </c>
      <c r="AY200" s="184" t="s">
        <v>216</v>
      </c>
    </row>
    <row r="201" spans="1:51" s="16" customFormat="1" ht="12">
      <c r="A201" s="16"/>
      <c r="B201" s="229"/>
      <c r="C201" s="16"/>
      <c r="D201" s="183" t="s">
        <v>224</v>
      </c>
      <c r="E201" s="230" t="s">
        <v>3</v>
      </c>
      <c r="F201" s="231" t="s">
        <v>1334</v>
      </c>
      <c r="G201" s="16"/>
      <c r="H201" s="232">
        <v>76.988</v>
      </c>
      <c r="I201" s="233"/>
      <c r="J201" s="16"/>
      <c r="K201" s="16"/>
      <c r="L201" s="229"/>
      <c r="M201" s="234"/>
      <c r="N201" s="235"/>
      <c r="O201" s="235"/>
      <c r="P201" s="235"/>
      <c r="Q201" s="235"/>
      <c r="R201" s="235"/>
      <c r="S201" s="235"/>
      <c r="T201" s="23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T201" s="230" t="s">
        <v>224</v>
      </c>
      <c r="AU201" s="230" t="s">
        <v>22</v>
      </c>
      <c r="AV201" s="16" t="s">
        <v>234</v>
      </c>
      <c r="AW201" s="16" t="s">
        <v>41</v>
      </c>
      <c r="AX201" s="16" t="s">
        <v>80</v>
      </c>
      <c r="AY201" s="230" t="s">
        <v>216</v>
      </c>
    </row>
    <row r="202" spans="1:51" s="13" customFormat="1" ht="12">
      <c r="A202" s="13"/>
      <c r="B202" s="182"/>
      <c r="C202" s="13"/>
      <c r="D202" s="183" t="s">
        <v>224</v>
      </c>
      <c r="E202" s="184" t="s">
        <v>3</v>
      </c>
      <c r="F202" s="185" t="s">
        <v>1976</v>
      </c>
      <c r="G202" s="13"/>
      <c r="H202" s="186">
        <v>0.231</v>
      </c>
      <c r="I202" s="187"/>
      <c r="J202" s="13"/>
      <c r="K202" s="13"/>
      <c r="L202" s="182"/>
      <c r="M202" s="188"/>
      <c r="N202" s="189"/>
      <c r="O202" s="189"/>
      <c r="P202" s="189"/>
      <c r="Q202" s="189"/>
      <c r="R202" s="189"/>
      <c r="S202" s="189"/>
      <c r="T202" s="190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184" t="s">
        <v>224</v>
      </c>
      <c r="AU202" s="184" t="s">
        <v>22</v>
      </c>
      <c r="AV202" s="13" t="s">
        <v>22</v>
      </c>
      <c r="AW202" s="13" t="s">
        <v>41</v>
      </c>
      <c r="AX202" s="13" t="s">
        <v>88</v>
      </c>
      <c r="AY202" s="184" t="s">
        <v>216</v>
      </c>
    </row>
    <row r="203" spans="1:51" s="13" customFormat="1" ht="12">
      <c r="A203" s="13"/>
      <c r="B203" s="182"/>
      <c r="C203" s="13"/>
      <c r="D203" s="183" t="s">
        <v>224</v>
      </c>
      <c r="E203" s="13"/>
      <c r="F203" s="185" t="s">
        <v>1977</v>
      </c>
      <c r="G203" s="13"/>
      <c r="H203" s="186">
        <v>0.134</v>
      </c>
      <c r="I203" s="187"/>
      <c r="J203" s="13"/>
      <c r="K203" s="13"/>
      <c r="L203" s="182"/>
      <c r="M203" s="188"/>
      <c r="N203" s="189"/>
      <c r="O203" s="189"/>
      <c r="P203" s="189"/>
      <c r="Q203" s="189"/>
      <c r="R203" s="189"/>
      <c r="S203" s="189"/>
      <c r="T203" s="190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184" t="s">
        <v>224</v>
      </c>
      <c r="AU203" s="184" t="s">
        <v>22</v>
      </c>
      <c r="AV203" s="13" t="s">
        <v>22</v>
      </c>
      <c r="AW203" s="13" t="s">
        <v>4</v>
      </c>
      <c r="AX203" s="13" t="s">
        <v>88</v>
      </c>
      <c r="AY203" s="184" t="s">
        <v>216</v>
      </c>
    </row>
    <row r="204" spans="1:65" s="2" customFormat="1" ht="37.8" customHeight="1">
      <c r="A204" s="40"/>
      <c r="B204" s="167"/>
      <c r="C204" s="168" t="s">
        <v>387</v>
      </c>
      <c r="D204" s="168" t="s">
        <v>218</v>
      </c>
      <c r="E204" s="169" t="s">
        <v>1530</v>
      </c>
      <c r="F204" s="170" t="s">
        <v>1531</v>
      </c>
      <c r="G204" s="171" t="s">
        <v>461</v>
      </c>
      <c r="H204" s="172">
        <v>2.892</v>
      </c>
      <c r="I204" s="173"/>
      <c r="J204" s="174">
        <f>ROUND(I204*H204,2)</f>
        <v>0</v>
      </c>
      <c r="K204" s="175"/>
      <c r="L204" s="41"/>
      <c r="M204" s="176" t="s">
        <v>3</v>
      </c>
      <c r="N204" s="177" t="s">
        <v>51</v>
      </c>
      <c r="O204" s="74"/>
      <c r="P204" s="178">
        <f>O204*H204</f>
        <v>0</v>
      </c>
      <c r="Q204" s="178">
        <v>0.26496</v>
      </c>
      <c r="R204" s="178">
        <f>Q204*H204</f>
        <v>0.7662643199999999</v>
      </c>
      <c r="S204" s="178">
        <v>0</v>
      </c>
      <c r="T204" s="179">
        <f>S204*H204</f>
        <v>0</v>
      </c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R204" s="180" t="s">
        <v>222</v>
      </c>
      <c r="AT204" s="180" t="s">
        <v>218</v>
      </c>
      <c r="AU204" s="180" t="s">
        <v>22</v>
      </c>
      <c r="AY204" s="20" t="s">
        <v>216</v>
      </c>
      <c r="BE204" s="181">
        <f>IF(N204="základní",J204,0)</f>
        <v>0</v>
      </c>
      <c r="BF204" s="181">
        <f>IF(N204="snížená",J204,0)</f>
        <v>0</v>
      </c>
      <c r="BG204" s="181">
        <f>IF(N204="zákl. přenesená",J204,0)</f>
        <v>0</v>
      </c>
      <c r="BH204" s="181">
        <f>IF(N204="sníž. přenesená",J204,0)</f>
        <v>0</v>
      </c>
      <c r="BI204" s="181">
        <f>IF(N204="nulová",J204,0)</f>
        <v>0</v>
      </c>
      <c r="BJ204" s="20" t="s">
        <v>88</v>
      </c>
      <c r="BK204" s="181">
        <f>ROUND(I204*H204,2)</f>
        <v>0</v>
      </c>
      <c r="BL204" s="20" t="s">
        <v>222</v>
      </c>
      <c r="BM204" s="180" t="s">
        <v>1721</v>
      </c>
    </row>
    <row r="205" spans="1:51" s="13" customFormat="1" ht="12">
      <c r="A205" s="13"/>
      <c r="B205" s="182"/>
      <c r="C205" s="13"/>
      <c r="D205" s="183" t="s">
        <v>224</v>
      </c>
      <c r="E205" s="13"/>
      <c r="F205" s="185" t="s">
        <v>1591</v>
      </c>
      <c r="G205" s="13"/>
      <c r="H205" s="186">
        <v>2.892</v>
      </c>
      <c r="I205" s="187"/>
      <c r="J205" s="13"/>
      <c r="K205" s="13"/>
      <c r="L205" s="182"/>
      <c r="M205" s="188"/>
      <c r="N205" s="189"/>
      <c r="O205" s="189"/>
      <c r="P205" s="189"/>
      <c r="Q205" s="189"/>
      <c r="R205" s="189"/>
      <c r="S205" s="189"/>
      <c r="T205" s="190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184" t="s">
        <v>224</v>
      </c>
      <c r="AU205" s="184" t="s">
        <v>22</v>
      </c>
      <c r="AV205" s="13" t="s">
        <v>22</v>
      </c>
      <c r="AW205" s="13" t="s">
        <v>4</v>
      </c>
      <c r="AX205" s="13" t="s">
        <v>88</v>
      </c>
      <c r="AY205" s="184" t="s">
        <v>216</v>
      </c>
    </row>
    <row r="206" spans="1:65" s="2" customFormat="1" ht="24.15" customHeight="1">
      <c r="A206" s="40"/>
      <c r="B206" s="167"/>
      <c r="C206" s="203" t="s">
        <v>396</v>
      </c>
      <c r="D206" s="203" t="s">
        <v>355</v>
      </c>
      <c r="E206" s="204" t="s">
        <v>1533</v>
      </c>
      <c r="F206" s="205" t="s">
        <v>1534</v>
      </c>
      <c r="G206" s="206" t="s">
        <v>461</v>
      </c>
      <c r="H206" s="207">
        <v>0.578</v>
      </c>
      <c r="I206" s="208"/>
      <c r="J206" s="209">
        <f>ROUND(I206*H206,2)</f>
        <v>0</v>
      </c>
      <c r="K206" s="210"/>
      <c r="L206" s="211"/>
      <c r="M206" s="212" t="s">
        <v>3</v>
      </c>
      <c r="N206" s="213" t="s">
        <v>51</v>
      </c>
      <c r="O206" s="74"/>
      <c r="P206" s="178">
        <f>O206*H206</f>
        <v>0</v>
      </c>
      <c r="Q206" s="178">
        <v>0.068</v>
      </c>
      <c r="R206" s="178">
        <f>Q206*H206</f>
        <v>0.039304</v>
      </c>
      <c r="S206" s="178">
        <v>0</v>
      </c>
      <c r="T206" s="179">
        <f>S206*H206</f>
        <v>0</v>
      </c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R206" s="180" t="s">
        <v>257</v>
      </c>
      <c r="AT206" s="180" t="s">
        <v>355</v>
      </c>
      <c r="AU206" s="180" t="s">
        <v>22</v>
      </c>
      <c r="AY206" s="20" t="s">
        <v>216</v>
      </c>
      <c r="BE206" s="181">
        <f>IF(N206="základní",J206,0)</f>
        <v>0</v>
      </c>
      <c r="BF206" s="181">
        <f>IF(N206="snížená",J206,0)</f>
        <v>0</v>
      </c>
      <c r="BG206" s="181">
        <f>IF(N206="zákl. přenesená",J206,0)</f>
        <v>0</v>
      </c>
      <c r="BH206" s="181">
        <f>IF(N206="sníž. přenesená",J206,0)</f>
        <v>0</v>
      </c>
      <c r="BI206" s="181">
        <f>IF(N206="nulová",J206,0)</f>
        <v>0</v>
      </c>
      <c r="BJ206" s="20" t="s">
        <v>88</v>
      </c>
      <c r="BK206" s="181">
        <f>ROUND(I206*H206,2)</f>
        <v>0</v>
      </c>
      <c r="BL206" s="20" t="s">
        <v>222</v>
      </c>
      <c r="BM206" s="180" t="s">
        <v>1978</v>
      </c>
    </row>
    <row r="207" spans="1:51" s="13" customFormat="1" ht="12">
      <c r="A207" s="13"/>
      <c r="B207" s="182"/>
      <c r="C207" s="13"/>
      <c r="D207" s="183" t="s">
        <v>224</v>
      </c>
      <c r="E207" s="13"/>
      <c r="F207" s="185" t="s">
        <v>1536</v>
      </c>
      <c r="G207" s="13"/>
      <c r="H207" s="186">
        <v>0.578</v>
      </c>
      <c r="I207" s="187"/>
      <c r="J207" s="13"/>
      <c r="K207" s="13"/>
      <c r="L207" s="182"/>
      <c r="M207" s="188"/>
      <c r="N207" s="189"/>
      <c r="O207" s="189"/>
      <c r="P207" s="189"/>
      <c r="Q207" s="189"/>
      <c r="R207" s="189"/>
      <c r="S207" s="189"/>
      <c r="T207" s="190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184" t="s">
        <v>224</v>
      </c>
      <c r="AU207" s="184" t="s">
        <v>22</v>
      </c>
      <c r="AV207" s="13" t="s">
        <v>22</v>
      </c>
      <c r="AW207" s="13" t="s">
        <v>4</v>
      </c>
      <c r="AX207" s="13" t="s">
        <v>88</v>
      </c>
      <c r="AY207" s="184" t="s">
        <v>216</v>
      </c>
    </row>
    <row r="208" spans="1:65" s="2" customFormat="1" ht="24.15" customHeight="1">
      <c r="A208" s="40"/>
      <c r="B208" s="167"/>
      <c r="C208" s="203" t="s">
        <v>402</v>
      </c>
      <c r="D208" s="203" t="s">
        <v>355</v>
      </c>
      <c r="E208" s="204" t="s">
        <v>1537</v>
      </c>
      <c r="F208" s="205" t="s">
        <v>1538</v>
      </c>
      <c r="G208" s="206" t="s">
        <v>461</v>
      </c>
      <c r="H208" s="207">
        <v>0.578</v>
      </c>
      <c r="I208" s="208"/>
      <c r="J208" s="209">
        <f>ROUND(I208*H208,2)</f>
        <v>0</v>
      </c>
      <c r="K208" s="210"/>
      <c r="L208" s="211"/>
      <c r="M208" s="212" t="s">
        <v>3</v>
      </c>
      <c r="N208" s="213" t="s">
        <v>51</v>
      </c>
      <c r="O208" s="74"/>
      <c r="P208" s="178">
        <f>O208*H208</f>
        <v>0</v>
      </c>
      <c r="Q208" s="178">
        <v>0.081</v>
      </c>
      <c r="R208" s="178">
        <f>Q208*H208</f>
        <v>0.046818</v>
      </c>
      <c r="S208" s="178">
        <v>0</v>
      </c>
      <c r="T208" s="179">
        <f>S208*H208</f>
        <v>0</v>
      </c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R208" s="180" t="s">
        <v>257</v>
      </c>
      <c r="AT208" s="180" t="s">
        <v>355</v>
      </c>
      <c r="AU208" s="180" t="s">
        <v>22</v>
      </c>
      <c r="AY208" s="20" t="s">
        <v>216</v>
      </c>
      <c r="BE208" s="181">
        <f>IF(N208="základní",J208,0)</f>
        <v>0</v>
      </c>
      <c r="BF208" s="181">
        <f>IF(N208="snížená",J208,0)</f>
        <v>0</v>
      </c>
      <c r="BG208" s="181">
        <f>IF(N208="zákl. přenesená",J208,0)</f>
        <v>0</v>
      </c>
      <c r="BH208" s="181">
        <f>IF(N208="sníž. přenesená",J208,0)</f>
        <v>0</v>
      </c>
      <c r="BI208" s="181">
        <f>IF(N208="nulová",J208,0)</f>
        <v>0</v>
      </c>
      <c r="BJ208" s="20" t="s">
        <v>88</v>
      </c>
      <c r="BK208" s="181">
        <f>ROUND(I208*H208,2)</f>
        <v>0</v>
      </c>
      <c r="BL208" s="20" t="s">
        <v>222</v>
      </c>
      <c r="BM208" s="180" t="s">
        <v>1723</v>
      </c>
    </row>
    <row r="209" spans="1:51" s="13" customFormat="1" ht="12">
      <c r="A209" s="13"/>
      <c r="B209" s="182"/>
      <c r="C209" s="13"/>
      <c r="D209" s="183" t="s">
        <v>224</v>
      </c>
      <c r="E209" s="13"/>
      <c r="F209" s="185" t="s">
        <v>1536</v>
      </c>
      <c r="G209" s="13"/>
      <c r="H209" s="186">
        <v>0.578</v>
      </c>
      <c r="I209" s="187"/>
      <c r="J209" s="13"/>
      <c r="K209" s="13"/>
      <c r="L209" s="182"/>
      <c r="M209" s="188"/>
      <c r="N209" s="189"/>
      <c r="O209" s="189"/>
      <c r="P209" s="189"/>
      <c r="Q209" s="189"/>
      <c r="R209" s="189"/>
      <c r="S209" s="189"/>
      <c r="T209" s="190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184" t="s">
        <v>224</v>
      </c>
      <c r="AU209" s="184" t="s">
        <v>22</v>
      </c>
      <c r="AV209" s="13" t="s">
        <v>22</v>
      </c>
      <c r="AW209" s="13" t="s">
        <v>4</v>
      </c>
      <c r="AX209" s="13" t="s">
        <v>88</v>
      </c>
      <c r="AY209" s="184" t="s">
        <v>216</v>
      </c>
    </row>
    <row r="210" spans="1:65" s="2" customFormat="1" ht="24.15" customHeight="1">
      <c r="A210" s="40"/>
      <c r="B210" s="167"/>
      <c r="C210" s="203" t="s">
        <v>411</v>
      </c>
      <c r="D210" s="203" t="s">
        <v>355</v>
      </c>
      <c r="E210" s="204" t="s">
        <v>1979</v>
      </c>
      <c r="F210" s="205" t="s">
        <v>1980</v>
      </c>
      <c r="G210" s="206" t="s">
        <v>461</v>
      </c>
      <c r="H210" s="207">
        <v>0.578</v>
      </c>
      <c r="I210" s="208"/>
      <c r="J210" s="209">
        <f>ROUND(I210*H210,2)</f>
        <v>0</v>
      </c>
      <c r="K210" s="210"/>
      <c r="L210" s="211"/>
      <c r="M210" s="212" t="s">
        <v>3</v>
      </c>
      <c r="N210" s="213" t="s">
        <v>51</v>
      </c>
      <c r="O210" s="74"/>
      <c r="P210" s="178">
        <f>O210*H210</f>
        <v>0</v>
      </c>
      <c r="Q210" s="178">
        <v>0.051</v>
      </c>
      <c r="R210" s="178">
        <f>Q210*H210</f>
        <v>0.029477999999999997</v>
      </c>
      <c r="S210" s="178">
        <v>0</v>
      </c>
      <c r="T210" s="179">
        <f>S210*H210</f>
        <v>0</v>
      </c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R210" s="180" t="s">
        <v>257</v>
      </c>
      <c r="AT210" s="180" t="s">
        <v>355</v>
      </c>
      <c r="AU210" s="180" t="s">
        <v>22</v>
      </c>
      <c r="AY210" s="20" t="s">
        <v>216</v>
      </c>
      <c r="BE210" s="181">
        <f>IF(N210="základní",J210,0)</f>
        <v>0</v>
      </c>
      <c r="BF210" s="181">
        <f>IF(N210="snížená",J210,0)</f>
        <v>0</v>
      </c>
      <c r="BG210" s="181">
        <f>IF(N210="zákl. přenesená",J210,0)</f>
        <v>0</v>
      </c>
      <c r="BH210" s="181">
        <f>IF(N210="sníž. přenesená",J210,0)</f>
        <v>0</v>
      </c>
      <c r="BI210" s="181">
        <f>IF(N210="nulová",J210,0)</f>
        <v>0</v>
      </c>
      <c r="BJ210" s="20" t="s">
        <v>88</v>
      </c>
      <c r="BK210" s="181">
        <f>ROUND(I210*H210,2)</f>
        <v>0</v>
      </c>
      <c r="BL210" s="20" t="s">
        <v>222</v>
      </c>
      <c r="BM210" s="180" t="s">
        <v>1981</v>
      </c>
    </row>
    <row r="211" spans="1:51" s="13" customFormat="1" ht="12">
      <c r="A211" s="13"/>
      <c r="B211" s="182"/>
      <c r="C211" s="13"/>
      <c r="D211" s="183" t="s">
        <v>224</v>
      </c>
      <c r="E211" s="13"/>
      <c r="F211" s="185" t="s">
        <v>1536</v>
      </c>
      <c r="G211" s="13"/>
      <c r="H211" s="186">
        <v>0.578</v>
      </c>
      <c r="I211" s="187"/>
      <c r="J211" s="13"/>
      <c r="K211" s="13"/>
      <c r="L211" s="182"/>
      <c r="M211" s="188"/>
      <c r="N211" s="189"/>
      <c r="O211" s="189"/>
      <c r="P211" s="189"/>
      <c r="Q211" s="189"/>
      <c r="R211" s="189"/>
      <c r="S211" s="189"/>
      <c r="T211" s="190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184" t="s">
        <v>224</v>
      </c>
      <c r="AU211" s="184" t="s">
        <v>22</v>
      </c>
      <c r="AV211" s="13" t="s">
        <v>22</v>
      </c>
      <c r="AW211" s="13" t="s">
        <v>4</v>
      </c>
      <c r="AX211" s="13" t="s">
        <v>88</v>
      </c>
      <c r="AY211" s="184" t="s">
        <v>216</v>
      </c>
    </row>
    <row r="212" spans="1:65" s="2" customFormat="1" ht="24.15" customHeight="1">
      <c r="A212" s="40"/>
      <c r="B212" s="167"/>
      <c r="C212" s="203" t="s">
        <v>418</v>
      </c>
      <c r="D212" s="203" t="s">
        <v>355</v>
      </c>
      <c r="E212" s="204" t="s">
        <v>1540</v>
      </c>
      <c r="F212" s="205" t="s">
        <v>1541</v>
      </c>
      <c r="G212" s="206" t="s">
        <v>461</v>
      </c>
      <c r="H212" s="207">
        <v>0.578</v>
      </c>
      <c r="I212" s="208"/>
      <c r="J212" s="209">
        <f>ROUND(I212*H212,2)</f>
        <v>0</v>
      </c>
      <c r="K212" s="210"/>
      <c r="L212" s="211"/>
      <c r="M212" s="212" t="s">
        <v>3</v>
      </c>
      <c r="N212" s="213" t="s">
        <v>51</v>
      </c>
      <c r="O212" s="74"/>
      <c r="P212" s="178">
        <f>O212*H212</f>
        <v>0</v>
      </c>
      <c r="Q212" s="178">
        <v>0.04</v>
      </c>
      <c r="R212" s="178">
        <f>Q212*H212</f>
        <v>0.023119999999999998</v>
      </c>
      <c r="S212" s="178">
        <v>0</v>
      </c>
      <c r="T212" s="179">
        <f>S212*H212</f>
        <v>0</v>
      </c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R212" s="180" t="s">
        <v>257</v>
      </c>
      <c r="AT212" s="180" t="s">
        <v>355</v>
      </c>
      <c r="AU212" s="180" t="s">
        <v>22</v>
      </c>
      <c r="AY212" s="20" t="s">
        <v>216</v>
      </c>
      <c r="BE212" s="181">
        <f>IF(N212="základní",J212,0)</f>
        <v>0</v>
      </c>
      <c r="BF212" s="181">
        <f>IF(N212="snížená",J212,0)</f>
        <v>0</v>
      </c>
      <c r="BG212" s="181">
        <f>IF(N212="zákl. přenesená",J212,0)</f>
        <v>0</v>
      </c>
      <c r="BH212" s="181">
        <f>IF(N212="sníž. přenesená",J212,0)</f>
        <v>0</v>
      </c>
      <c r="BI212" s="181">
        <f>IF(N212="nulová",J212,0)</f>
        <v>0</v>
      </c>
      <c r="BJ212" s="20" t="s">
        <v>88</v>
      </c>
      <c r="BK212" s="181">
        <f>ROUND(I212*H212,2)</f>
        <v>0</v>
      </c>
      <c r="BL212" s="20" t="s">
        <v>222</v>
      </c>
      <c r="BM212" s="180" t="s">
        <v>1982</v>
      </c>
    </row>
    <row r="213" spans="1:51" s="13" customFormat="1" ht="12">
      <c r="A213" s="13"/>
      <c r="B213" s="182"/>
      <c r="C213" s="13"/>
      <c r="D213" s="183" t="s">
        <v>224</v>
      </c>
      <c r="E213" s="13"/>
      <c r="F213" s="185" t="s">
        <v>1536</v>
      </c>
      <c r="G213" s="13"/>
      <c r="H213" s="186">
        <v>0.578</v>
      </c>
      <c r="I213" s="187"/>
      <c r="J213" s="13"/>
      <c r="K213" s="13"/>
      <c r="L213" s="182"/>
      <c r="M213" s="188"/>
      <c r="N213" s="189"/>
      <c r="O213" s="189"/>
      <c r="P213" s="189"/>
      <c r="Q213" s="189"/>
      <c r="R213" s="189"/>
      <c r="S213" s="189"/>
      <c r="T213" s="190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184" t="s">
        <v>224</v>
      </c>
      <c r="AU213" s="184" t="s">
        <v>22</v>
      </c>
      <c r="AV213" s="13" t="s">
        <v>22</v>
      </c>
      <c r="AW213" s="13" t="s">
        <v>4</v>
      </c>
      <c r="AX213" s="13" t="s">
        <v>88</v>
      </c>
      <c r="AY213" s="184" t="s">
        <v>216</v>
      </c>
    </row>
    <row r="214" spans="1:65" s="2" customFormat="1" ht="24.15" customHeight="1">
      <c r="A214" s="40"/>
      <c r="B214" s="167"/>
      <c r="C214" s="203" t="s">
        <v>426</v>
      </c>
      <c r="D214" s="203" t="s">
        <v>355</v>
      </c>
      <c r="E214" s="204" t="s">
        <v>1543</v>
      </c>
      <c r="F214" s="205" t="s">
        <v>1544</v>
      </c>
      <c r="G214" s="206" t="s">
        <v>461</v>
      </c>
      <c r="H214" s="207">
        <v>1.157</v>
      </c>
      <c r="I214" s="208"/>
      <c r="J214" s="209">
        <f>ROUND(I214*H214,2)</f>
        <v>0</v>
      </c>
      <c r="K214" s="210"/>
      <c r="L214" s="211"/>
      <c r="M214" s="212" t="s">
        <v>3</v>
      </c>
      <c r="N214" s="213" t="s">
        <v>51</v>
      </c>
      <c r="O214" s="74"/>
      <c r="P214" s="178">
        <f>O214*H214</f>
        <v>0</v>
      </c>
      <c r="Q214" s="178">
        <v>0.028</v>
      </c>
      <c r="R214" s="178">
        <f>Q214*H214</f>
        <v>0.032396</v>
      </c>
      <c r="S214" s="178">
        <v>0</v>
      </c>
      <c r="T214" s="179">
        <f>S214*H214</f>
        <v>0</v>
      </c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R214" s="180" t="s">
        <v>257</v>
      </c>
      <c r="AT214" s="180" t="s">
        <v>355</v>
      </c>
      <c r="AU214" s="180" t="s">
        <v>22</v>
      </c>
      <c r="AY214" s="20" t="s">
        <v>216</v>
      </c>
      <c r="BE214" s="181">
        <f>IF(N214="základní",J214,0)</f>
        <v>0</v>
      </c>
      <c r="BF214" s="181">
        <f>IF(N214="snížená",J214,0)</f>
        <v>0</v>
      </c>
      <c r="BG214" s="181">
        <f>IF(N214="zákl. přenesená",J214,0)</f>
        <v>0</v>
      </c>
      <c r="BH214" s="181">
        <f>IF(N214="sníž. přenesená",J214,0)</f>
        <v>0</v>
      </c>
      <c r="BI214" s="181">
        <f>IF(N214="nulová",J214,0)</f>
        <v>0</v>
      </c>
      <c r="BJ214" s="20" t="s">
        <v>88</v>
      </c>
      <c r="BK214" s="181">
        <f>ROUND(I214*H214,2)</f>
        <v>0</v>
      </c>
      <c r="BL214" s="20" t="s">
        <v>222</v>
      </c>
      <c r="BM214" s="180" t="s">
        <v>1724</v>
      </c>
    </row>
    <row r="215" spans="1:51" s="13" customFormat="1" ht="12">
      <c r="A215" s="13"/>
      <c r="B215" s="182"/>
      <c r="C215" s="13"/>
      <c r="D215" s="183" t="s">
        <v>224</v>
      </c>
      <c r="E215" s="13"/>
      <c r="F215" s="185" t="s">
        <v>1546</v>
      </c>
      <c r="G215" s="13"/>
      <c r="H215" s="186">
        <v>1.157</v>
      </c>
      <c r="I215" s="187"/>
      <c r="J215" s="13"/>
      <c r="K215" s="13"/>
      <c r="L215" s="182"/>
      <c r="M215" s="188"/>
      <c r="N215" s="189"/>
      <c r="O215" s="189"/>
      <c r="P215" s="189"/>
      <c r="Q215" s="189"/>
      <c r="R215" s="189"/>
      <c r="S215" s="189"/>
      <c r="T215" s="190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184" t="s">
        <v>224</v>
      </c>
      <c r="AU215" s="184" t="s">
        <v>22</v>
      </c>
      <c r="AV215" s="13" t="s">
        <v>22</v>
      </c>
      <c r="AW215" s="13" t="s">
        <v>4</v>
      </c>
      <c r="AX215" s="13" t="s">
        <v>88</v>
      </c>
      <c r="AY215" s="184" t="s">
        <v>216</v>
      </c>
    </row>
    <row r="216" spans="1:65" s="2" customFormat="1" ht="37.8" customHeight="1">
      <c r="A216" s="40"/>
      <c r="B216" s="167"/>
      <c r="C216" s="168" t="s">
        <v>433</v>
      </c>
      <c r="D216" s="168" t="s">
        <v>218</v>
      </c>
      <c r="E216" s="169" t="s">
        <v>1547</v>
      </c>
      <c r="F216" s="170" t="s">
        <v>1548</v>
      </c>
      <c r="G216" s="171" t="s">
        <v>221</v>
      </c>
      <c r="H216" s="172">
        <v>12.182</v>
      </c>
      <c r="I216" s="173"/>
      <c r="J216" s="174">
        <f>ROUND(I216*H216,2)</f>
        <v>0</v>
      </c>
      <c r="K216" s="175"/>
      <c r="L216" s="41"/>
      <c r="M216" s="176" t="s">
        <v>3</v>
      </c>
      <c r="N216" s="177" t="s">
        <v>51</v>
      </c>
      <c r="O216" s="74"/>
      <c r="P216" s="178">
        <f>O216*H216</f>
        <v>0</v>
      </c>
      <c r="Q216" s="178">
        <v>0.51744</v>
      </c>
      <c r="R216" s="178">
        <f>Q216*H216</f>
        <v>6.303454080000001</v>
      </c>
      <c r="S216" s="178">
        <v>0</v>
      </c>
      <c r="T216" s="179">
        <f>S216*H216</f>
        <v>0</v>
      </c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R216" s="180" t="s">
        <v>222</v>
      </c>
      <c r="AT216" s="180" t="s">
        <v>218</v>
      </c>
      <c r="AU216" s="180" t="s">
        <v>22</v>
      </c>
      <c r="AY216" s="20" t="s">
        <v>216</v>
      </c>
      <c r="BE216" s="181">
        <f>IF(N216="základní",J216,0)</f>
        <v>0</v>
      </c>
      <c r="BF216" s="181">
        <f>IF(N216="snížená",J216,0)</f>
        <v>0</v>
      </c>
      <c r="BG216" s="181">
        <f>IF(N216="zákl. přenesená",J216,0)</f>
        <v>0</v>
      </c>
      <c r="BH216" s="181">
        <f>IF(N216="sníž. přenesená",J216,0)</f>
        <v>0</v>
      </c>
      <c r="BI216" s="181">
        <f>IF(N216="nulová",J216,0)</f>
        <v>0</v>
      </c>
      <c r="BJ216" s="20" t="s">
        <v>88</v>
      </c>
      <c r="BK216" s="181">
        <f>ROUND(I216*H216,2)</f>
        <v>0</v>
      </c>
      <c r="BL216" s="20" t="s">
        <v>222</v>
      </c>
      <c r="BM216" s="180" t="s">
        <v>1726</v>
      </c>
    </row>
    <row r="217" spans="1:51" s="13" customFormat="1" ht="12">
      <c r="A217" s="13"/>
      <c r="B217" s="182"/>
      <c r="C217" s="13"/>
      <c r="D217" s="183" t="s">
        <v>224</v>
      </c>
      <c r="E217" s="184" t="s">
        <v>3</v>
      </c>
      <c r="F217" s="185" t="s">
        <v>1856</v>
      </c>
      <c r="G217" s="13"/>
      <c r="H217" s="186">
        <v>15.36</v>
      </c>
      <c r="I217" s="187"/>
      <c r="J217" s="13"/>
      <c r="K217" s="13"/>
      <c r="L217" s="182"/>
      <c r="M217" s="188"/>
      <c r="N217" s="189"/>
      <c r="O217" s="189"/>
      <c r="P217" s="189"/>
      <c r="Q217" s="189"/>
      <c r="R217" s="189"/>
      <c r="S217" s="189"/>
      <c r="T217" s="190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184" t="s">
        <v>224</v>
      </c>
      <c r="AU217" s="184" t="s">
        <v>22</v>
      </c>
      <c r="AV217" s="13" t="s">
        <v>22</v>
      </c>
      <c r="AW217" s="13" t="s">
        <v>41</v>
      </c>
      <c r="AX217" s="13" t="s">
        <v>80</v>
      </c>
      <c r="AY217" s="184" t="s">
        <v>216</v>
      </c>
    </row>
    <row r="218" spans="1:51" s="13" customFormat="1" ht="12">
      <c r="A218" s="13"/>
      <c r="B218" s="182"/>
      <c r="C218" s="13"/>
      <c r="D218" s="183" t="s">
        <v>224</v>
      </c>
      <c r="E218" s="184" t="s">
        <v>3</v>
      </c>
      <c r="F218" s="185" t="s">
        <v>1857</v>
      </c>
      <c r="G218" s="13"/>
      <c r="H218" s="186">
        <v>5.705</v>
      </c>
      <c r="I218" s="187"/>
      <c r="J218" s="13"/>
      <c r="K218" s="13"/>
      <c r="L218" s="182"/>
      <c r="M218" s="188"/>
      <c r="N218" s="189"/>
      <c r="O218" s="189"/>
      <c r="P218" s="189"/>
      <c r="Q218" s="189"/>
      <c r="R218" s="189"/>
      <c r="S218" s="189"/>
      <c r="T218" s="190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184" t="s">
        <v>224</v>
      </c>
      <c r="AU218" s="184" t="s">
        <v>22</v>
      </c>
      <c r="AV218" s="13" t="s">
        <v>22</v>
      </c>
      <c r="AW218" s="13" t="s">
        <v>41</v>
      </c>
      <c r="AX218" s="13" t="s">
        <v>80</v>
      </c>
      <c r="AY218" s="184" t="s">
        <v>216</v>
      </c>
    </row>
    <row r="219" spans="1:51" s="14" customFormat="1" ht="12">
      <c r="A219" s="14"/>
      <c r="B219" s="195"/>
      <c r="C219" s="14"/>
      <c r="D219" s="183" t="s">
        <v>224</v>
      </c>
      <c r="E219" s="196" t="s">
        <v>3</v>
      </c>
      <c r="F219" s="197" t="s">
        <v>233</v>
      </c>
      <c r="G219" s="14"/>
      <c r="H219" s="198">
        <v>21.064999999999998</v>
      </c>
      <c r="I219" s="199"/>
      <c r="J219" s="14"/>
      <c r="K219" s="14"/>
      <c r="L219" s="195"/>
      <c r="M219" s="200"/>
      <c r="N219" s="201"/>
      <c r="O219" s="201"/>
      <c r="P219" s="201"/>
      <c r="Q219" s="201"/>
      <c r="R219" s="201"/>
      <c r="S219" s="201"/>
      <c r="T219" s="202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196" t="s">
        <v>224</v>
      </c>
      <c r="AU219" s="196" t="s">
        <v>22</v>
      </c>
      <c r="AV219" s="14" t="s">
        <v>222</v>
      </c>
      <c r="AW219" s="14" t="s">
        <v>41</v>
      </c>
      <c r="AX219" s="14" t="s">
        <v>88</v>
      </c>
      <c r="AY219" s="196" t="s">
        <v>216</v>
      </c>
    </row>
    <row r="220" spans="1:51" s="13" customFormat="1" ht="12">
      <c r="A220" s="13"/>
      <c r="B220" s="182"/>
      <c r="C220" s="13"/>
      <c r="D220" s="183" t="s">
        <v>224</v>
      </c>
      <c r="E220" s="13"/>
      <c r="F220" s="185" t="s">
        <v>1858</v>
      </c>
      <c r="G220" s="13"/>
      <c r="H220" s="186">
        <v>12.182</v>
      </c>
      <c r="I220" s="187"/>
      <c r="J220" s="13"/>
      <c r="K220" s="13"/>
      <c r="L220" s="182"/>
      <c r="M220" s="188"/>
      <c r="N220" s="189"/>
      <c r="O220" s="189"/>
      <c r="P220" s="189"/>
      <c r="Q220" s="189"/>
      <c r="R220" s="189"/>
      <c r="S220" s="189"/>
      <c r="T220" s="190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184" t="s">
        <v>224</v>
      </c>
      <c r="AU220" s="184" t="s">
        <v>22</v>
      </c>
      <c r="AV220" s="13" t="s">
        <v>22</v>
      </c>
      <c r="AW220" s="13" t="s">
        <v>4</v>
      </c>
      <c r="AX220" s="13" t="s">
        <v>88</v>
      </c>
      <c r="AY220" s="184" t="s">
        <v>216</v>
      </c>
    </row>
    <row r="221" spans="1:63" s="12" customFormat="1" ht="22.8" customHeight="1">
      <c r="A221" s="12"/>
      <c r="B221" s="154"/>
      <c r="C221" s="12"/>
      <c r="D221" s="155" t="s">
        <v>79</v>
      </c>
      <c r="E221" s="165" t="s">
        <v>257</v>
      </c>
      <c r="F221" s="165" t="s">
        <v>1363</v>
      </c>
      <c r="G221" s="12"/>
      <c r="H221" s="12"/>
      <c r="I221" s="157"/>
      <c r="J221" s="166">
        <f>BK221</f>
        <v>0</v>
      </c>
      <c r="K221" s="12"/>
      <c r="L221" s="154"/>
      <c r="M221" s="159"/>
      <c r="N221" s="160"/>
      <c r="O221" s="160"/>
      <c r="P221" s="161">
        <f>SUM(P222:P310)</f>
        <v>0</v>
      </c>
      <c r="Q221" s="160"/>
      <c r="R221" s="161">
        <f>SUM(R222:R310)</f>
        <v>71.03561318999999</v>
      </c>
      <c r="S221" s="160"/>
      <c r="T221" s="162">
        <f>SUM(T222:T310)</f>
        <v>0.564984</v>
      </c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R221" s="155" t="s">
        <v>88</v>
      </c>
      <c r="AT221" s="163" t="s">
        <v>79</v>
      </c>
      <c r="AU221" s="163" t="s">
        <v>88</v>
      </c>
      <c r="AY221" s="155" t="s">
        <v>216</v>
      </c>
      <c r="BK221" s="164">
        <f>SUM(BK222:BK310)</f>
        <v>0</v>
      </c>
    </row>
    <row r="222" spans="1:65" s="2" customFormat="1" ht="37.8" customHeight="1">
      <c r="A222" s="40"/>
      <c r="B222" s="167"/>
      <c r="C222" s="168" t="s">
        <v>439</v>
      </c>
      <c r="D222" s="168" t="s">
        <v>218</v>
      </c>
      <c r="E222" s="169" t="s">
        <v>1983</v>
      </c>
      <c r="F222" s="170" t="s">
        <v>1984</v>
      </c>
      <c r="G222" s="171" t="s">
        <v>260</v>
      </c>
      <c r="H222" s="172">
        <v>3.192</v>
      </c>
      <c r="I222" s="173"/>
      <c r="J222" s="174">
        <f>ROUND(I222*H222,2)</f>
        <v>0</v>
      </c>
      <c r="K222" s="175"/>
      <c r="L222" s="41"/>
      <c r="M222" s="176" t="s">
        <v>3</v>
      </c>
      <c r="N222" s="177" t="s">
        <v>51</v>
      </c>
      <c r="O222" s="74"/>
      <c r="P222" s="178">
        <f>O222*H222</f>
        <v>0</v>
      </c>
      <c r="Q222" s="178">
        <v>0</v>
      </c>
      <c r="R222" s="178">
        <f>Q222*H222</f>
        <v>0</v>
      </c>
      <c r="S222" s="178">
        <v>0.177</v>
      </c>
      <c r="T222" s="179">
        <f>S222*H222</f>
        <v>0.564984</v>
      </c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R222" s="180" t="s">
        <v>222</v>
      </c>
      <c r="AT222" s="180" t="s">
        <v>218</v>
      </c>
      <c r="AU222" s="180" t="s">
        <v>22</v>
      </c>
      <c r="AY222" s="20" t="s">
        <v>216</v>
      </c>
      <c r="BE222" s="181">
        <f>IF(N222="základní",J222,0)</f>
        <v>0</v>
      </c>
      <c r="BF222" s="181">
        <f>IF(N222="snížená",J222,0)</f>
        <v>0</v>
      </c>
      <c r="BG222" s="181">
        <f>IF(N222="zákl. přenesená",J222,0)</f>
        <v>0</v>
      </c>
      <c r="BH222" s="181">
        <f>IF(N222="sníž. přenesená",J222,0)</f>
        <v>0</v>
      </c>
      <c r="BI222" s="181">
        <f>IF(N222="nulová",J222,0)</f>
        <v>0</v>
      </c>
      <c r="BJ222" s="20" t="s">
        <v>88</v>
      </c>
      <c r="BK222" s="181">
        <f>ROUND(I222*H222,2)</f>
        <v>0</v>
      </c>
      <c r="BL222" s="20" t="s">
        <v>222</v>
      </c>
      <c r="BM222" s="180" t="s">
        <v>1985</v>
      </c>
    </row>
    <row r="223" spans="1:47" s="2" customFormat="1" ht="12">
      <c r="A223" s="40"/>
      <c r="B223" s="41"/>
      <c r="C223" s="40"/>
      <c r="D223" s="183" t="s">
        <v>229</v>
      </c>
      <c r="E223" s="40"/>
      <c r="F223" s="191" t="s">
        <v>1986</v>
      </c>
      <c r="G223" s="40"/>
      <c r="H223" s="40"/>
      <c r="I223" s="192"/>
      <c r="J223" s="40"/>
      <c r="K223" s="40"/>
      <c r="L223" s="41"/>
      <c r="M223" s="193"/>
      <c r="N223" s="194"/>
      <c r="O223" s="74"/>
      <c r="P223" s="74"/>
      <c r="Q223" s="74"/>
      <c r="R223" s="74"/>
      <c r="S223" s="74"/>
      <c r="T223" s="75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T223" s="20" t="s">
        <v>229</v>
      </c>
      <c r="AU223" s="20" t="s">
        <v>22</v>
      </c>
    </row>
    <row r="224" spans="1:51" s="13" customFormat="1" ht="12">
      <c r="A224" s="13"/>
      <c r="B224" s="182"/>
      <c r="C224" s="13"/>
      <c r="D224" s="183" t="s">
        <v>224</v>
      </c>
      <c r="E224" s="184" t="s">
        <v>3</v>
      </c>
      <c r="F224" s="185" t="s">
        <v>1987</v>
      </c>
      <c r="G224" s="13"/>
      <c r="H224" s="186">
        <v>5.52</v>
      </c>
      <c r="I224" s="187"/>
      <c r="J224" s="13"/>
      <c r="K224" s="13"/>
      <c r="L224" s="182"/>
      <c r="M224" s="188"/>
      <c r="N224" s="189"/>
      <c r="O224" s="189"/>
      <c r="P224" s="189"/>
      <c r="Q224" s="189"/>
      <c r="R224" s="189"/>
      <c r="S224" s="189"/>
      <c r="T224" s="190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184" t="s">
        <v>224</v>
      </c>
      <c r="AU224" s="184" t="s">
        <v>22</v>
      </c>
      <c r="AV224" s="13" t="s">
        <v>22</v>
      </c>
      <c r="AW224" s="13" t="s">
        <v>41</v>
      </c>
      <c r="AX224" s="13" t="s">
        <v>88</v>
      </c>
      <c r="AY224" s="184" t="s">
        <v>216</v>
      </c>
    </row>
    <row r="225" spans="1:51" s="13" customFormat="1" ht="12">
      <c r="A225" s="13"/>
      <c r="B225" s="182"/>
      <c r="C225" s="13"/>
      <c r="D225" s="183" t="s">
        <v>224</v>
      </c>
      <c r="E225" s="13"/>
      <c r="F225" s="185" t="s">
        <v>1988</v>
      </c>
      <c r="G225" s="13"/>
      <c r="H225" s="186">
        <v>3.192</v>
      </c>
      <c r="I225" s="187"/>
      <c r="J225" s="13"/>
      <c r="K225" s="13"/>
      <c r="L225" s="182"/>
      <c r="M225" s="188"/>
      <c r="N225" s="189"/>
      <c r="O225" s="189"/>
      <c r="P225" s="189"/>
      <c r="Q225" s="189"/>
      <c r="R225" s="189"/>
      <c r="S225" s="189"/>
      <c r="T225" s="190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184" t="s">
        <v>224</v>
      </c>
      <c r="AU225" s="184" t="s">
        <v>22</v>
      </c>
      <c r="AV225" s="13" t="s">
        <v>22</v>
      </c>
      <c r="AW225" s="13" t="s">
        <v>4</v>
      </c>
      <c r="AX225" s="13" t="s">
        <v>88</v>
      </c>
      <c r="AY225" s="184" t="s">
        <v>216</v>
      </c>
    </row>
    <row r="226" spans="1:65" s="2" customFormat="1" ht="24.15" customHeight="1">
      <c r="A226" s="40"/>
      <c r="B226" s="167"/>
      <c r="C226" s="168" t="s">
        <v>444</v>
      </c>
      <c r="D226" s="168" t="s">
        <v>218</v>
      </c>
      <c r="E226" s="169" t="s">
        <v>1558</v>
      </c>
      <c r="F226" s="170" t="s">
        <v>1559</v>
      </c>
      <c r="G226" s="171" t="s">
        <v>260</v>
      </c>
      <c r="H226" s="172">
        <v>130.864</v>
      </c>
      <c r="I226" s="173"/>
      <c r="J226" s="174">
        <f>ROUND(I226*H226,2)</f>
        <v>0</v>
      </c>
      <c r="K226" s="175"/>
      <c r="L226" s="41"/>
      <c r="M226" s="176" t="s">
        <v>3</v>
      </c>
      <c r="N226" s="177" t="s">
        <v>51</v>
      </c>
      <c r="O226" s="74"/>
      <c r="P226" s="178">
        <f>O226*H226</f>
        <v>0</v>
      </c>
      <c r="Q226" s="178">
        <v>2E-05</v>
      </c>
      <c r="R226" s="178">
        <f>Q226*H226</f>
        <v>0.0026172800000000005</v>
      </c>
      <c r="S226" s="178">
        <v>0</v>
      </c>
      <c r="T226" s="179">
        <f>S226*H226</f>
        <v>0</v>
      </c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R226" s="180" t="s">
        <v>222</v>
      </c>
      <c r="AT226" s="180" t="s">
        <v>218</v>
      </c>
      <c r="AU226" s="180" t="s">
        <v>22</v>
      </c>
      <c r="AY226" s="20" t="s">
        <v>216</v>
      </c>
      <c r="BE226" s="181">
        <f>IF(N226="základní",J226,0)</f>
        <v>0</v>
      </c>
      <c r="BF226" s="181">
        <f>IF(N226="snížená",J226,0)</f>
        <v>0</v>
      </c>
      <c r="BG226" s="181">
        <f>IF(N226="zákl. přenesená",J226,0)</f>
        <v>0</v>
      </c>
      <c r="BH226" s="181">
        <f>IF(N226="sníž. přenesená",J226,0)</f>
        <v>0</v>
      </c>
      <c r="BI226" s="181">
        <f>IF(N226="nulová",J226,0)</f>
        <v>0</v>
      </c>
      <c r="BJ226" s="20" t="s">
        <v>88</v>
      </c>
      <c r="BK226" s="181">
        <f>ROUND(I226*H226,2)</f>
        <v>0</v>
      </c>
      <c r="BL226" s="20" t="s">
        <v>222</v>
      </c>
      <c r="BM226" s="180" t="s">
        <v>1736</v>
      </c>
    </row>
    <row r="227" spans="1:51" s="13" customFormat="1" ht="12">
      <c r="A227" s="13"/>
      <c r="B227" s="182"/>
      <c r="C227" s="13"/>
      <c r="D227" s="183" t="s">
        <v>224</v>
      </c>
      <c r="E227" s="184" t="s">
        <v>3</v>
      </c>
      <c r="F227" s="185" t="s">
        <v>1989</v>
      </c>
      <c r="G227" s="13"/>
      <c r="H227" s="186">
        <v>66.96</v>
      </c>
      <c r="I227" s="187"/>
      <c r="J227" s="13"/>
      <c r="K227" s="13"/>
      <c r="L227" s="182"/>
      <c r="M227" s="188"/>
      <c r="N227" s="189"/>
      <c r="O227" s="189"/>
      <c r="P227" s="189"/>
      <c r="Q227" s="189"/>
      <c r="R227" s="189"/>
      <c r="S227" s="189"/>
      <c r="T227" s="190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184" t="s">
        <v>224</v>
      </c>
      <c r="AU227" s="184" t="s">
        <v>22</v>
      </c>
      <c r="AV227" s="13" t="s">
        <v>22</v>
      </c>
      <c r="AW227" s="13" t="s">
        <v>41</v>
      </c>
      <c r="AX227" s="13" t="s">
        <v>80</v>
      </c>
      <c r="AY227" s="184" t="s">
        <v>216</v>
      </c>
    </row>
    <row r="228" spans="1:51" s="13" customFormat="1" ht="12">
      <c r="A228" s="13"/>
      <c r="B228" s="182"/>
      <c r="C228" s="13"/>
      <c r="D228" s="183" t="s">
        <v>224</v>
      </c>
      <c r="E228" s="184" t="s">
        <v>3</v>
      </c>
      <c r="F228" s="185" t="s">
        <v>1990</v>
      </c>
      <c r="G228" s="13"/>
      <c r="H228" s="186">
        <v>50.2</v>
      </c>
      <c r="I228" s="187"/>
      <c r="J228" s="13"/>
      <c r="K228" s="13"/>
      <c r="L228" s="182"/>
      <c r="M228" s="188"/>
      <c r="N228" s="189"/>
      <c r="O228" s="189"/>
      <c r="P228" s="189"/>
      <c r="Q228" s="189"/>
      <c r="R228" s="189"/>
      <c r="S228" s="189"/>
      <c r="T228" s="190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184" t="s">
        <v>224</v>
      </c>
      <c r="AU228" s="184" t="s">
        <v>22</v>
      </c>
      <c r="AV228" s="13" t="s">
        <v>22</v>
      </c>
      <c r="AW228" s="13" t="s">
        <v>41</v>
      </c>
      <c r="AX228" s="13" t="s">
        <v>80</v>
      </c>
      <c r="AY228" s="184" t="s">
        <v>216</v>
      </c>
    </row>
    <row r="229" spans="1:51" s="13" customFormat="1" ht="12">
      <c r="A229" s="13"/>
      <c r="B229" s="182"/>
      <c r="C229" s="13"/>
      <c r="D229" s="183" t="s">
        <v>224</v>
      </c>
      <c r="E229" s="184" t="s">
        <v>3</v>
      </c>
      <c r="F229" s="185" t="s">
        <v>1991</v>
      </c>
      <c r="G229" s="13"/>
      <c r="H229" s="186">
        <v>109.13</v>
      </c>
      <c r="I229" s="187"/>
      <c r="J229" s="13"/>
      <c r="K229" s="13"/>
      <c r="L229" s="182"/>
      <c r="M229" s="188"/>
      <c r="N229" s="189"/>
      <c r="O229" s="189"/>
      <c r="P229" s="189"/>
      <c r="Q229" s="189"/>
      <c r="R229" s="189"/>
      <c r="S229" s="189"/>
      <c r="T229" s="190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184" t="s">
        <v>224</v>
      </c>
      <c r="AU229" s="184" t="s">
        <v>22</v>
      </c>
      <c r="AV229" s="13" t="s">
        <v>22</v>
      </c>
      <c r="AW229" s="13" t="s">
        <v>41</v>
      </c>
      <c r="AX229" s="13" t="s">
        <v>80</v>
      </c>
      <c r="AY229" s="184" t="s">
        <v>216</v>
      </c>
    </row>
    <row r="230" spans="1:51" s="14" customFormat="1" ht="12">
      <c r="A230" s="14"/>
      <c r="B230" s="195"/>
      <c r="C230" s="14"/>
      <c r="D230" s="183" t="s">
        <v>224</v>
      </c>
      <c r="E230" s="196" t="s">
        <v>3</v>
      </c>
      <c r="F230" s="197" t="s">
        <v>233</v>
      </c>
      <c r="G230" s="14"/>
      <c r="H230" s="198">
        <v>226.29</v>
      </c>
      <c r="I230" s="199"/>
      <c r="J230" s="14"/>
      <c r="K230" s="14"/>
      <c r="L230" s="195"/>
      <c r="M230" s="200"/>
      <c r="N230" s="201"/>
      <c r="O230" s="201"/>
      <c r="P230" s="201"/>
      <c r="Q230" s="201"/>
      <c r="R230" s="201"/>
      <c r="S230" s="201"/>
      <c r="T230" s="202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196" t="s">
        <v>224</v>
      </c>
      <c r="AU230" s="196" t="s">
        <v>22</v>
      </c>
      <c r="AV230" s="14" t="s">
        <v>222</v>
      </c>
      <c r="AW230" s="14" t="s">
        <v>41</v>
      </c>
      <c r="AX230" s="14" t="s">
        <v>88</v>
      </c>
      <c r="AY230" s="196" t="s">
        <v>216</v>
      </c>
    </row>
    <row r="231" spans="1:51" s="13" customFormat="1" ht="12">
      <c r="A231" s="13"/>
      <c r="B231" s="182"/>
      <c r="C231" s="13"/>
      <c r="D231" s="183" t="s">
        <v>224</v>
      </c>
      <c r="E231" s="13"/>
      <c r="F231" s="185" t="s">
        <v>1992</v>
      </c>
      <c r="G231" s="13"/>
      <c r="H231" s="186">
        <v>130.864</v>
      </c>
      <c r="I231" s="187"/>
      <c r="J231" s="13"/>
      <c r="K231" s="13"/>
      <c r="L231" s="182"/>
      <c r="M231" s="188"/>
      <c r="N231" s="189"/>
      <c r="O231" s="189"/>
      <c r="P231" s="189"/>
      <c r="Q231" s="189"/>
      <c r="R231" s="189"/>
      <c r="S231" s="189"/>
      <c r="T231" s="190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184" t="s">
        <v>224</v>
      </c>
      <c r="AU231" s="184" t="s">
        <v>22</v>
      </c>
      <c r="AV231" s="13" t="s">
        <v>22</v>
      </c>
      <c r="AW231" s="13" t="s">
        <v>4</v>
      </c>
      <c r="AX231" s="13" t="s">
        <v>88</v>
      </c>
      <c r="AY231" s="184" t="s">
        <v>216</v>
      </c>
    </row>
    <row r="232" spans="1:65" s="2" customFormat="1" ht="24.15" customHeight="1">
      <c r="A232" s="40"/>
      <c r="B232" s="167"/>
      <c r="C232" s="203" t="s">
        <v>449</v>
      </c>
      <c r="D232" s="203" t="s">
        <v>355</v>
      </c>
      <c r="E232" s="204" t="s">
        <v>1562</v>
      </c>
      <c r="F232" s="205" t="s">
        <v>1563</v>
      </c>
      <c r="G232" s="206" t="s">
        <v>260</v>
      </c>
      <c r="H232" s="207">
        <v>132.827</v>
      </c>
      <c r="I232" s="208"/>
      <c r="J232" s="209">
        <f>ROUND(I232*H232,2)</f>
        <v>0</v>
      </c>
      <c r="K232" s="210"/>
      <c r="L232" s="211"/>
      <c r="M232" s="212" t="s">
        <v>3</v>
      </c>
      <c r="N232" s="213" t="s">
        <v>51</v>
      </c>
      <c r="O232" s="74"/>
      <c r="P232" s="178">
        <f>O232*H232</f>
        <v>0</v>
      </c>
      <c r="Q232" s="178">
        <v>0.0127</v>
      </c>
      <c r="R232" s="178">
        <f>Q232*H232</f>
        <v>1.6869029</v>
      </c>
      <c r="S232" s="178">
        <v>0</v>
      </c>
      <c r="T232" s="179">
        <f>S232*H232</f>
        <v>0</v>
      </c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R232" s="180" t="s">
        <v>257</v>
      </c>
      <c r="AT232" s="180" t="s">
        <v>355</v>
      </c>
      <c r="AU232" s="180" t="s">
        <v>22</v>
      </c>
      <c r="AY232" s="20" t="s">
        <v>216</v>
      </c>
      <c r="BE232" s="181">
        <f>IF(N232="základní",J232,0)</f>
        <v>0</v>
      </c>
      <c r="BF232" s="181">
        <f>IF(N232="snížená",J232,0)</f>
        <v>0</v>
      </c>
      <c r="BG232" s="181">
        <f>IF(N232="zákl. přenesená",J232,0)</f>
        <v>0</v>
      </c>
      <c r="BH232" s="181">
        <f>IF(N232="sníž. přenesená",J232,0)</f>
        <v>0</v>
      </c>
      <c r="BI232" s="181">
        <f>IF(N232="nulová",J232,0)</f>
        <v>0</v>
      </c>
      <c r="BJ232" s="20" t="s">
        <v>88</v>
      </c>
      <c r="BK232" s="181">
        <f>ROUND(I232*H232,2)</f>
        <v>0</v>
      </c>
      <c r="BL232" s="20" t="s">
        <v>222</v>
      </c>
      <c r="BM232" s="180" t="s">
        <v>1740</v>
      </c>
    </row>
    <row r="233" spans="1:51" s="13" customFormat="1" ht="12">
      <c r="A233" s="13"/>
      <c r="B233" s="182"/>
      <c r="C233" s="13"/>
      <c r="D233" s="183" t="s">
        <v>224</v>
      </c>
      <c r="E233" s="13"/>
      <c r="F233" s="185" t="s">
        <v>1993</v>
      </c>
      <c r="G233" s="13"/>
      <c r="H233" s="186">
        <v>132.827</v>
      </c>
      <c r="I233" s="187"/>
      <c r="J233" s="13"/>
      <c r="K233" s="13"/>
      <c r="L233" s="182"/>
      <c r="M233" s="188"/>
      <c r="N233" s="189"/>
      <c r="O233" s="189"/>
      <c r="P233" s="189"/>
      <c r="Q233" s="189"/>
      <c r="R233" s="189"/>
      <c r="S233" s="189"/>
      <c r="T233" s="190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184" t="s">
        <v>224</v>
      </c>
      <c r="AU233" s="184" t="s">
        <v>22</v>
      </c>
      <c r="AV233" s="13" t="s">
        <v>22</v>
      </c>
      <c r="AW233" s="13" t="s">
        <v>4</v>
      </c>
      <c r="AX233" s="13" t="s">
        <v>88</v>
      </c>
      <c r="AY233" s="184" t="s">
        <v>216</v>
      </c>
    </row>
    <row r="234" spans="1:65" s="2" customFormat="1" ht="24.15" customHeight="1">
      <c r="A234" s="40"/>
      <c r="B234" s="167"/>
      <c r="C234" s="168" t="s">
        <v>454</v>
      </c>
      <c r="D234" s="168" t="s">
        <v>218</v>
      </c>
      <c r="E234" s="169" t="s">
        <v>1566</v>
      </c>
      <c r="F234" s="170" t="s">
        <v>1567</v>
      </c>
      <c r="G234" s="171" t="s">
        <v>260</v>
      </c>
      <c r="H234" s="172">
        <v>20.478</v>
      </c>
      <c r="I234" s="173"/>
      <c r="J234" s="174">
        <f>ROUND(I234*H234,2)</f>
        <v>0</v>
      </c>
      <c r="K234" s="175"/>
      <c r="L234" s="41"/>
      <c r="M234" s="176" t="s">
        <v>3</v>
      </c>
      <c r="N234" s="177" t="s">
        <v>51</v>
      </c>
      <c r="O234" s="74"/>
      <c r="P234" s="178">
        <f>O234*H234</f>
        <v>0</v>
      </c>
      <c r="Q234" s="178">
        <v>3E-05</v>
      </c>
      <c r="R234" s="178">
        <f>Q234*H234</f>
        <v>0.0006143400000000001</v>
      </c>
      <c r="S234" s="178">
        <v>0</v>
      </c>
      <c r="T234" s="179">
        <f>S234*H234</f>
        <v>0</v>
      </c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R234" s="180" t="s">
        <v>222</v>
      </c>
      <c r="AT234" s="180" t="s">
        <v>218</v>
      </c>
      <c r="AU234" s="180" t="s">
        <v>22</v>
      </c>
      <c r="AY234" s="20" t="s">
        <v>216</v>
      </c>
      <c r="BE234" s="181">
        <f>IF(N234="základní",J234,0)</f>
        <v>0</v>
      </c>
      <c r="BF234" s="181">
        <f>IF(N234="snížená",J234,0)</f>
        <v>0</v>
      </c>
      <c r="BG234" s="181">
        <f>IF(N234="zákl. přenesená",J234,0)</f>
        <v>0</v>
      </c>
      <c r="BH234" s="181">
        <f>IF(N234="sníž. přenesená",J234,0)</f>
        <v>0</v>
      </c>
      <c r="BI234" s="181">
        <f>IF(N234="nulová",J234,0)</f>
        <v>0</v>
      </c>
      <c r="BJ234" s="20" t="s">
        <v>88</v>
      </c>
      <c r="BK234" s="181">
        <f>ROUND(I234*H234,2)</f>
        <v>0</v>
      </c>
      <c r="BL234" s="20" t="s">
        <v>222</v>
      </c>
      <c r="BM234" s="180" t="s">
        <v>1994</v>
      </c>
    </row>
    <row r="235" spans="1:51" s="13" customFormat="1" ht="12">
      <c r="A235" s="13"/>
      <c r="B235" s="182"/>
      <c r="C235" s="13"/>
      <c r="D235" s="183" t="s">
        <v>224</v>
      </c>
      <c r="E235" s="184" t="s">
        <v>3</v>
      </c>
      <c r="F235" s="185" t="s">
        <v>1995</v>
      </c>
      <c r="G235" s="13"/>
      <c r="H235" s="186">
        <v>35.41</v>
      </c>
      <c r="I235" s="187"/>
      <c r="J235" s="13"/>
      <c r="K235" s="13"/>
      <c r="L235" s="182"/>
      <c r="M235" s="188"/>
      <c r="N235" s="189"/>
      <c r="O235" s="189"/>
      <c r="P235" s="189"/>
      <c r="Q235" s="189"/>
      <c r="R235" s="189"/>
      <c r="S235" s="189"/>
      <c r="T235" s="190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184" t="s">
        <v>224</v>
      </c>
      <c r="AU235" s="184" t="s">
        <v>22</v>
      </c>
      <c r="AV235" s="13" t="s">
        <v>22</v>
      </c>
      <c r="AW235" s="13" t="s">
        <v>41</v>
      </c>
      <c r="AX235" s="13" t="s">
        <v>88</v>
      </c>
      <c r="AY235" s="184" t="s">
        <v>216</v>
      </c>
    </row>
    <row r="236" spans="1:51" s="13" customFormat="1" ht="12">
      <c r="A236" s="13"/>
      <c r="B236" s="182"/>
      <c r="C236" s="13"/>
      <c r="D236" s="183" t="s">
        <v>224</v>
      </c>
      <c r="E236" s="13"/>
      <c r="F236" s="185" t="s">
        <v>1996</v>
      </c>
      <c r="G236" s="13"/>
      <c r="H236" s="186">
        <v>20.478</v>
      </c>
      <c r="I236" s="187"/>
      <c r="J236" s="13"/>
      <c r="K236" s="13"/>
      <c r="L236" s="182"/>
      <c r="M236" s="188"/>
      <c r="N236" s="189"/>
      <c r="O236" s="189"/>
      <c r="P236" s="189"/>
      <c r="Q236" s="189"/>
      <c r="R236" s="189"/>
      <c r="S236" s="189"/>
      <c r="T236" s="190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184" t="s">
        <v>224</v>
      </c>
      <c r="AU236" s="184" t="s">
        <v>22</v>
      </c>
      <c r="AV236" s="13" t="s">
        <v>22</v>
      </c>
      <c r="AW236" s="13" t="s">
        <v>4</v>
      </c>
      <c r="AX236" s="13" t="s">
        <v>88</v>
      </c>
      <c r="AY236" s="184" t="s">
        <v>216</v>
      </c>
    </row>
    <row r="237" spans="1:65" s="2" customFormat="1" ht="24.15" customHeight="1">
      <c r="A237" s="40"/>
      <c r="B237" s="167"/>
      <c r="C237" s="203" t="s">
        <v>30</v>
      </c>
      <c r="D237" s="203" t="s">
        <v>355</v>
      </c>
      <c r="E237" s="204" t="s">
        <v>1572</v>
      </c>
      <c r="F237" s="205" t="s">
        <v>1573</v>
      </c>
      <c r="G237" s="206" t="s">
        <v>260</v>
      </c>
      <c r="H237" s="207">
        <v>20.785</v>
      </c>
      <c r="I237" s="208"/>
      <c r="J237" s="209">
        <f>ROUND(I237*H237,2)</f>
        <v>0</v>
      </c>
      <c r="K237" s="210"/>
      <c r="L237" s="211"/>
      <c r="M237" s="212" t="s">
        <v>3</v>
      </c>
      <c r="N237" s="213" t="s">
        <v>51</v>
      </c>
      <c r="O237" s="74"/>
      <c r="P237" s="178">
        <f>O237*H237</f>
        <v>0</v>
      </c>
      <c r="Q237" s="178">
        <v>0.0204</v>
      </c>
      <c r="R237" s="178">
        <f>Q237*H237</f>
        <v>0.42401400000000006</v>
      </c>
      <c r="S237" s="178">
        <v>0</v>
      </c>
      <c r="T237" s="179">
        <f>S237*H237</f>
        <v>0</v>
      </c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R237" s="180" t="s">
        <v>257</v>
      </c>
      <c r="AT237" s="180" t="s">
        <v>355</v>
      </c>
      <c r="AU237" s="180" t="s">
        <v>22</v>
      </c>
      <c r="AY237" s="20" t="s">
        <v>216</v>
      </c>
      <c r="BE237" s="181">
        <f>IF(N237="základní",J237,0)</f>
        <v>0</v>
      </c>
      <c r="BF237" s="181">
        <f>IF(N237="snížená",J237,0)</f>
        <v>0</v>
      </c>
      <c r="BG237" s="181">
        <f>IF(N237="zákl. přenesená",J237,0)</f>
        <v>0</v>
      </c>
      <c r="BH237" s="181">
        <f>IF(N237="sníž. přenesená",J237,0)</f>
        <v>0</v>
      </c>
      <c r="BI237" s="181">
        <f>IF(N237="nulová",J237,0)</f>
        <v>0</v>
      </c>
      <c r="BJ237" s="20" t="s">
        <v>88</v>
      </c>
      <c r="BK237" s="181">
        <f>ROUND(I237*H237,2)</f>
        <v>0</v>
      </c>
      <c r="BL237" s="20" t="s">
        <v>222</v>
      </c>
      <c r="BM237" s="180" t="s">
        <v>1997</v>
      </c>
    </row>
    <row r="238" spans="1:51" s="13" customFormat="1" ht="12">
      <c r="A238" s="13"/>
      <c r="B238" s="182"/>
      <c r="C238" s="13"/>
      <c r="D238" s="183" t="s">
        <v>224</v>
      </c>
      <c r="E238" s="184" t="s">
        <v>3</v>
      </c>
      <c r="F238" s="185" t="s">
        <v>1998</v>
      </c>
      <c r="G238" s="13"/>
      <c r="H238" s="186">
        <v>35.941</v>
      </c>
      <c r="I238" s="187"/>
      <c r="J238" s="13"/>
      <c r="K238" s="13"/>
      <c r="L238" s="182"/>
      <c r="M238" s="188"/>
      <c r="N238" s="189"/>
      <c r="O238" s="189"/>
      <c r="P238" s="189"/>
      <c r="Q238" s="189"/>
      <c r="R238" s="189"/>
      <c r="S238" s="189"/>
      <c r="T238" s="190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184" t="s">
        <v>224</v>
      </c>
      <c r="AU238" s="184" t="s">
        <v>22</v>
      </c>
      <c r="AV238" s="13" t="s">
        <v>22</v>
      </c>
      <c r="AW238" s="13" t="s">
        <v>41</v>
      </c>
      <c r="AX238" s="13" t="s">
        <v>88</v>
      </c>
      <c r="AY238" s="184" t="s">
        <v>216</v>
      </c>
    </row>
    <row r="239" spans="1:51" s="13" customFormat="1" ht="12">
      <c r="A239" s="13"/>
      <c r="B239" s="182"/>
      <c r="C239" s="13"/>
      <c r="D239" s="183" t="s">
        <v>224</v>
      </c>
      <c r="E239" s="13"/>
      <c r="F239" s="185" t="s">
        <v>1999</v>
      </c>
      <c r="G239" s="13"/>
      <c r="H239" s="186">
        <v>20.785</v>
      </c>
      <c r="I239" s="187"/>
      <c r="J239" s="13"/>
      <c r="K239" s="13"/>
      <c r="L239" s="182"/>
      <c r="M239" s="188"/>
      <c r="N239" s="189"/>
      <c r="O239" s="189"/>
      <c r="P239" s="189"/>
      <c r="Q239" s="189"/>
      <c r="R239" s="189"/>
      <c r="S239" s="189"/>
      <c r="T239" s="190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184" t="s">
        <v>224</v>
      </c>
      <c r="AU239" s="184" t="s">
        <v>22</v>
      </c>
      <c r="AV239" s="13" t="s">
        <v>22</v>
      </c>
      <c r="AW239" s="13" t="s">
        <v>4</v>
      </c>
      <c r="AX239" s="13" t="s">
        <v>88</v>
      </c>
      <c r="AY239" s="184" t="s">
        <v>216</v>
      </c>
    </row>
    <row r="240" spans="1:65" s="2" customFormat="1" ht="14.4" customHeight="1">
      <c r="A240" s="40"/>
      <c r="B240" s="167"/>
      <c r="C240" s="203" t="s">
        <v>463</v>
      </c>
      <c r="D240" s="203" t="s">
        <v>355</v>
      </c>
      <c r="E240" s="204" t="s">
        <v>1754</v>
      </c>
      <c r="F240" s="205" t="s">
        <v>1577</v>
      </c>
      <c r="G240" s="206" t="s">
        <v>461</v>
      </c>
      <c r="H240" s="207">
        <v>0.578</v>
      </c>
      <c r="I240" s="208"/>
      <c r="J240" s="209">
        <f>ROUND(I240*H240,2)</f>
        <v>0</v>
      </c>
      <c r="K240" s="210"/>
      <c r="L240" s="211"/>
      <c r="M240" s="212" t="s">
        <v>3</v>
      </c>
      <c r="N240" s="213" t="s">
        <v>51</v>
      </c>
      <c r="O240" s="74"/>
      <c r="P240" s="178">
        <f>O240*H240</f>
        <v>0</v>
      </c>
      <c r="Q240" s="178">
        <v>0.025</v>
      </c>
      <c r="R240" s="178">
        <f>Q240*H240</f>
        <v>0.01445</v>
      </c>
      <c r="S240" s="178">
        <v>0</v>
      </c>
      <c r="T240" s="179">
        <f>S240*H240</f>
        <v>0</v>
      </c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R240" s="180" t="s">
        <v>257</v>
      </c>
      <c r="AT240" s="180" t="s">
        <v>355</v>
      </c>
      <c r="AU240" s="180" t="s">
        <v>22</v>
      </c>
      <c r="AY240" s="20" t="s">
        <v>216</v>
      </c>
      <c r="BE240" s="181">
        <f>IF(N240="základní",J240,0)</f>
        <v>0</v>
      </c>
      <c r="BF240" s="181">
        <f>IF(N240="snížená",J240,0)</f>
        <v>0</v>
      </c>
      <c r="BG240" s="181">
        <f>IF(N240="zákl. přenesená",J240,0)</f>
        <v>0</v>
      </c>
      <c r="BH240" s="181">
        <f>IF(N240="sníž. přenesená",J240,0)</f>
        <v>0</v>
      </c>
      <c r="BI240" s="181">
        <f>IF(N240="nulová",J240,0)</f>
        <v>0</v>
      </c>
      <c r="BJ240" s="20" t="s">
        <v>88</v>
      </c>
      <c r="BK240" s="181">
        <f>ROUND(I240*H240,2)</f>
        <v>0</v>
      </c>
      <c r="BL240" s="20" t="s">
        <v>222</v>
      </c>
      <c r="BM240" s="180" t="s">
        <v>2000</v>
      </c>
    </row>
    <row r="241" spans="1:51" s="13" customFormat="1" ht="12">
      <c r="A241" s="13"/>
      <c r="B241" s="182"/>
      <c r="C241" s="13"/>
      <c r="D241" s="183" t="s">
        <v>224</v>
      </c>
      <c r="E241" s="13"/>
      <c r="F241" s="185" t="s">
        <v>1536</v>
      </c>
      <c r="G241" s="13"/>
      <c r="H241" s="186">
        <v>0.578</v>
      </c>
      <c r="I241" s="187"/>
      <c r="J241" s="13"/>
      <c r="K241" s="13"/>
      <c r="L241" s="182"/>
      <c r="M241" s="188"/>
      <c r="N241" s="189"/>
      <c r="O241" s="189"/>
      <c r="P241" s="189"/>
      <c r="Q241" s="189"/>
      <c r="R241" s="189"/>
      <c r="S241" s="189"/>
      <c r="T241" s="190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184" t="s">
        <v>224</v>
      </c>
      <c r="AU241" s="184" t="s">
        <v>22</v>
      </c>
      <c r="AV241" s="13" t="s">
        <v>22</v>
      </c>
      <c r="AW241" s="13" t="s">
        <v>4</v>
      </c>
      <c r="AX241" s="13" t="s">
        <v>88</v>
      </c>
      <c r="AY241" s="184" t="s">
        <v>216</v>
      </c>
    </row>
    <row r="242" spans="1:65" s="2" customFormat="1" ht="24.15" customHeight="1">
      <c r="A242" s="40"/>
      <c r="B242" s="167"/>
      <c r="C242" s="168" t="s">
        <v>467</v>
      </c>
      <c r="D242" s="168" t="s">
        <v>218</v>
      </c>
      <c r="E242" s="169" t="s">
        <v>1745</v>
      </c>
      <c r="F242" s="170" t="s">
        <v>1746</v>
      </c>
      <c r="G242" s="171" t="s">
        <v>260</v>
      </c>
      <c r="H242" s="172">
        <v>51.208</v>
      </c>
      <c r="I242" s="173"/>
      <c r="J242" s="174">
        <f>ROUND(I242*H242,2)</f>
        <v>0</v>
      </c>
      <c r="K242" s="175"/>
      <c r="L242" s="41"/>
      <c r="M242" s="176" t="s">
        <v>3</v>
      </c>
      <c r="N242" s="177" t="s">
        <v>51</v>
      </c>
      <c r="O242" s="74"/>
      <c r="P242" s="178">
        <f>O242*H242</f>
        <v>0</v>
      </c>
      <c r="Q242" s="178">
        <v>3E-05</v>
      </c>
      <c r="R242" s="178">
        <f>Q242*H242</f>
        <v>0.00153624</v>
      </c>
      <c r="S242" s="178">
        <v>0</v>
      </c>
      <c r="T242" s="179">
        <f>S242*H242</f>
        <v>0</v>
      </c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R242" s="180" t="s">
        <v>222</v>
      </c>
      <c r="AT242" s="180" t="s">
        <v>218</v>
      </c>
      <c r="AU242" s="180" t="s">
        <v>22</v>
      </c>
      <c r="AY242" s="20" t="s">
        <v>216</v>
      </c>
      <c r="BE242" s="181">
        <f>IF(N242="základní",J242,0)</f>
        <v>0</v>
      </c>
      <c r="BF242" s="181">
        <f>IF(N242="snížená",J242,0)</f>
        <v>0</v>
      </c>
      <c r="BG242" s="181">
        <f>IF(N242="zákl. přenesená",J242,0)</f>
        <v>0</v>
      </c>
      <c r="BH242" s="181">
        <f>IF(N242="sníž. přenesená",J242,0)</f>
        <v>0</v>
      </c>
      <c r="BI242" s="181">
        <f>IF(N242="nulová",J242,0)</f>
        <v>0</v>
      </c>
      <c r="BJ242" s="20" t="s">
        <v>88</v>
      </c>
      <c r="BK242" s="181">
        <f>ROUND(I242*H242,2)</f>
        <v>0</v>
      </c>
      <c r="BL242" s="20" t="s">
        <v>222</v>
      </c>
      <c r="BM242" s="180" t="s">
        <v>1747</v>
      </c>
    </row>
    <row r="243" spans="1:51" s="13" customFormat="1" ht="12">
      <c r="A243" s="13"/>
      <c r="B243" s="182"/>
      <c r="C243" s="13"/>
      <c r="D243" s="183" t="s">
        <v>224</v>
      </c>
      <c r="E243" s="184" t="s">
        <v>3</v>
      </c>
      <c r="F243" s="185" t="s">
        <v>2001</v>
      </c>
      <c r="G243" s="13"/>
      <c r="H243" s="186">
        <v>88.55</v>
      </c>
      <c r="I243" s="187"/>
      <c r="J243" s="13"/>
      <c r="K243" s="13"/>
      <c r="L243" s="182"/>
      <c r="M243" s="188"/>
      <c r="N243" s="189"/>
      <c r="O243" s="189"/>
      <c r="P243" s="189"/>
      <c r="Q243" s="189"/>
      <c r="R243" s="189"/>
      <c r="S243" s="189"/>
      <c r="T243" s="190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184" t="s">
        <v>224</v>
      </c>
      <c r="AU243" s="184" t="s">
        <v>22</v>
      </c>
      <c r="AV243" s="13" t="s">
        <v>22</v>
      </c>
      <c r="AW243" s="13" t="s">
        <v>41</v>
      </c>
      <c r="AX243" s="13" t="s">
        <v>88</v>
      </c>
      <c r="AY243" s="184" t="s">
        <v>216</v>
      </c>
    </row>
    <row r="244" spans="1:51" s="13" customFormat="1" ht="12">
      <c r="A244" s="13"/>
      <c r="B244" s="182"/>
      <c r="C244" s="13"/>
      <c r="D244" s="183" t="s">
        <v>224</v>
      </c>
      <c r="E244" s="13"/>
      <c r="F244" s="185" t="s">
        <v>2002</v>
      </c>
      <c r="G244" s="13"/>
      <c r="H244" s="186">
        <v>51.208</v>
      </c>
      <c r="I244" s="187"/>
      <c r="J244" s="13"/>
      <c r="K244" s="13"/>
      <c r="L244" s="182"/>
      <c r="M244" s="188"/>
      <c r="N244" s="189"/>
      <c r="O244" s="189"/>
      <c r="P244" s="189"/>
      <c r="Q244" s="189"/>
      <c r="R244" s="189"/>
      <c r="S244" s="189"/>
      <c r="T244" s="190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184" t="s">
        <v>224</v>
      </c>
      <c r="AU244" s="184" t="s">
        <v>22</v>
      </c>
      <c r="AV244" s="13" t="s">
        <v>22</v>
      </c>
      <c r="AW244" s="13" t="s">
        <v>4</v>
      </c>
      <c r="AX244" s="13" t="s">
        <v>88</v>
      </c>
      <c r="AY244" s="184" t="s">
        <v>216</v>
      </c>
    </row>
    <row r="245" spans="1:65" s="2" customFormat="1" ht="24.15" customHeight="1">
      <c r="A245" s="40"/>
      <c r="B245" s="167"/>
      <c r="C245" s="203" t="s">
        <v>471</v>
      </c>
      <c r="D245" s="203" t="s">
        <v>355</v>
      </c>
      <c r="E245" s="204" t="s">
        <v>1750</v>
      </c>
      <c r="F245" s="205" t="s">
        <v>1751</v>
      </c>
      <c r="G245" s="206" t="s">
        <v>260</v>
      </c>
      <c r="H245" s="207">
        <v>51.977</v>
      </c>
      <c r="I245" s="208"/>
      <c r="J245" s="209">
        <f>ROUND(I245*H245,2)</f>
        <v>0</v>
      </c>
      <c r="K245" s="210"/>
      <c r="L245" s="211"/>
      <c r="M245" s="212" t="s">
        <v>3</v>
      </c>
      <c r="N245" s="213" t="s">
        <v>51</v>
      </c>
      <c r="O245" s="74"/>
      <c r="P245" s="178">
        <f>O245*H245</f>
        <v>0</v>
      </c>
      <c r="Q245" s="178">
        <v>0.0319</v>
      </c>
      <c r="R245" s="178">
        <f>Q245*H245</f>
        <v>1.6580662999999998</v>
      </c>
      <c r="S245" s="178">
        <v>0</v>
      </c>
      <c r="T245" s="179">
        <f>S245*H245</f>
        <v>0</v>
      </c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R245" s="180" t="s">
        <v>257</v>
      </c>
      <c r="AT245" s="180" t="s">
        <v>355</v>
      </c>
      <c r="AU245" s="180" t="s">
        <v>22</v>
      </c>
      <c r="AY245" s="20" t="s">
        <v>216</v>
      </c>
      <c r="BE245" s="181">
        <f>IF(N245="základní",J245,0)</f>
        <v>0</v>
      </c>
      <c r="BF245" s="181">
        <f>IF(N245="snížená",J245,0)</f>
        <v>0</v>
      </c>
      <c r="BG245" s="181">
        <f>IF(N245="zákl. přenesená",J245,0)</f>
        <v>0</v>
      </c>
      <c r="BH245" s="181">
        <f>IF(N245="sníž. přenesená",J245,0)</f>
        <v>0</v>
      </c>
      <c r="BI245" s="181">
        <f>IF(N245="nulová",J245,0)</f>
        <v>0</v>
      </c>
      <c r="BJ245" s="20" t="s">
        <v>88</v>
      </c>
      <c r="BK245" s="181">
        <f>ROUND(I245*H245,2)</f>
        <v>0</v>
      </c>
      <c r="BL245" s="20" t="s">
        <v>222</v>
      </c>
      <c r="BM245" s="180" t="s">
        <v>1752</v>
      </c>
    </row>
    <row r="246" spans="1:51" s="13" customFormat="1" ht="12">
      <c r="A246" s="13"/>
      <c r="B246" s="182"/>
      <c r="C246" s="13"/>
      <c r="D246" s="183" t="s">
        <v>224</v>
      </c>
      <c r="E246" s="13"/>
      <c r="F246" s="185" t="s">
        <v>2003</v>
      </c>
      <c r="G246" s="13"/>
      <c r="H246" s="186">
        <v>51.977</v>
      </c>
      <c r="I246" s="187"/>
      <c r="J246" s="13"/>
      <c r="K246" s="13"/>
      <c r="L246" s="182"/>
      <c r="M246" s="188"/>
      <c r="N246" s="189"/>
      <c r="O246" s="189"/>
      <c r="P246" s="189"/>
      <c r="Q246" s="189"/>
      <c r="R246" s="189"/>
      <c r="S246" s="189"/>
      <c r="T246" s="190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184" t="s">
        <v>224</v>
      </c>
      <c r="AU246" s="184" t="s">
        <v>22</v>
      </c>
      <c r="AV246" s="13" t="s">
        <v>22</v>
      </c>
      <c r="AW246" s="13" t="s">
        <v>4</v>
      </c>
      <c r="AX246" s="13" t="s">
        <v>88</v>
      </c>
      <c r="AY246" s="184" t="s">
        <v>216</v>
      </c>
    </row>
    <row r="247" spans="1:65" s="2" customFormat="1" ht="24.15" customHeight="1">
      <c r="A247" s="40"/>
      <c r="B247" s="167"/>
      <c r="C247" s="168" t="s">
        <v>475</v>
      </c>
      <c r="D247" s="168" t="s">
        <v>218</v>
      </c>
      <c r="E247" s="169" t="s">
        <v>2004</v>
      </c>
      <c r="F247" s="170" t="s">
        <v>2005</v>
      </c>
      <c r="G247" s="171" t="s">
        <v>260</v>
      </c>
      <c r="H247" s="172">
        <v>46.634</v>
      </c>
      <c r="I247" s="173"/>
      <c r="J247" s="174">
        <f>ROUND(I247*H247,2)</f>
        <v>0</v>
      </c>
      <c r="K247" s="175"/>
      <c r="L247" s="41"/>
      <c r="M247" s="176" t="s">
        <v>3</v>
      </c>
      <c r="N247" s="177" t="s">
        <v>51</v>
      </c>
      <c r="O247" s="74"/>
      <c r="P247" s="178">
        <f>O247*H247</f>
        <v>0</v>
      </c>
      <c r="Q247" s="178">
        <v>4E-05</v>
      </c>
      <c r="R247" s="178">
        <f>Q247*H247</f>
        <v>0.0018653600000000002</v>
      </c>
      <c r="S247" s="178">
        <v>0</v>
      </c>
      <c r="T247" s="179">
        <f>S247*H247</f>
        <v>0</v>
      </c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R247" s="180" t="s">
        <v>222</v>
      </c>
      <c r="AT247" s="180" t="s">
        <v>218</v>
      </c>
      <c r="AU247" s="180" t="s">
        <v>22</v>
      </c>
      <c r="AY247" s="20" t="s">
        <v>216</v>
      </c>
      <c r="BE247" s="181">
        <f>IF(N247="základní",J247,0)</f>
        <v>0</v>
      </c>
      <c r="BF247" s="181">
        <f>IF(N247="snížená",J247,0)</f>
        <v>0</v>
      </c>
      <c r="BG247" s="181">
        <f>IF(N247="zákl. přenesená",J247,0)</f>
        <v>0</v>
      </c>
      <c r="BH247" s="181">
        <f>IF(N247="sníž. přenesená",J247,0)</f>
        <v>0</v>
      </c>
      <c r="BI247" s="181">
        <f>IF(N247="nulová",J247,0)</f>
        <v>0</v>
      </c>
      <c r="BJ247" s="20" t="s">
        <v>88</v>
      </c>
      <c r="BK247" s="181">
        <f>ROUND(I247*H247,2)</f>
        <v>0</v>
      </c>
      <c r="BL247" s="20" t="s">
        <v>222</v>
      </c>
      <c r="BM247" s="180" t="s">
        <v>2006</v>
      </c>
    </row>
    <row r="248" spans="1:51" s="13" customFormat="1" ht="12">
      <c r="A248" s="13"/>
      <c r="B248" s="182"/>
      <c r="C248" s="13"/>
      <c r="D248" s="183" t="s">
        <v>224</v>
      </c>
      <c r="E248" s="184" t="s">
        <v>3</v>
      </c>
      <c r="F248" s="185" t="s">
        <v>2007</v>
      </c>
      <c r="G248" s="13"/>
      <c r="H248" s="186">
        <v>80.64</v>
      </c>
      <c r="I248" s="187"/>
      <c r="J248" s="13"/>
      <c r="K248" s="13"/>
      <c r="L248" s="182"/>
      <c r="M248" s="188"/>
      <c r="N248" s="189"/>
      <c r="O248" s="189"/>
      <c r="P248" s="189"/>
      <c r="Q248" s="189"/>
      <c r="R248" s="189"/>
      <c r="S248" s="189"/>
      <c r="T248" s="190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184" t="s">
        <v>224</v>
      </c>
      <c r="AU248" s="184" t="s">
        <v>22</v>
      </c>
      <c r="AV248" s="13" t="s">
        <v>22</v>
      </c>
      <c r="AW248" s="13" t="s">
        <v>41</v>
      </c>
      <c r="AX248" s="13" t="s">
        <v>88</v>
      </c>
      <c r="AY248" s="184" t="s">
        <v>216</v>
      </c>
    </row>
    <row r="249" spans="1:51" s="13" customFormat="1" ht="12">
      <c r="A249" s="13"/>
      <c r="B249" s="182"/>
      <c r="C249" s="13"/>
      <c r="D249" s="183" t="s">
        <v>224</v>
      </c>
      <c r="E249" s="13"/>
      <c r="F249" s="185" t="s">
        <v>2008</v>
      </c>
      <c r="G249" s="13"/>
      <c r="H249" s="186">
        <v>46.634</v>
      </c>
      <c r="I249" s="187"/>
      <c r="J249" s="13"/>
      <c r="K249" s="13"/>
      <c r="L249" s="182"/>
      <c r="M249" s="188"/>
      <c r="N249" s="189"/>
      <c r="O249" s="189"/>
      <c r="P249" s="189"/>
      <c r="Q249" s="189"/>
      <c r="R249" s="189"/>
      <c r="S249" s="189"/>
      <c r="T249" s="190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184" t="s">
        <v>224</v>
      </c>
      <c r="AU249" s="184" t="s">
        <v>22</v>
      </c>
      <c r="AV249" s="13" t="s">
        <v>22</v>
      </c>
      <c r="AW249" s="13" t="s">
        <v>4</v>
      </c>
      <c r="AX249" s="13" t="s">
        <v>88</v>
      </c>
      <c r="AY249" s="184" t="s">
        <v>216</v>
      </c>
    </row>
    <row r="250" spans="1:65" s="2" customFormat="1" ht="24.15" customHeight="1">
      <c r="A250" s="40"/>
      <c r="B250" s="167"/>
      <c r="C250" s="203" t="s">
        <v>482</v>
      </c>
      <c r="D250" s="203" t="s">
        <v>355</v>
      </c>
      <c r="E250" s="204" t="s">
        <v>2009</v>
      </c>
      <c r="F250" s="205" t="s">
        <v>2010</v>
      </c>
      <c r="G250" s="206" t="s">
        <v>260</v>
      </c>
      <c r="H250" s="207">
        <v>47.334</v>
      </c>
      <c r="I250" s="208"/>
      <c r="J250" s="209">
        <f>ROUND(I250*H250,2)</f>
        <v>0</v>
      </c>
      <c r="K250" s="210"/>
      <c r="L250" s="211"/>
      <c r="M250" s="212" t="s">
        <v>3</v>
      </c>
      <c r="N250" s="213" t="s">
        <v>51</v>
      </c>
      <c r="O250" s="74"/>
      <c r="P250" s="178">
        <f>O250*H250</f>
        <v>0</v>
      </c>
      <c r="Q250" s="178">
        <v>0.02025</v>
      </c>
      <c r="R250" s="178">
        <f>Q250*H250</f>
        <v>0.9585135000000001</v>
      </c>
      <c r="S250" s="178">
        <v>0</v>
      </c>
      <c r="T250" s="179">
        <f>S250*H250</f>
        <v>0</v>
      </c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R250" s="180" t="s">
        <v>257</v>
      </c>
      <c r="AT250" s="180" t="s">
        <v>355</v>
      </c>
      <c r="AU250" s="180" t="s">
        <v>22</v>
      </c>
      <c r="AY250" s="20" t="s">
        <v>216</v>
      </c>
      <c r="BE250" s="181">
        <f>IF(N250="základní",J250,0)</f>
        <v>0</v>
      </c>
      <c r="BF250" s="181">
        <f>IF(N250="snížená",J250,0)</f>
        <v>0</v>
      </c>
      <c r="BG250" s="181">
        <f>IF(N250="zákl. přenesená",J250,0)</f>
        <v>0</v>
      </c>
      <c r="BH250" s="181">
        <f>IF(N250="sníž. přenesená",J250,0)</f>
        <v>0</v>
      </c>
      <c r="BI250" s="181">
        <f>IF(N250="nulová",J250,0)</f>
        <v>0</v>
      </c>
      <c r="BJ250" s="20" t="s">
        <v>88</v>
      </c>
      <c r="BK250" s="181">
        <f>ROUND(I250*H250,2)</f>
        <v>0</v>
      </c>
      <c r="BL250" s="20" t="s">
        <v>222</v>
      </c>
      <c r="BM250" s="180" t="s">
        <v>2011</v>
      </c>
    </row>
    <row r="251" spans="1:51" s="13" customFormat="1" ht="12">
      <c r="A251" s="13"/>
      <c r="B251" s="182"/>
      <c r="C251" s="13"/>
      <c r="D251" s="183" t="s">
        <v>224</v>
      </c>
      <c r="E251" s="184" t="s">
        <v>3</v>
      </c>
      <c r="F251" s="185" t="s">
        <v>2012</v>
      </c>
      <c r="G251" s="13"/>
      <c r="H251" s="186">
        <v>81.85</v>
      </c>
      <c r="I251" s="187"/>
      <c r="J251" s="13"/>
      <c r="K251" s="13"/>
      <c r="L251" s="182"/>
      <c r="M251" s="188"/>
      <c r="N251" s="189"/>
      <c r="O251" s="189"/>
      <c r="P251" s="189"/>
      <c r="Q251" s="189"/>
      <c r="R251" s="189"/>
      <c r="S251" s="189"/>
      <c r="T251" s="190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184" t="s">
        <v>224</v>
      </c>
      <c r="AU251" s="184" t="s">
        <v>22</v>
      </c>
      <c r="AV251" s="13" t="s">
        <v>22</v>
      </c>
      <c r="AW251" s="13" t="s">
        <v>41</v>
      </c>
      <c r="AX251" s="13" t="s">
        <v>88</v>
      </c>
      <c r="AY251" s="184" t="s">
        <v>216</v>
      </c>
    </row>
    <row r="252" spans="1:51" s="13" customFormat="1" ht="12">
      <c r="A252" s="13"/>
      <c r="B252" s="182"/>
      <c r="C252" s="13"/>
      <c r="D252" s="183" t="s">
        <v>224</v>
      </c>
      <c r="E252" s="13"/>
      <c r="F252" s="185" t="s">
        <v>2013</v>
      </c>
      <c r="G252" s="13"/>
      <c r="H252" s="186">
        <v>47.334</v>
      </c>
      <c r="I252" s="187"/>
      <c r="J252" s="13"/>
      <c r="K252" s="13"/>
      <c r="L252" s="182"/>
      <c r="M252" s="188"/>
      <c r="N252" s="189"/>
      <c r="O252" s="189"/>
      <c r="P252" s="189"/>
      <c r="Q252" s="189"/>
      <c r="R252" s="189"/>
      <c r="S252" s="189"/>
      <c r="T252" s="190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184" t="s">
        <v>224</v>
      </c>
      <c r="AU252" s="184" t="s">
        <v>22</v>
      </c>
      <c r="AV252" s="13" t="s">
        <v>22</v>
      </c>
      <c r="AW252" s="13" t="s">
        <v>4</v>
      </c>
      <c r="AX252" s="13" t="s">
        <v>88</v>
      </c>
      <c r="AY252" s="184" t="s">
        <v>216</v>
      </c>
    </row>
    <row r="253" spans="1:65" s="2" customFormat="1" ht="14.4" customHeight="1">
      <c r="A253" s="40"/>
      <c r="B253" s="167"/>
      <c r="C253" s="203" t="s">
        <v>490</v>
      </c>
      <c r="D253" s="203" t="s">
        <v>355</v>
      </c>
      <c r="E253" s="204" t="s">
        <v>2014</v>
      </c>
      <c r="F253" s="205" t="s">
        <v>2015</v>
      </c>
      <c r="G253" s="206" t="s">
        <v>461</v>
      </c>
      <c r="H253" s="207">
        <v>0.578</v>
      </c>
      <c r="I253" s="208"/>
      <c r="J253" s="209">
        <f>ROUND(I253*H253,2)</f>
        <v>0</v>
      </c>
      <c r="K253" s="210"/>
      <c r="L253" s="211"/>
      <c r="M253" s="212" t="s">
        <v>3</v>
      </c>
      <c r="N253" s="213" t="s">
        <v>51</v>
      </c>
      <c r="O253" s="74"/>
      <c r="P253" s="178">
        <f>O253*H253</f>
        <v>0</v>
      </c>
      <c r="Q253" s="178">
        <v>0.025</v>
      </c>
      <c r="R253" s="178">
        <f>Q253*H253</f>
        <v>0.01445</v>
      </c>
      <c r="S253" s="178">
        <v>0</v>
      </c>
      <c r="T253" s="179">
        <f>S253*H253</f>
        <v>0</v>
      </c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R253" s="180" t="s">
        <v>257</v>
      </c>
      <c r="AT253" s="180" t="s">
        <v>355</v>
      </c>
      <c r="AU253" s="180" t="s">
        <v>22</v>
      </c>
      <c r="AY253" s="20" t="s">
        <v>216</v>
      </c>
      <c r="BE253" s="181">
        <f>IF(N253="základní",J253,0)</f>
        <v>0</v>
      </c>
      <c r="BF253" s="181">
        <f>IF(N253="snížená",J253,0)</f>
        <v>0</v>
      </c>
      <c r="BG253" s="181">
        <f>IF(N253="zákl. přenesená",J253,0)</f>
        <v>0</v>
      </c>
      <c r="BH253" s="181">
        <f>IF(N253="sníž. přenesená",J253,0)</f>
        <v>0</v>
      </c>
      <c r="BI253" s="181">
        <f>IF(N253="nulová",J253,0)</f>
        <v>0</v>
      </c>
      <c r="BJ253" s="20" t="s">
        <v>88</v>
      </c>
      <c r="BK253" s="181">
        <f>ROUND(I253*H253,2)</f>
        <v>0</v>
      </c>
      <c r="BL253" s="20" t="s">
        <v>222</v>
      </c>
      <c r="BM253" s="180" t="s">
        <v>2016</v>
      </c>
    </row>
    <row r="254" spans="1:51" s="13" customFormat="1" ht="12">
      <c r="A254" s="13"/>
      <c r="B254" s="182"/>
      <c r="C254" s="13"/>
      <c r="D254" s="183" t="s">
        <v>224</v>
      </c>
      <c r="E254" s="13"/>
      <c r="F254" s="185" t="s">
        <v>1536</v>
      </c>
      <c r="G254" s="13"/>
      <c r="H254" s="186">
        <v>0.578</v>
      </c>
      <c r="I254" s="187"/>
      <c r="J254" s="13"/>
      <c r="K254" s="13"/>
      <c r="L254" s="182"/>
      <c r="M254" s="188"/>
      <c r="N254" s="189"/>
      <c r="O254" s="189"/>
      <c r="P254" s="189"/>
      <c r="Q254" s="189"/>
      <c r="R254" s="189"/>
      <c r="S254" s="189"/>
      <c r="T254" s="190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184" t="s">
        <v>224</v>
      </c>
      <c r="AU254" s="184" t="s">
        <v>22</v>
      </c>
      <c r="AV254" s="13" t="s">
        <v>22</v>
      </c>
      <c r="AW254" s="13" t="s">
        <v>4</v>
      </c>
      <c r="AX254" s="13" t="s">
        <v>88</v>
      </c>
      <c r="AY254" s="184" t="s">
        <v>216</v>
      </c>
    </row>
    <row r="255" spans="1:65" s="2" customFormat="1" ht="37.8" customHeight="1">
      <c r="A255" s="40"/>
      <c r="B255" s="167"/>
      <c r="C255" s="168" t="s">
        <v>495</v>
      </c>
      <c r="D255" s="168" t="s">
        <v>218</v>
      </c>
      <c r="E255" s="169" t="s">
        <v>2017</v>
      </c>
      <c r="F255" s="170" t="s">
        <v>2018</v>
      </c>
      <c r="G255" s="171" t="s">
        <v>461</v>
      </c>
      <c r="H255" s="172">
        <v>0.578</v>
      </c>
      <c r="I255" s="173"/>
      <c r="J255" s="174">
        <f>ROUND(I255*H255,2)</f>
        <v>0</v>
      </c>
      <c r="K255" s="175"/>
      <c r="L255" s="41"/>
      <c r="M255" s="176" t="s">
        <v>3</v>
      </c>
      <c r="N255" s="177" t="s">
        <v>51</v>
      </c>
      <c r="O255" s="74"/>
      <c r="P255" s="178">
        <f>O255*H255</f>
        <v>0</v>
      </c>
      <c r="Q255" s="178">
        <v>2.11676</v>
      </c>
      <c r="R255" s="178">
        <f>Q255*H255</f>
        <v>1.22348728</v>
      </c>
      <c r="S255" s="178">
        <v>0</v>
      </c>
      <c r="T255" s="179">
        <f>S255*H255</f>
        <v>0</v>
      </c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R255" s="180" t="s">
        <v>222</v>
      </c>
      <c r="AT255" s="180" t="s">
        <v>218</v>
      </c>
      <c r="AU255" s="180" t="s">
        <v>22</v>
      </c>
      <c r="AY255" s="20" t="s">
        <v>216</v>
      </c>
      <c r="BE255" s="181">
        <f>IF(N255="základní",J255,0)</f>
        <v>0</v>
      </c>
      <c r="BF255" s="181">
        <f>IF(N255="snížená",J255,0)</f>
        <v>0</v>
      </c>
      <c r="BG255" s="181">
        <f>IF(N255="zákl. přenesená",J255,0)</f>
        <v>0</v>
      </c>
      <c r="BH255" s="181">
        <f>IF(N255="sníž. přenesená",J255,0)</f>
        <v>0</v>
      </c>
      <c r="BI255" s="181">
        <f>IF(N255="nulová",J255,0)</f>
        <v>0</v>
      </c>
      <c r="BJ255" s="20" t="s">
        <v>88</v>
      </c>
      <c r="BK255" s="181">
        <f>ROUND(I255*H255,2)</f>
        <v>0</v>
      </c>
      <c r="BL255" s="20" t="s">
        <v>222</v>
      </c>
      <c r="BM255" s="180" t="s">
        <v>2019</v>
      </c>
    </row>
    <row r="256" spans="1:51" s="13" customFormat="1" ht="12">
      <c r="A256" s="13"/>
      <c r="B256" s="182"/>
      <c r="C256" s="13"/>
      <c r="D256" s="183" t="s">
        <v>224</v>
      </c>
      <c r="E256" s="13"/>
      <c r="F256" s="185" t="s">
        <v>1536</v>
      </c>
      <c r="G256" s="13"/>
      <c r="H256" s="186">
        <v>0.578</v>
      </c>
      <c r="I256" s="187"/>
      <c r="J256" s="13"/>
      <c r="K256" s="13"/>
      <c r="L256" s="182"/>
      <c r="M256" s="188"/>
      <c r="N256" s="189"/>
      <c r="O256" s="189"/>
      <c r="P256" s="189"/>
      <c r="Q256" s="189"/>
      <c r="R256" s="189"/>
      <c r="S256" s="189"/>
      <c r="T256" s="190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184" t="s">
        <v>224</v>
      </c>
      <c r="AU256" s="184" t="s">
        <v>22</v>
      </c>
      <c r="AV256" s="13" t="s">
        <v>22</v>
      </c>
      <c r="AW256" s="13" t="s">
        <v>4</v>
      </c>
      <c r="AX256" s="13" t="s">
        <v>88</v>
      </c>
      <c r="AY256" s="184" t="s">
        <v>216</v>
      </c>
    </row>
    <row r="257" spans="1:65" s="2" customFormat="1" ht="24.15" customHeight="1">
      <c r="A257" s="40"/>
      <c r="B257" s="167"/>
      <c r="C257" s="203" t="s">
        <v>503</v>
      </c>
      <c r="D257" s="203" t="s">
        <v>355</v>
      </c>
      <c r="E257" s="204" t="s">
        <v>1582</v>
      </c>
      <c r="F257" s="205" t="s">
        <v>1583</v>
      </c>
      <c r="G257" s="206" t="s">
        <v>461</v>
      </c>
      <c r="H257" s="207">
        <v>0.578</v>
      </c>
      <c r="I257" s="208"/>
      <c r="J257" s="209">
        <f>ROUND(I257*H257,2)</f>
        <v>0</v>
      </c>
      <c r="K257" s="210"/>
      <c r="L257" s="211"/>
      <c r="M257" s="212" t="s">
        <v>3</v>
      </c>
      <c r="N257" s="213" t="s">
        <v>51</v>
      </c>
      <c r="O257" s="74"/>
      <c r="P257" s="178">
        <f>O257*H257</f>
        <v>0</v>
      </c>
      <c r="Q257" s="178">
        <v>1.229</v>
      </c>
      <c r="R257" s="178">
        <f>Q257*H257</f>
        <v>0.710362</v>
      </c>
      <c r="S257" s="178">
        <v>0</v>
      </c>
      <c r="T257" s="179">
        <f>S257*H257</f>
        <v>0</v>
      </c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R257" s="180" t="s">
        <v>257</v>
      </c>
      <c r="AT257" s="180" t="s">
        <v>355</v>
      </c>
      <c r="AU257" s="180" t="s">
        <v>22</v>
      </c>
      <c r="AY257" s="20" t="s">
        <v>216</v>
      </c>
      <c r="BE257" s="181">
        <f>IF(N257="základní",J257,0)</f>
        <v>0</v>
      </c>
      <c r="BF257" s="181">
        <f>IF(N257="snížená",J257,0)</f>
        <v>0</v>
      </c>
      <c r="BG257" s="181">
        <f>IF(N257="zákl. přenesená",J257,0)</f>
        <v>0</v>
      </c>
      <c r="BH257" s="181">
        <f>IF(N257="sníž. přenesená",J257,0)</f>
        <v>0</v>
      </c>
      <c r="BI257" s="181">
        <f>IF(N257="nulová",J257,0)</f>
        <v>0</v>
      </c>
      <c r="BJ257" s="20" t="s">
        <v>88</v>
      </c>
      <c r="BK257" s="181">
        <f>ROUND(I257*H257,2)</f>
        <v>0</v>
      </c>
      <c r="BL257" s="20" t="s">
        <v>222</v>
      </c>
      <c r="BM257" s="180" t="s">
        <v>2020</v>
      </c>
    </row>
    <row r="258" spans="1:51" s="13" customFormat="1" ht="12">
      <c r="A258" s="13"/>
      <c r="B258" s="182"/>
      <c r="C258" s="13"/>
      <c r="D258" s="183" t="s">
        <v>224</v>
      </c>
      <c r="E258" s="13"/>
      <c r="F258" s="185" t="s">
        <v>1536</v>
      </c>
      <c r="G258" s="13"/>
      <c r="H258" s="186">
        <v>0.578</v>
      </c>
      <c r="I258" s="187"/>
      <c r="J258" s="13"/>
      <c r="K258" s="13"/>
      <c r="L258" s="182"/>
      <c r="M258" s="188"/>
      <c r="N258" s="189"/>
      <c r="O258" s="189"/>
      <c r="P258" s="189"/>
      <c r="Q258" s="189"/>
      <c r="R258" s="189"/>
      <c r="S258" s="189"/>
      <c r="T258" s="190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184" t="s">
        <v>224</v>
      </c>
      <c r="AU258" s="184" t="s">
        <v>22</v>
      </c>
      <c r="AV258" s="13" t="s">
        <v>22</v>
      </c>
      <c r="AW258" s="13" t="s">
        <v>4</v>
      </c>
      <c r="AX258" s="13" t="s">
        <v>88</v>
      </c>
      <c r="AY258" s="184" t="s">
        <v>216</v>
      </c>
    </row>
    <row r="259" spans="1:65" s="2" customFormat="1" ht="24.15" customHeight="1">
      <c r="A259" s="40"/>
      <c r="B259" s="167"/>
      <c r="C259" s="203" t="s">
        <v>514</v>
      </c>
      <c r="D259" s="203" t="s">
        <v>355</v>
      </c>
      <c r="E259" s="204" t="s">
        <v>1588</v>
      </c>
      <c r="F259" s="205" t="s">
        <v>1589</v>
      </c>
      <c r="G259" s="206" t="s">
        <v>461</v>
      </c>
      <c r="H259" s="207">
        <v>0.578</v>
      </c>
      <c r="I259" s="208"/>
      <c r="J259" s="209">
        <f>ROUND(I259*H259,2)</f>
        <v>0</v>
      </c>
      <c r="K259" s="210"/>
      <c r="L259" s="211"/>
      <c r="M259" s="212" t="s">
        <v>3</v>
      </c>
      <c r="N259" s="213" t="s">
        <v>51</v>
      </c>
      <c r="O259" s="74"/>
      <c r="P259" s="178">
        <f>O259*H259</f>
        <v>0</v>
      </c>
      <c r="Q259" s="178">
        <v>0.254</v>
      </c>
      <c r="R259" s="178">
        <f>Q259*H259</f>
        <v>0.146812</v>
      </c>
      <c r="S259" s="178">
        <v>0</v>
      </c>
      <c r="T259" s="179">
        <f>S259*H259</f>
        <v>0</v>
      </c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R259" s="180" t="s">
        <v>257</v>
      </c>
      <c r="AT259" s="180" t="s">
        <v>355</v>
      </c>
      <c r="AU259" s="180" t="s">
        <v>22</v>
      </c>
      <c r="AY259" s="20" t="s">
        <v>216</v>
      </c>
      <c r="BE259" s="181">
        <f>IF(N259="základní",J259,0)</f>
        <v>0</v>
      </c>
      <c r="BF259" s="181">
        <f>IF(N259="snížená",J259,0)</f>
        <v>0</v>
      </c>
      <c r="BG259" s="181">
        <f>IF(N259="zákl. přenesená",J259,0)</f>
        <v>0</v>
      </c>
      <c r="BH259" s="181">
        <f>IF(N259="sníž. přenesená",J259,0)</f>
        <v>0</v>
      </c>
      <c r="BI259" s="181">
        <f>IF(N259="nulová",J259,0)</f>
        <v>0</v>
      </c>
      <c r="BJ259" s="20" t="s">
        <v>88</v>
      </c>
      <c r="BK259" s="181">
        <f>ROUND(I259*H259,2)</f>
        <v>0</v>
      </c>
      <c r="BL259" s="20" t="s">
        <v>222</v>
      </c>
      <c r="BM259" s="180" t="s">
        <v>2021</v>
      </c>
    </row>
    <row r="260" spans="1:51" s="13" customFormat="1" ht="12">
      <c r="A260" s="13"/>
      <c r="B260" s="182"/>
      <c r="C260" s="13"/>
      <c r="D260" s="183" t="s">
        <v>224</v>
      </c>
      <c r="E260" s="13"/>
      <c r="F260" s="185" t="s">
        <v>1536</v>
      </c>
      <c r="G260" s="13"/>
      <c r="H260" s="186">
        <v>0.578</v>
      </c>
      <c r="I260" s="187"/>
      <c r="J260" s="13"/>
      <c r="K260" s="13"/>
      <c r="L260" s="182"/>
      <c r="M260" s="188"/>
      <c r="N260" s="189"/>
      <c r="O260" s="189"/>
      <c r="P260" s="189"/>
      <c r="Q260" s="189"/>
      <c r="R260" s="189"/>
      <c r="S260" s="189"/>
      <c r="T260" s="190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184" t="s">
        <v>224</v>
      </c>
      <c r="AU260" s="184" t="s">
        <v>22</v>
      </c>
      <c r="AV260" s="13" t="s">
        <v>22</v>
      </c>
      <c r="AW260" s="13" t="s">
        <v>4</v>
      </c>
      <c r="AX260" s="13" t="s">
        <v>88</v>
      </c>
      <c r="AY260" s="184" t="s">
        <v>216</v>
      </c>
    </row>
    <row r="261" spans="1:65" s="2" customFormat="1" ht="24.15" customHeight="1">
      <c r="A261" s="40"/>
      <c r="B261" s="167"/>
      <c r="C261" s="203" t="s">
        <v>521</v>
      </c>
      <c r="D261" s="203" t="s">
        <v>355</v>
      </c>
      <c r="E261" s="204" t="s">
        <v>1595</v>
      </c>
      <c r="F261" s="205" t="s">
        <v>1596</v>
      </c>
      <c r="G261" s="206" t="s">
        <v>461</v>
      </c>
      <c r="H261" s="207">
        <v>0.578</v>
      </c>
      <c r="I261" s="208"/>
      <c r="J261" s="209">
        <f>ROUND(I261*H261,2)</f>
        <v>0</v>
      </c>
      <c r="K261" s="210"/>
      <c r="L261" s="211"/>
      <c r="M261" s="212" t="s">
        <v>3</v>
      </c>
      <c r="N261" s="213" t="s">
        <v>51</v>
      </c>
      <c r="O261" s="74"/>
      <c r="P261" s="178">
        <f>O261*H261</f>
        <v>0</v>
      </c>
      <c r="Q261" s="178">
        <v>0.393</v>
      </c>
      <c r="R261" s="178">
        <f>Q261*H261</f>
        <v>0.227154</v>
      </c>
      <c r="S261" s="178">
        <v>0</v>
      </c>
      <c r="T261" s="179">
        <f>S261*H261</f>
        <v>0</v>
      </c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R261" s="180" t="s">
        <v>257</v>
      </c>
      <c r="AT261" s="180" t="s">
        <v>355</v>
      </c>
      <c r="AU261" s="180" t="s">
        <v>22</v>
      </c>
      <c r="AY261" s="20" t="s">
        <v>216</v>
      </c>
      <c r="BE261" s="181">
        <f>IF(N261="základní",J261,0)</f>
        <v>0</v>
      </c>
      <c r="BF261" s="181">
        <f>IF(N261="snížená",J261,0)</f>
        <v>0</v>
      </c>
      <c r="BG261" s="181">
        <f>IF(N261="zákl. přenesená",J261,0)</f>
        <v>0</v>
      </c>
      <c r="BH261" s="181">
        <f>IF(N261="sníž. přenesená",J261,0)</f>
        <v>0</v>
      </c>
      <c r="BI261" s="181">
        <f>IF(N261="nulová",J261,0)</f>
        <v>0</v>
      </c>
      <c r="BJ261" s="20" t="s">
        <v>88</v>
      </c>
      <c r="BK261" s="181">
        <f>ROUND(I261*H261,2)</f>
        <v>0</v>
      </c>
      <c r="BL261" s="20" t="s">
        <v>222</v>
      </c>
      <c r="BM261" s="180" t="s">
        <v>2022</v>
      </c>
    </row>
    <row r="262" spans="1:51" s="13" customFormat="1" ht="12">
      <c r="A262" s="13"/>
      <c r="B262" s="182"/>
      <c r="C262" s="13"/>
      <c r="D262" s="183" t="s">
        <v>224</v>
      </c>
      <c r="E262" s="13"/>
      <c r="F262" s="185" t="s">
        <v>1536</v>
      </c>
      <c r="G262" s="13"/>
      <c r="H262" s="186">
        <v>0.578</v>
      </c>
      <c r="I262" s="187"/>
      <c r="J262" s="13"/>
      <c r="K262" s="13"/>
      <c r="L262" s="182"/>
      <c r="M262" s="188"/>
      <c r="N262" s="189"/>
      <c r="O262" s="189"/>
      <c r="P262" s="189"/>
      <c r="Q262" s="189"/>
      <c r="R262" s="189"/>
      <c r="S262" s="189"/>
      <c r="T262" s="190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184" t="s">
        <v>224</v>
      </c>
      <c r="AU262" s="184" t="s">
        <v>22</v>
      </c>
      <c r="AV262" s="13" t="s">
        <v>22</v>
      </c>
      <c r="AW262" s="13" t="s">
        <v>4</v>
      </c>
      <c r="AX262" s="13" t="s">
        <v>88</v>
      </c>
      <c r="AY262" s="184" t="s">
        <v>216</v>
      </c>
    </row>
    <row r="263" spans="1:65" s="2" customFormat="1" ht="37.8" customHeight="1">
      <c r="A263" s="40"/>
      <c r="B263" s="167"/>
      <c r="C263" s="168" t="s">
        <v>529</v>
      </c>
      <c r="D263" s="168" t="s">
        <v>218</v>
      </c>
      <c r="E263" s="169" t="s">
        <v>1579</v>
      </c>
      <c r="F263" s="170" t="s">
        <v>1580</v>
      </c>
      <c r="G263" s="171" t="s">
        <v>461</v>
      </c>
      <c r="H263" s="172">
        <v>4.048</v>
      </c>
      <c r="I263" s="173"/>
      <c r="J263" s="174">
        <f>ROUND(I263*H263,2)</f>
        <v>0</v>
      </c>
      <c r="K263" s="175"/>
      <c r="L263" s="41"/>
      <c r="M263" s="176" t="s">
        <v>3</v>
      </c>
      <c r="N263" s="177" t="s">
        <v>51</v>
      </c>
      <c r="O263" s="74"/>
      <c r="P263" s="178">
        <f>O263*H263</f>
        <v>0</v>
      </c>
      <c r="Q263" s="178">
        <v>2.25689</v>
      </c>
      <c r="R263" s="178">
        <f>Q263*H263</f>
        <v>9.135890719999999</v>
      </c>
      <c r="S263" s="178">
        <v>0</v>
      </c>
      <c r="T263" s="179">
        <f>S263*H263</f>
        <v>0</v>
      </c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R263" s="180" t="s">
        <v>222</v>
      </c>
      <c r="AT263" s="180" t="s">
        <v>218</v>
      </c>
      <c r="AU263" s="180" t="s">
        <v>22</v>
      </c>
      <c r="AY263" s="20" t="s">
        <v>216</v>
      </c>
      <c r="BE263" s="181">
        <f>IF(N263="základní",J263,0)</f>
        <v>0</v>
      </c>
      <c r="BF263" s="181">
        <f>IF(N263="snížená",J263,0)</f>
        <v>0</v>
      </c>
      <c r="BG263" s="181">
        <f>IF(N263="zákl. přenesená",J263,0)</f>
        <v>0</v>
      </c>
      <c r="BH263" s="181">
        <f>IF(N263="sníž. přenesená",J263,0)</f>
        <v>0</v>
      </c>
      <c r="BI263" s="181">
        <f>IF(N263="nulová",J263,0)</f>
        <v>0</v>
      </c>
      <c r="BJ263" s="20" t="s">
        <v>88</v>
      </c>
      <c r="BK263" s="181">
        <f>ROUND(I263*H263,2)</f>
        <v>0</v>
      </c>
      <c r="BL263" s="20" t="s">
        <v>222</v>
      </c>
      <c r="BM263" s="180" t="s">
        <v>1757</v>
      </c>
    </row>
    <row r="264" spans="1:51" s="13" customFormat="1" ht="12">
      <c r="A264" s="13"/>
      <c r="B264" s="182"/>
      <c r="C264" s="13"/>
      <c r="D264" s="183" t="s">
        <v>224</v>
      </c>
      <c r="E264" s="13"/>
      <c r="F264" s="185" t="s">
        <v>1409</v>
      </c>
      <c r="G264" s="13"/>
      <c r="H264" s="186">
        <v>4.048</v>
      </c>
      <c r="I264" s="187"/>
      <c r="J264" s="13"/>
      <c r="K264" s="13"/>
      <c r="L264" s="182"/>
      <c r="M264" s="188"/>
      <c r="N264" s="189"/>
      <c r="O264" s="189"/>
      <c r="P264" s="189"/>
      <c r="Q264" s="189"/>
      <c r="R264" s="189"/>
      <c r="S264" s="189"/>
      <c r="T264" s="190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184" t="s">
        <v>224</v>
      </c>
      <c r="AU264" s="184" t="s">
        <v>22</v>
      </c>
      <c r="AV264" s="13" t="s">
        <v>22</v>
      </c>
      <c r="AW264" s="13" t="s">
        <v>4</v>
      </c>
      <c r="AX264" s="13" t="s">
        <v>88</v>
      </c>
      <c r="AY264" s="184" t="s">
        <v>216</v>
      </c>
    </row>
    <row r="265" spans="1:65" s="2" customFormat="1" ht="24.15" customHeight="1">
      <c r="A265" s="40"/>
      <c r="B265" s="167"/>
      <c r="C265" s="203" t="s">
        <v>534</v>
      </c>
      <c r="D265" s="203" t="s">
        <v>355</v>
      </c>
      <c r="E265" s="204" t="s">
        <v>1582</v>
      </c>
      <c r="F265" s="205" t="s">
        <v>1583</v>
      </c>
      <c r="G265" s="206" t="s">
        <v>461</v>
      </c>
      <c r="H265" s="207">
        <v>3.47</v>
      </c>
      <c r="I265" s="208"/>
      <c r="J265" s="209">
        <f>ROUND(I265*H265,2)</f>
        <v>0</v>
      </c>
      <c r="K265" s="210"/>
      <c r="L265" s="211"/>
      <c r="M265" s="212" t="s">
        <v>3</v>
      </c>
      <c r="N265" s="213" t="s">
        <v>51</v>
      </c>
      <c r="O265" s="74"/>
      <c r="P265" s="178">
        <f>O265*H265</f>
        <v>0</v>
      </c>
      <c r="Q265" s="178">
        <v>1.229</v>
      </c>
      <c r="R265" s="178">
        <f>Q265*H265</f>
        <v>4.26463</v>
      </c>
      <c r="S265" s="178">
        <v>0</v>
      </c>
      <c r="T265" s="179">
        <f>S265*H265</f>
        <v>0</v>
      </c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R265" s="180" t="s">
        <v>257</v>
      </c>
      <c r="AT265" s="180" t="s">
        <v>355</v>
      </c>
      <c r="AU265" s="180" t="s">
        <v>22</v>
      </c>
      <c r="AY265" s="20" t="s">
        <v>216</v>
      </c>
      <c r="BE265" s="181">
        <f>IF(N265="základní",J265,0)</f>
        <v>0</v>
      </c>
      <c r="BF265" s="181">
        <f>IF(N265="snížená",J265,0)</f>
        <v>0</v>
      </c>
      <c r="BG265" s="181">
        <f>IF(N265="zákl. přenesená",J265,0)</f>
        <v>0</v>
      </c>
      <c r="BH265" s="181">
        <f>IF(N265="sníž. přenesená",J265,0)</f>
        <v>0</v>
      </c>
      <c r="BI265" s="181">
        <f>IF(N265="nulová",J265,0)</f>
        <v>0</v>
      </c>
      <c r="BJ265" s="20" t="s">
        <v>88</v>
      </c>
      <c r="BK265" s="181">
        <f>ROUND(I265*H265,2)</f>
        <v>0</v>
      </c>
      <c r="BL265" s="20" t="s">
        <v>222</v>
      </c>
      <c r="BM265" s="180" t="s">
        <v>1758</v>
      </c>
    </row>
    <row r="266" spans="1:51" s="13" customFormat="1" ht="12">
      <c r="A266" s="13"/>
      <c r="B266" s="182"/>
      <c r="C266" s="13"/>
      <c r="D266" s="183" t="s">
        <v>224</v>
      </c>
      <c r="E266" s="13"/>
      <c r="F266" s="185" t="s">
        <v>1598</v>
      </c>
      <c r="G266" s="13"/>
      <c r="H266" s="186">
        <v>3.47</v>
      </c>
      <c r="I266" s="187"/>
      <c r="J266" s="13"/>
      <c r="K266" s="13"/>
      <c r="L266" s="182"/>
      <c r="M266" s="188"/>
      <c r="N266" s="189"/>
      <c r="O266" s="189"/>
      <c r="P266" s="189"/>
      <c r="Q266" s="189"/>
      <c r="R266" s="189"/>
      <c r="S266" s="189"/>
      <c r="T266" s="190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184" t="s">
        <v>224</v>
      </c>
      <c r="AU266" s="184" t="s">
        <v>22</v>
      </c>
      <c r="AV266" s="13" t="s">
        <v>22</v>
      </c>
      <c r="AW266" s="13" t="s">
        <v>4</v>
      </c>
      <c r="AX266" s="13" t="s">
        <v>88</v>
      </c>
      <c r="AY266" s="184" t="s">
        <v>216</v>
      </c>
    </row>
    <row r="267" spans="1:65" s="2" customFormat="1" ht="24.15" customHeight="1">
      <c r="A267" s="40"/>
      <c r="B267" s="167"/>
      <c r="C267" s="203" t="s">
        <v>540</v>
      </c>
      <c r="D267" s="203" t="s">
        <v>355</v>
      </c>
      <c r="E267" s="204" t="s">
        <v>1585</v>
      </c>
      <c r="F267" s="205" t="s">
        <v>1586</v>
      </c>
      <c r="G267" s="206" t="s">
        <v>461</v>
      </c>
      <c r="H267" s="207">
        <v>0.578</v>
      </c>
      <c r="I267" s="208"/>
      <c r="J267" s="209">
        <f>ROUND(I267*H267,2)</f>
        <v>0</v>
      </c>
      <c r="K267" s="210"/>
      <c r="L267" s="211"/>
      <c r="M267" s="212" t="s">
        <v>3</v>
      </c>
      <c r="N267" s="213" t="s">
        <v>51</v>
      </c>
      <c r="O267" s="74"/>
      <c r="P267" s="178">
        <f>O267*H267</f>
        <v>0</v>
      </c>
      <c r="Q267" s="178">
        <v>1.229</v>
      </c>
      <c r="R267" s="178">
        <f>Q267*H267</f>
        <v>0.710362</v>
      </c>
      <c r="S267" s="178">
        <v>0</v>
      </c>
      <c r="T267" s="179">
        <f>S267*H267</f>
        <v>0</v>
      </c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R267" s="180" t="s">
        <v>257</v>
      </c>
      <c r="AT267" s="180" t="s">
        <v>355</v>
      </c>
      <c r="AU267" s="180" t="s">
        <v>22</v>
      </c>
      <c r="AY267" s="20" t="s">
        <v>216</v>
      </c>
      <c r="BE267" s="181">
        <f>IF(N267="základní",J267,0)</f>
        <v>0</v>
      </c>
      <c r="BF267" s="181">
        <f>IF(N267="snížená",J267,0)</f>
        <v>0</v>
      </c>
      <c r="BG267" s="181">
        <f>IF(N267="zákl. přenesená",J267,0)</f>
        <v>0</v>
      </c>
      <c r="BH267" s="181">
        <f>IF(N267="sníž. přenesená",J267,0)</f>
        <v>0</v>
      </c>
      <c r="BI267" s="181">
        <f>IF(N267="nulová",J267,0)</f>
        <v>0</v>
      </c>
      <c r="BJ267" s="20" t="s">
        <v>88</v>
      </c>
      <c r="BK267" s="181">
        <f>ROUND(I267*H267,2)</f>
        <v>0</v>
      </c>
      <c r="BL267" s="20" t="s">
        <v>222</v>
      </c>
      <c r="BM267" s="180" t="s">
        <v>2023</v>
      </c>
    </row>
    <row r="268" spans="1:51" s="13" customFormat="1" ht="12">
      <c r="A268" s="13"/>
      <c r="B268" s="182"/>
      <c r="C268" s="13"/>
      <c r="D268" s="183" t="s">
        <v>224</v>
      </c>
      <c r="E268" s="13"/>
      <c r="F268" s="185" t="s">
        <v>1536</v>
      </c>
      <c r="G268" s="13"/>
      <c r="H268" s="186">
        <v>0.578</v>
      </c>
      <c r="I268" s="187"/>
      <c r="J268" s="13"/>
      <c r="K268" s="13"/>
      <c r="L268" s="182"/>
      <c r="M268" s="188"/>
      <c r="N268" s="189"/>
      <c r="O268" s="189"/>
      <c r="P268" s="189"/>
      <c r="Q268" s="189"/>
      <c r="R268" s="189"/>
      <c r="S268" s="189"/>
      <c r="T268" s="190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184" t="s">
        <v>224</v>
      </c>
      <c r="AU268" s="184" t="s">
        <v>22</v>
      </c>
      <c r="AV268" s="13" t="s">
        <v>22</v>
      </c>
      <c r="AW268" s="13" t="s">
        <v>4</v>
      </c>
      <c r="AX268" s="13" t="s">
        <v>88</v>
      </c>
      <c r="AY268" s="184" t="s">
        <v>216</v>
      </c>
    </row>
    <row r="269" spans="1:65" s="2" customFormat="1" ht="24.15" customHeight="1">
      <c r="A269" s="40"/>
      <c r="B269" s="167"/>
      <c r="C269" s="203" t="s">
        <v>546</v>
      </c>
      <c r="D269" s="203" t="s">
        <v>355</v>
      </c>
      <c r="E269" s="204" t="s">
        <v>1588</v>
      </c>
      <c r="F269" s="205" t="s">
        <v>1589</v>
      </c>
      <c r="G269" s="206" t="s">
        <v>461</v>
      </c>
      <c r="H269" s="207">
        <v>3.47</v>
      </c>
      <c r="I269" s="208"/>
      <c r="J269" s="209">
        <f>ROUND(I269*H269,2)</f>
        <v>0</v>
      </c>
      <c r="K269" s="210"/>
      <c r="L269" s="211"/>
      <c r="M269" s="212" t="s">
        <v>3</v>
      </c>
      <c r="N269" s="213" t="s">
        <v>51</v>
      </c>
      <c r="O269" s="74"/>
      <c r="P269" s="178">
        <f>O269*H269</f>
        <v>0</v>
      </c>
      <c r="Q269" s="178">
        <v>0.254</v>
      </c>
      <c r="R269" s="178">
        <f>Q269*H269</f>
        <v>0.88138</v>
      </c>
      <c r="S269" s="178">
        <v>0</v>
      </c>
      <c r="T269" s="179">
        <f>S269*H269</f>
        <v>0</v>
      </c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R269" s="180" t="s">
        <v>257</v>
      </c>
      <c r="AT269" s="180" t="s">
        <v>355</v>
      </c>
      <c r="AU269" s="180" t="s">
        <v>22</v>
      </c>
      <c r="AY269" s="20" t="s">
        <v>216</v>
      </c>
      <c r="BE269" s="181">
        <f>IF(N269="základní",J269,0)</f>
        <v>0</v>
      </c>
      <c r="BF269" s="181">
        <f>IF(N269="snížená",J269,0)</f>
        <v>0</v>
      </c>
      <c r="BG269" s="181">
        <f>IF(N269="zákl. přenesená",J269,0)</f>
        <v>0</v>
      </c>
      <c r="BH269" s="181">
        <f>IF(N269="sníž. přenesená",J269,0)</f>
        <v>0</v>
      </c>
      <c r="BI269" s="181">
        <f>IF(N269="nulová",J269,0)</f>
        <v>0</v>
      </c>
      <c r="BJ269" s="20" t="s">
        <v>88</v>
      </c>
      <c r="BK269" s="181">
        <f>ROUND(I269*H269,2)</f>
        <v>0</v>
      </c>
      <c r="BL269" s="20" t="s">
        <v>222</v>
      </c>
      <c r="BM269" s="180" t="s">
        <v>1760</v>
      </c>
    </row>
    <row r="270" spans="1:51" s="13" customFormat="1" ht="12">
      <c r="A270" s="13"/>
      <c r="B270" s="182"/>
      <c r="C270" s="13"/>
      <c r="D270" s="183" t="s">
        <v>224</v>
      </c>
      <c r="E270" s="13"/>
      <c r="F270" s="185" t="s">
        <v>1598</v>
      </c>
      <c r="G270" s="13"/>
      <c r="H270" s="186">
        <v>3.47</v>
      </c>
      <c r="I270" s="187"/>
      <c r="J270" s="13"/>
      <c r="K270" s="13"/>
      <c r="L270" s="182"/>
      <c r="M270" s="188"/>
      <c r="N270" s="189"/>
      <c r="O270" s="189"/>
      <c r="P270" s="189"/>
      <c r="Q270" s="189"/>
      <c r="R270" s="189"/>
      <c r="S270" s="189"/>
      <c r="T270" s="190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184" t="s">
        <v>224</v>
      </c>
      <c r="AU270" s="184" t="s">
        <v>22</v>
      </c>
      <c r="AV270" s="13" t="s">
        <v>22</v>
      </c>
      <c r="AW270" s="13" t="s">
        <v>4</v>
      </c>
      <c r="AX270" s="13" t="s">
        <v>88</v>
      </c>
      <c r="AY270" s="184" t="s">
        <v>216</v>
      </c>
    </row>
    <row r="271" spans="1:65" s="2" customFormat="1" ht="24.15" customHeight="1">
      <c r="A271" s="40"/>
      <c r="B271" s="167"/>
      <c r="C271" s="203" t="s">
        <v>550</v>
      </c>
      <c r="D271" s="203" t="s">
        <v>355</v>
      </c>
      <c r="E271" s="204" t="s">
        <v>1592</v>
      </c>
      <c r="F271" s="205" t="s">
        <v>1593</v>
      </c>
      <c r="G271" s="206" t="s">
        <v>461</v>
      </c>
      <c r="H271" s="207">
        <v>0.578</v>
      </c>
      <c r="I271" s="208"/>
      <c r="J271" s="209">
        <f>ROUND(I271*H271,2)</f>
        <v>0</v>
      </c>
      <c r="K271" s="210"/>
      <c r="L271" s="211"/>
      <c r="M271" s="212" t="s">
        <v>3</v>
      </c>
      <c r="N271" s="213" t="s">
        <v>51</v>
      </c>
      <c r="O271" s="74"/>
      <c r="P271" s="178">
        <f>O271*H271</f>
        <v>0</v>
      </c>
      <c r="Q271" s="178">
        <v>0.254</v>
      </c>
      <c r="R271" s="178">
        <f>Q271*H271</f>
        <v>0.146812</v>
      </c>
      <c r="S271" s="178">
        <v>0</v>
      </c>
      <c r="T271" s="179">
        <f>S271*H271</f>
        <v>0</v>
      </c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R271" s="180" t="s">
        <v>257</v>
      </c>
      <c r="AT271" s="180" t="s">
        <v>355</v>
      </c>
      <c r="AU271" s="180" t="s">
        <v>22</v>
      </c>
      <c r="AY271" s="20" t="s">
        <v>216</v>
      </c>
      <c r="BE271" s="181">
        <f>IF(N271="základní",J271,0)</f>
        <v>0</v>
      </c>
      <c r="BF271" s="181">
        <f>IF(N271="snížená",J271,0)</f>
        <v>0</v>
      </c>
      <c r="BG271" s="181">
        <f>IF(N271="zákl. přenesená",J271,0)</f>
        <v>0</v>
      </c>
      <c r="BH271" s="181">
        <f>IF(N271="sníž. přenesená",J271,0)</f>
        <v>0</v>
      </c>
      <c r="BI271" s="181">
        <f>IF(N271="nulová",J271,0)</f>
        <v>0</v>
      </c>
      <c r="BJ271" s="20" t="s">
        <v>88</v>
      </c>
      <c r="BK271" s="181">
        <f>ROUND(I271*H271,2)</f>
        <v>0</v>
      </c>
      <c r="BL271" s="20" t="s">
        <v>222</v>
      </c>
      <c r="BM271" s="180" t="s">
        <v>2024</v>
      </c>
    </row>
    <row r="272" spans="1:51" s="13" customFormat="1" ht="12">
      <c r="A272" s="13"/>
      <c r="B272" s="182"/>
      <c r="C272" s="13"/>
      <c r="D272" s="183" t="s">
        <v>224</v>
      </c>
      <c r="E272" s="13"/>
      <c r="F272" s="185" t="s">
        <v>1536</v>
      </c>
      <c r="G272" s="13"/>
      <c r="H272" s="186">
        <v>0.578</v>
      </c>
      <c r="I272" s="187"/>
      <c r="J272" s="13"/>
      <c r="K272" s="13"/>
      <c r="L272" s="182"/>
      <c r="M272" s="188"/>
      <c r="N272" s="189"/>
      <c r="O272" s="189"/>
      <c r="P272" s="189"/>
      <c r="Q272" s="189"/>
      <c r="R272" s="189"/>
      <c r="S272" s="189"/>
      <c r="T272" s="190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184" t="s">
        <v>224</v>
      </c>
      <c r="AU272" s="184" t="s">
        <v>22</v>
      </c>
      <c r="AV272" s="13" t="s">
        <v>22</v>
      </c>
      <c r="AW272" s="13" t="s">
        <v>4</v>
      </c>
      <c r="AX272" s="13" t="s">
        <v>88</v>
      </c>
      <c r="AY272" s="184" t="s">
        <v>216</v>
      </c>
    </row>
    <row r="273" spans="1:65" s="2" customFormat="1" ht="24.15" customHeight="1">
      <c r="A273" s="40"/>
      <c r="B273" s="167"/>
      <c r="C273" s="203" t="s">
        <v>557</v>
      </c>
      <c r="D273" s="203" t="s">
        <v>355</v>
      </c>
      <c r="E273" s="204" t="s">
        <v>1595</v>
      </c>
      <c r="F273" s="205" t="s">
        <v>1596</v>
      </c>
      <c r="G273" s="206" t="s">
        <v>461</v>
      </c>
      <c r="H273" s="207">
        <v>3.47</v>
      </c>
      <c r="I273" s="208"/>
      <c r="J273" s="209">
        <f>ROUND(I273*H273,2)</f>
        <v>0</v>
      </c>
      <c r="K273" s="210"/>
      <c r="L273" s="211"/>
      <c r="M273" s="212" t="s">
        <v>3</v>
      </c>
      <c r="N273" s="213" t="s">
        <v>51</v>
      </c>
      <c r="O273" s="74"/>
      <c r="P273" s="178">
        <f>O273*H273</f>
        <v>0</v>
      </c>
      <c r="Q273" s="178">
        <v>0.393</v>
      </c>
      <c r="R273" s="178">
        <f>Q273*H273</f>
        <v>1.3637100000000002</v>
      </c>
      <c r="S273" s="178">
        <v>0</v>
      </c>
      <c r="T273" s="179">
        <f>S273*H273</f>
        <v>0</v>
      </c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R273" s="180" t="s">
        <v>257</v>
      </c>
      <c r="AT273" s="180" t="s">
        <v>355</v>
      </c>
      <c r="AU273" s="180" t="s">
        <v>22</v>
      </c>
      <c r="AY273" s="20" t="s">
        <v>216</v>
      </c>
      <c r="BE273" s="181">
        <f>IF(N273="základní",J273,0)</f>
        <v>0</v>
      </c>
      <c r="BF273" s="181">
        <f>IF(N273="snížená",J273,0)</f>
        <v>0</v>
      </c>
      <c r="BG273" s="181">
        <f>IF(N273="zákl. přenesená",J273,0)</f>
        <v>0</v>
      </c>
      <c r="BH273" s="181">
        <f>IF(N273="sníž. přenesená",J273,0)</f>
        <v>0</v>
      </c>
      <c r="BI273" s="181">
        <f>IF(N273="nulová",J273,0)</f>
        <v>0</v>
      </c>
      <c r="BJ273" s="20" t="s">
        <v>88</v>
      </c>
      <c r="BK273" s="181">
        <f>ROUND(I273*H273,2)</f>
        <v>0</v>
      </c>
      <c r="BL273" s="20" t="s">
        <v>222</v>
      </c>
      <c r="BM273" s="180" t="s">
        <v>1761</v>
      </c>
    </row>
    <row r="274" spans="1:51" s="13" customFormat="1" ht="12">
      <c r="A274" s="13"/>
      <c r="B274" s="182"/>
      <c r="C274" s="13"/>
      <c r="D274" s="183" t="s">
        <v>224</v>
      </c>
      <c r="E274" s="13"/>
      <c r="F274" s="185" t="s">
        <v>1598</v>
      </c>
      <c r="G274" s="13"/>
      <c r="H274" s="186">
        <v>3.47</v>
      </c>
      <c r="I274" s="187"/>
      <c r="J274" s="13"/>
      <c r="K274" s="13"/>
      <c r="L274" s="182"/>
      <c r="M274" s="188"/>
      <c r="N274" s="189"/>
      <c r="O274" s="189"/>
      <c r="P274" s="189"/>
      <c r="Q274" s="189"/>
      <c r="R274" s="189"/>
      <c r="S274" s="189"/>
      <c r="T274" s="190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184" t="s">
        <v>224</v>
      </c>
      <c r="AU274" s="184" t="s">
        <v>22</v>
      </c>
      <c r="AV274" s="13" t="s">
        <v>22</v>
      </c>
      <c r="AW274" s="13" t="s">
        <v>4</v>
      </c>
      <c r="AX274" s="13" t="s">
        <v>88</v>
      </c>
      <c r="AY274" s="184" t="s">
        <v>216</v>
      </c>
    </row>
    <row r="275" spans="1:65" s="2" customFormat="1" ht="24.15" customHeight="1">
      <c r="A275" s="40"/>
      <c r="B275" s="167"/>
      <c r="C275" s="203" t="s">
        <v>561</v>
      </c>
      <c r="D275" s="203" t="s">
        <v>355</v>
      </c>
      <c r="E275" s="204" t="s">
        <v>1599</v>
      </c>
      <c r="F275" s="205" t="s">
        <v>1600</v>
      </c>
      <c r="G275" s="206" t="s">
        <v>461</v>
      </c>
      <c r="H275" s="207">
        <v>0.578</v>
      </c>
      <c r="I275" s="208"/>
      <c r="J275" s="209">
        <f>ROUND(I275*H275,2)</f>
        <v>0</v>
      </c>
      <c r="K275" s="210"/>
      <c r="L275" s="211"/>
      <c r="M275" s="212" t="s">
        <v>3</v>
      </c>
      <c r="N275" s="213" t="s">
        <v>51</v>
      </c>
      <c r="O275" s="74"/>
      <c r="P275" s="178">
        <f>O275*H275</f>
        <v>0</v>
      </c>
      <c r="Q275" s="178">
        <v>0.57</v>
      </c>
      <c r="R275" s="178">
        <f>Q275*H275</f>
        <v>0.32946</v>
      </c>
      <c r="S275" s="178">
        <v>0</v>
      </c>
      <c r="T275" s="179">
        <f>S275*H275</f>
        <v>0</v>
      </c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R275" s="180" t="s">
        <v>257</v>
      </c>
      <c r="AT275" s="180" t="s">
        <v>355</v>
      </c>
      <c r="AU275" s="180" t="s">
        <v>22</v>
      </c>
      <c r="AY275" s="20" t="s">
        <v>216</v>
      </c>
      <c r="BE275" s="181">
        <f>IF(N275="základní",J275,0)</f>
        <v>0</v>
      </c>
      <c r="BF275" s="181">
        <f>IF(N275="snížená",J275,0)</f>
        <v>0</v>
      </c>
      <c r="BG275" s="181">
        <f>IF(N275="zákl. přenesená",J275,0)</f>
        <v>0</v>
      </c>
      <c r="BH275" s="181">
        <f>IF(N275="sníž. přenesená",J275,0)</f>
        <v>0</v>
      </c>
      <c r="BI275" s="181">
        <f>IF(N275="nulová",J275,0)</f>
        <v>0</v>
      </c>
      <c r="BJ275" s="20" t="s">
        <v>88</v>
      </c>
      <c r="BK275" s="181">
        <f>ROUND(I275*H275,2)</f>
        <v>0</v>
      </c>
      <c r="BL275" s="20" t="s">
        <v>222</v>
      </c>
      <c r="BM275" s="180" t="s">
        <v>1762</v>
      </c>
    </row>
    <row r="276" spans="1:51" s="13" customFormat="1" ht="12">
      <c r="A276" s="13"/>
      <c r="B276" s="182"/>
      <c r="C276" s="13"/>
      <c r="D276" s="183" t="s">
        <v>224</v>
      </c>
      <c r="E276" s="13"/>
      <c r="F276" s="185" t="s">
        <v>1536</v>
      </c>
      <c r="G276" s="13"/>
      <c r="H276" s="186">
        <v>0.578</v>
      </c>
      <c r="I276" s="187"/>
      <c r="J276" s="13"/>
      <c r="K276" s="13"/>
      <c r="L276" s="182"/>
      <c r="M276" s="188"/>
      <c r="N276" s="189"/>
      <c r="O276" s="189"/>
      <c r="P276" s="189"/>
      <c r="Q276" s="189"/>
      <c r="R276" s="189"/>
      <c r="S276" s="189"/>
      <c r="T276" s="190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184" t="s">
        <v>224</v>
      </c>
      <c r="AU276" s="184" t="s">
        <v>22</v>
      </c>
      <c r="AV276" s="13" t="s">
        <v>22</v>
      </c>
      <c r="AW276" s="13" t="s">
        <v>4</v>
      </c>
      <c r="AX276" s="13" t="s">
        <v>88</v>
      </c>
      <c r="AY276" s="184" t="s">
        <v>216</v>
      </c>
    </row>
    <row r="277" spans="1:65" s="2" customFormat="1" ht="37.8" customHeight="1">
      <c r="A277" s="40"/>
      <c r="B277" s="167"/>
      <c r="C277" s="168" t="s">
        <v>568</v>
      </c>
      <c r="D277" s="168" t="s">
        <v>218</v>
      </c>
      <c r="E277" s="169" t="s">
        <v>1763</v>
      </c>
      <c r="F277" s="170" t="s">
        <v>1764</v>
      </c>
      <c r="G277" s="171" t="s">
        <v>461</v>
      </c>
      <c r="H277" s="172">
        <v>1.157</v>
      </c>
      <c r="I277" s="173"/>
      <c r="J277" s="174">
        <f>ROUND(I277*H277,2)</f>
        <v>0</v>
      </c>
      <c r="K277" s="175"/>
      <c r="L277" s="41"/>
      <c r="M277" s="176" t="s">
        <v>3</v>
      </c>
      <c r="N277" s="177" t="s">
        <v>51</v>
      </c>
      <c r="O277" s="74"/>
      <c r="P277" s="178">
        <f>O277*H277</f>
        <v>0</v>
      </c>
      <c r="Q277" s="178">
        <v>2.3765</v>
      </c>
      <c r="R277" s="178">
        <f>Q277*H277</f>
        <v>2.7496105</v>
      </c>
      <c r="S277" s="178">
        <v>0</v>
      </c>
      <c r="T277" s="179">
        <f>S277*H277</f>
        <v>0</v>
      </c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R277" s="180" t="s">
        <v>222</v>
      </c>
      <c r="AT277" s="180" t="s">
        <v>218</v>
      </c>
      <c r="AU277" s="180" t="s">
        <v>22</v>
      </c>
      <c r="AY277" s="20" t="s">
        <v>216</v>
      </c>
      <c r="BE277" s="181">
        <f>IF(N277="základní",J277,0)</f>
        <v>0</v>
      </c>
      <c r="BF277" s="181">
        <f>IF(N277="snížená",J277,0)</f>
        <v>0</v>
      </c>
      <c r="BG277" s="181">
        <f>IF(N277="zákl. přenesená",J277,0)</f>
        <v>0</v>
      </c>
      <c r="BH277" s="181">
        <f>IF(N277="sníž. přenesená",J277,0)</f>
        <v>0</v>
      </c>
      <c r="BI277" s="181">
        <f>IF(N277="nulová",J277,0)</f>
        <v>0</v>
      </c>
      <c r="BJ277" s="20" t="s">
        <v>88</v>
      </c>
      <c r="BK277" s="181">
        <f>ROUND(I277*H277,2)</f>
        <v>0</v>
      </c>
      <c r="BL277" s="20" t="s">
        <v>222</v>
      </c>
      <c r="BM277" s="180" t="s">
        <v>1765</v>
      </c>
    </row>
    <row r="278" spans="1:51" s="13" customFormat="1" ht="12">
      <c r="A278" s="13"/>
      <c r="B278" s="182"/>
      <c r="C278" s="13"/>
      <c r="D278" s="183" t="s">
        <v>224</v>
      </c>
      <c r="E278" s="13"/>
      <c r="F278" s="185" t="s">
        <v>1546</v>
      </c>
      <c r="G278" s="13"/>
      <c r="H278" s="186">
        <v>1.157</v>
      </c>
      <c r="I278" s="187"/>
      <c r="J278" s="13"/>
      <c r="K278" s="13"/>
      <c r="L278" s="182"/>
      <c r="M278" s="188"/>
      <c r="N278" s="189"/>
      <c r="O278" s="189"/>
      <c r="P278" s="189"/>
      <c r="Q278" s="189"/>
      <c r="R278" s="189"/>
      <c r="S278" s="189"/>
      <c r="T278" s="190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184" t="s">
        <v>224</v>
      </c>
      <c r="AU278" s="184" t="s">
        <v>22</v>
      </c>
      <c r="AV278" s="13" t="s">
        <v>22</v>
      </c>
      <c r="AW278" s="13" t="s">
        <v>4</v>
      </c>
      <c r="AX278" s="13" t="s">
        <v>88</v>
      </c>
      <c r="AY278" s="184" t="s">
        <v>216</v>
      </c>
    </row>
    <row r="279" spans="1:65" s="2" customFormat="1" ht="24.15" customHeight="1">
      <c r="A279" s="40"/>
      <c r="B279" s="167"/>
      <c r="C279" s="203" t="s">
        <v>573</v>
      </c>
      <c r="D279" s="203" t="s">
        <v>355</v>
      </c>
      <c r="E279" s="204" t="s">
        <v>1766</v>
      </c>
      <c r="F279" s="205" t="s">
        <v>1767</v>
      </c>
      <c r="G279" s="206" t="s">
        <v>461</v>
      </c>
      <c r="H279" s="207">
        <v>1.157</v>
      </c>
      <c r="I279" s="208"/>
      <c r="J279" s="209">
        <f>ROUND(I279*H279,2)</f>
        <v>0</v>
      </c>
      <c r="K279" s="210"/>
      <c r="L279" s="211"/>
      <c r="M279" s="212" t="s">
        <v>3</v>
      </c>
      <c r="N279" s="213" t="s">
        <v>51</v>
      </c>
      <c r="O279" s="74"/>
      <c r="P279" s="178">
        <f>O279*H279</f>
        <v>0</v>
      </c>
      <c r="Q279" s="178">
        <v>1.29</v>
      </c>
      <c r="R279" s="178">
        <f>Q279*H279</f>
        <v>1.4925300000000001</v>
      </c>
      <c r="S279" s="178">
        <v>0</v>
      </c>
      <c r="T279" s="179">
        <f>S279*H279</f>
        <v>0</v>
      </c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R279" s="180" t="s">
        <v>257</v>
      </c>
      <c r="AT279" s="180" t="s">
        <v>355</v>
      </c>
      <c r="AU279" s="180" t="s">
        <v>22</v>
      </c>
      <c r="AY279" s="20" t="s">
        <v>216</v>
      </c>
      <c r="BE279" s="181">
        <f>IF(N279="základní",J279,0)</f>
        <v>0</v>
      </c>
      <c r="BF279" s="181">
        <f>IF(N279="snížená",J279,0)</f>
        <v>0</v>
      </c>
      <c r="BG279" s="181">
        <f>IF(N279="zákl. přenesená",J279,0)</f>
        <v>0</v>
      </c>
      <c r="BH279" s="181">
        <f>IF(N279="sníž. přenesená",J279,0)</f>
        <v>0</v>
      </c>
      <c r="BI279" s="181">
        <f>IF(N279="nulová",J279,0)</f>
        <v>0</v>
      </c>
      <c r="BJ279" s="20" t="s">
        <v>88</v>
      </c>
      <c r="BK279" s="181">
        <f>ROUND(I279*H279,2)</f>
        <v>0</v>
      </c>
      <c r="BL279" s="20" t="s">
        <v>222</v>
      </c>
      <c r="BM279" s="180" t="s">
        <v>1768</v>
      </c>
    </row>
    <row r="280" spans="1:51" s="13" customFormat="1" ht="12">
      <c r="A280" s="13"/>
      <c r="B280" s="182"/>
      <c r="C280" s="13"/>
      <c r="D280" s="183" t="s">
        <v>224</v>
      </c>
      <c r="E280" s="13"/>
      <c r="F280" s="185" t="s">
        <v>1546</v>
      </c>
      <c r="G280" s="13"/>
      <c r="H280" s="186">
        <v>1.157</v>
      </c>
      <c r="I280" s="187"/>
      <c r="J280" s="13"/>
      <c r="K280" s="13"/>
      <c r="L280" s="182"/>
      <c r="M280" s="188"/>
      <c r="N280" s="189"/>
      <c r="O280" s="189"/>
      <c r="P280" s="189"/>
      <c r="Q280" s="189"/>
      <c r="R280" s="189"/>
      <c r="S280" s="189"/>
      <c r="T280" s="190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184" t="s">
        <v>224</v>
      </c>
      <c r="AU280" s="184" t="s">
        <v>22</v>
      </c>
      <c r="AV280" s="13" t="s">
        <v>22</v>
      </c>
      <c r="AW280" s="13" t="s">
        <v>4</v>
      </c>
      <c r="AX280" s="13" t="s">
        <v>88</v>
      </c>
      <c r="AY280" s="184" t="s">
        <v>216</v>
      </c>
    </row>
    <row r="281" spans="1:65" s="2" customFormat="1" ht="24.15" customHeight="1">
      <c r="A281" s="40"/>
      <c r="B281" s="167"/>
      <c r="C281" s="203" t="s">
        <v>577</v>
      </c>
      <c r="D281" s="203" t="s">
        <v>355</v>
      </c>
      <c r="E281" s="204" t="s">
        <v>1592</v>
      </c>
      <c r="F281" s="205" t="s">
        <v>1593</v>
      </c>
      <c r="G281" s="206" t="s">
        <v>461</v>
      </c>
      <c r="H281" s="207">
        <v>0.578</v>
      </c>
      <c r="I281" s="208"/>
      <c r="J281" s="209">
        <f>ROUND(I281*H281,2)</f>
        <v>0</v>
      </c>
      <c r="K281" s="210"/>
      <c r="L281" s="211"/>
      <c r="M281" s="212" t="s">
        <v>3</v>
      </c>
      <c r="N281" s="213" t="s">
        <v>51</v>
      </c>
      <c r="O281" s="74"/>
      <c r="P281" s="178">
        <f>O281*H281</f>
        <v>0</v>
      </c>
      <c r="Q281" s="178">
        <v>0.254</v>
      </c>
      <c r="R281" s="178">
        <f>Q281*H281</f>
        <v>0.146812</v>
      </c>
      <c r="S281" s="178">
        <v>0</v>
      </c>
      <c r="T281" s="179">
        <f>S281*H281</f>
        <v>0</v>
      </c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R281" s="180" t="s">
        <v>257</v>
      </c>
      <c r="AT281" s="180" t="s">
        <v>355</v>
      </c>
      <c r="AU281" s="180" t="s">
        <v>22</v>
      </c>
      <c r="AY281" s="20" t="s">
        <v>216</v>
      </c>
      <c r="BE281" s="181">
        <f>IF(N281="základní",J281,0)</f>
        <v>0</v>
      </c>
      <c r="BF281" s="181">
        <f>IF(N281="snížená",J281,0)</f>
        <v>0</v>
      </c>
      <c r="BG281" s="181">
        <f>IF(N281="zákl. přenesená",J281,0)</f>
        <v>0</v>
      </c>
      <c r="BH281" s="181">
        <f>IF(N281="sníž. přenesená",J281,0)</f>
        <v>0</v>
      </c>
      <c r="BI281" s="181">
        <f>IF(N281="nulová",J281,0)</f>
        <v>0</v>
      </c>
      <c r="BJ281" s="20" t="s">
        <v>88</v>
      </c>
      <c r="BK281" s="181">
        <f>ROUND(I281*H281,2)</f>
        <v>0</v>
      </c>
      <c r="BL281" s="20" t="s">
        <v>222</v>
      </c>
      <c r="BM281" s="180" t="s">
        <v>2025</v>
      </c>
    </row>
    <row r="282" spans="1:51" s="13" customFormat="1" ht="12">
      <c r="A282" s="13"/>
      <c r="B282" s="182"/>
      <c r="C282" s="13"/>
      <c r="D282" s="183" t="s">
        <v>224</v>
      </c>
      <c r="E282" s="13"/>
      <c r="F282" s="185" t="s">
        <v>1536</v>
      </c>
      <c r="G282" s="13"/>
      <c r="H282" s="186">
        <v>0.578</v>
      </c>
      <c r="I282" s="187"/>
      <c r="J282" s="13"/>
      <c r="K282" s="13"/>
      <c r="L282" s="182"/>
      <c r="M282" s="188"/>
      <c r="N282" s="189"/>
      <c r="O282" s="189"/>
      <c r="P282" s="189"/>
      <c r="Q282" s="189"/>
      <c r="R282" s="189"/>
      <c r="S282" s="189"/>
      <c r="T282" s="190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184" t="s">
        <v>224</v>
      </c>
      <c r="AU282" s="184" t="s">
        <v>22</v>
      </c>
      <c r="AV282" s="13" t="s">
        <v>22</v>
      </c>
      <c r="AW282" s="13" t="s">
        <v>4</v>
      </c>
      <c r="AX282" s="13" t="s">
        <v>88</v>
      </c>
      <c r="AY282" s="184" t="s">
        <v>216</v>
      </c>
    </row>
    <row r="283" spans="1:65" s="2" customFormat="1" ht="24.15" customHeight="1">
      <c r="A283" s="40"/>
      <c r="B283" s="167"/>
      <c r="C283" s="203" t="s">
        <v>581</v>
      </c>
      <c r="D283" s="203" t="s">
        <v>355</v>
      </c>
      <c r="E283" s="204" t="s">
        <v>1599</v>
      </c>
      <c r="F283" s="205" t="s">
        <v>1600</v>
      </c>
      <c r="G283" s="206" t="s">
        <v>461</v>
      </c>
      <c r="H283" s="207">
        <v>0.578</v>
      </c>
      <c r="I283" s="208"/>
      <c r="J283" s="209">
        <f>ROUND(I283*H283,2)</f>
        <v>0</v>
      </c>
      <c r="K283" s="210"/>
      <c r="L283" s="211"/>
      <c r="M283" s="212" t="s">
        <v>3</v>
      </c>
      <c r="N283" s="213" t="s">
        <v>51</v>
      </c>
      <c r="O283" s="74"/>
      <c r="P283" s="178">
        <f>O283*H283</f>
        <v>0</v>
      </c>
      <c r="Q283" s="178">
        <v>0.57</v>
      </c>
      <c r="R283" s="178">
        <f>Q283*H283</f>
        <v>0.32946</v>
      </c>
      <c r="S283" s="178">
        <v>0</v>
      </c>
      <c r="T283" s="179">
        <f>S283*H283</f>
        <v>0</v>
      </c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R283" s="180" t="s">
        <v>257</v>
      </c>
      <c r="AT283" s="180" t="s">
        <v>355</v>
      </c>
      <c r="AU283" s="180" t="s">
        <v>22</v>
      </c>
      <c r="AY283" s="20" t="s">
        <v>216</v>
      </c>
      <c r="BE283" s="181">
        <f>IF(N283="základní",J283,0)</f>
        <v>0</v>
      </c>
      <c r="BF283" s="181">
        <f>IF(N283="snížená",J283,0)</f>
        <v>0</v>
      </c>
      <c r="BG283" s="181">
        <f>IF(N283="zákl. přenesená",J283,0)</f>
        <v>0</v>
      </c>
      <c r="BH283" s="181">
        <f>IF(N283="sníž. přenesená",J283,0)</f>
        <v>0</v>
      </c>
      <c r="BI283" s="181">
        <f>IF(N283="nulová",J283,0)</f>
        <v>0</v>
      </c>
      <c r="BJ283" s="20" t="s">
        <v>88</v>
      </c>
      <c r="BK283" s="181">
        <f>ROUND(I283*H283,2)</f>
        <v>0</v>
      </c>
      <c r="BL283" s="20" t="s">
        <v>222</v>
      </c>
      <c r="BM283" s="180" t="s">
        <v>2026</v>
      </c>
    </row>
    <row r="284" spans="1:51" s="13" customFormat="1" ht="12">
      <c r="A284" s="13"/>
      <c r="B284" s="182"/>
      <c r="C284" s="13"/>
      <c r="D284" s="183" t="s">
        <v>224</v>
      </c>
      <c r="E284" s="13"/>
      <c r="F284" s="185" t="s">
        <v>1536</v>
      </c>
      <c r="G284" s="13"/>
      <c r="H284" s="186">
        <v>0.578</v>
      </c>
      <c r="I284" s="187"/>
      <c r="J284" s="13"/>
      <c r="K284" s="13"/>
      <c r="L284" s="182"/>
      <c r="M284" s="188"/>
      <c r="N284" s="189"/>
      <c r="O284" s="189"/>
      <c r="P284" s="189"/>
      <c r="Q284" s="189"/>
      <c r="R284" s="189"/>
      <c r="S284" s="189"/>
      <c r="T284" s="190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184" t="s">
        <v>224</v>
      </c>
      <c r="AU284" s="184" t="s">
        <v>22</v>
      </c>
      <c r="AV284" s="13" t="s">
        <v>22</v>
      </c>
      <c r="AW284" s="13" t="s">
        <v>4</v>
      </c>
      <c r="AX284" s="13" t="s">
        <v>88</v>
      </c>
      <c r="AY284" s="184" t="s">
        <v>216</v>
      </c>
    </row>
    <row r="285" spans="1:65" s="2" customFormat="1" ht="24.15" customHeight="1">
      <c r="A285" s="40"/>
      <c r="B285" s="167"/>
      <c r="C285" s="203" t="s">
        <v>585</v>
      </c>
      <c r="D285" s="203" t="s">
        <v>355</v>
      </c>
      <c r="E285" s="204" t="s">
        <v>1595</v>
      </c>
      <c r="F285" s="205" t="s">
        <v>1596</v>
      </c>
      <c r="G285" s="206" t="s">
        <v>461</v>
      </c>
      <c r="H285" s="207">
        <v>0.578</v>
      </c>
      <c r="I285" s="208"/>
      <c r="J285" s="209">
        <f>ROUND(I285*H285,2)</f>
        <v>0</v>
      </c>
      <c r="K285" s="210"/>
      <c r="L285" s="211"/>
      <c r="M285" s="212" t="s">
        <v>3</v>
      </c>
      <c r="N285" s="213" t="s">
        <v>51</v>
      </c>
      <c r="O285" s="74"/>
      <c r="P285" s="178">
        <f>O285*H285</f>
        <v>0</v>
      </c>
      <c r="Q285" s="178">
        <v>0.393</v>
      </c>
      <c r="R285" s="178">
        <f>Q285*H285</f>
        <v>0.227154</v>
      </c>
      <c r="S285" s="178">
        <v>0</v>
      </c>
      <c r="T285" s="179">
        <f>S285*H285</f>
        <v>0</v>
      </c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R285" s="180" t="s">
        <v>257</v>
      </c>
      <c r="AT285" s="180" t="s">
        <v>355</v>
      </c>
      <c r="AU285" s="180" t="s">
        <v>22</v>
      </c>
      <c r="AY285" s="20" t="s">
        <v>216</v>
      </c>
      <c r="BE285" s="181">
        <f>IF(N285="základní",J285,0)</f>
        <v>0</v>
      </c>
      <c r="BF285" s="181">
        <f>IF(N285="snížená",J285,0)</f>
        <v>0</v>
      </c>
      <c r="BG285" s="181">
        <f>IF(N285="zákl. přenesená",J285,0)</f>
        <v>0</v>
      </c>
      <c r="BH285" s="181">
        <f>IF(N285="sníž. přenesená",J285,0)</f>
        <v>0</v>
      </c>
      <c r="BI285" s="181">
        <f>IF(N285="nulová",J285,0)</f>
        <v>0</v>
      </c>
      <c r="BJ285" s="20" t="s">
        <v>88</v>
      </c>
      <c r="BK285" s="181">
        <f>ROUND(I285*H285,2)</f>
        <v>0</v>
      </c>
      <c r="BL285" s="20" t="s">
        <v>222</v>
      </c>
      <c r="BM285" s="180" t="s">
        <v>1770</v>
      </c>
    </row>
    <row r="286" spans="1:51" s="13" customFormat="1" ht="12">
      <c r="A286" s="13"/>
      <c r="B286" s="182"/>
      <c r="C286" s="13"/>
      <c r="D286" s="183" t="s">
        <v>224</v>
      </c>
      <c r="E286" s="13"/>
      <c r="F286" s="185" t="s">
        <v>1536</v>
      </c>
      <c r="G286" s="13"/>
      <c r="H286" s="186">
        <v>0.578</v>
      </c>
      <c r="I286" s="187"/>
      <c r="J286" s="13"/>
      <c r="K286" s="13"/>
      <c r="L286" s="182"/>
      <c r="M286" s="188"/>
      <c r="N286" s="189"/>
      <c r="O286" s="189"/>
      <c r="P286" s="189"/>
      <c r="Q286" s="189"/>
      <c r="R286" s="189"/>
      <c r="S286" s="189"/>
      <c r="T286" s="190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184" t="s">
        <v>224</v>
      </c>
      <c r="AU286" s="184" t="s">
        <v>22</v>
      </c>
      <c r="AV286" s="13" t="s">
        <v>22</v>
      </c>
      <c r="AW286" s="13" t="s">
        <v>4</v>
      </c>
      <c r="AX286" s="13" t="s">
        <v>88</v>
      </c>
      <c r="AY286" s="184" t="s">
        <v>216</v>
      </c>
    </row>
    <row r="287" spans="1:65" s="2" customFormat="1" ht="37.8" customHeight="1">
      <c r="A287" s="40"/>
      <c r="B287" s="167"/>
      <c r="C287" s="168" t="s">
        <v>589</v>
      </c>
      <c r="D287" s="168" t="s">
        <v>218</v>
      </c>
      <c r="E287" s="169" t="s">
        <v>2027</v>
      </c>
      <c r="F287" s="170" t="s">
        <v>2028</v>
      </c>
      <c r="G287" s="171" t="s">
        <v>461</v>
      </c>
      <c r="H287" s="172">
        <v>1.157</v>
      </c>
      <c r="I287" s="173"/>
      <c r="J287" s="174">
        <f>ROUND(I287*H287,2)</f>
        <v>0</v>
      </c>
      <c r="K287" s="175"/>
      <c r="L287" s="41"/>
      <c r="M287" s="176" t="s">
        <v>3</v>
      </c>
      <c r="N287" s="177" t="s">
        <v>51</v>
      </c>
      <c r="O287" s="74"/>
      <c r="P287" s="178">
        <f>O287*H287</f>
        <v>0</v>
      </c>
      <c r="Q287" s="178">
        <v>2.42093</v>
      </c>
      <c r="R287" s="178">
        <f>Q287*H287</f>
        <v>2.8010160099999997</v>
      </c>
      <c r="S287" s="178">
        <v>0</v>
      </c>
      <c r="T287" s="179">
        <f>S287*H287</f>
        <v>0</v>
      </c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R287" s="180" t="s">
        <v>222</v>
      </c>
      <c r="AT287" s="180" t="s">
        <v>218</v>
      </c>
      <c r="AU287" s="180" t="s">
        <v>22</v>
      </c>
      <c r="AY287" s="20" t="s">
        <v>216</v>
      </c>
      <c r="BE287" s="181">
        <f>IF(N287="základní",J287,0)</f>
        <v>0</v>
      </c>
      <c r="BF287" s="181">
        <f>IF(N287="snížená",J287,0)</f>
        <v>0</v>
      </c>
      <c r="BG287" s="181">
        <f>IF(N287="zákl. přenesená",J287,0)</f>
        <v>0</v>
      </c>
      <c r="BH287" s="181">
        <f>IF(N287="sníž. přenesená",J287,0)</f>
        <v>0</v>
      </c>
      <c r="BI287" s="181">
        <f>IF(N287="nulová",J287,0)</f>
        <v>0</v>
      </c>
      <c r="BJ287" s="20" t="s">
        <v>88</v>
      </c>
      <c r="BK287" s="181">
        <f>ROUND(I287*H287,2)</f>
        <v>0</v>
      </c>
      <c r="BL287" s="20" t="s">
        <v>222</v>
      </c>
      <c r="BM287" s="180" t="s">
        <v>2029</v>
      </c>
    </row>
    <row r="288" spans="1:51" s="13" customFormat="1" ht="12">
      <c r="A288" s="13"/>
      <c r="B288" s="182"/>
      <c r="C288" s="13"/>
      <c r="D288" s="183" t="s">
        <v>224</v>
      </c>
      <c r="E288" s="13"/>
      <c r="F288" s="185" t="s">
        <v>1546</v>
      </c>
      <c r="G288" s="13"/>
      <c r="H288" s="186">
        <v>1.157</v>
      </c>
      <c r="I288" s="187"/>
      <c r="J288" s="13"/>
      <c r="K288" s="13"/>
      <c r="L288" s="182"/>
      <c r="M288" s="188"/>
      <c r="N288" s="189"/>
      <c r="O288" s="189"/>
      <c r="P288" s="189"/>
      <c r="Q288" s="189"/>
      <c r="R288" s="189"/>
      <c r="S288" s="189"/>
      <c r="T288" s="190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184" t="s">
        <v>224</v>
      </c>
      <c r="AU288" s="184" t="s">
        <v>22</v>
      </c>
      <c r="AV288" s="13" t="s">
        <v>22</v>
      </c>
      <c r="AW288" s="13" t="s">
        <v>4</v>
      </c>
      <c r="AX288" s="13" t="s">
        <v>88</v>
      </c>
      <c r="AY288" s="184" t="s">
        <v>216</v>
      </c>
    </row>
    <row r="289" spans="1:65" s="2" customFormat="1" ht="24.15" customHeight="1">
      <c r="A289" s="40"/>
      <c r="B289" s="167"/>
      <c r="C289" s="203" t="s">
        <v>594</v>
      </c>
      <c r="D289" s="203" t="s">
        <v>355</v>
      </c>
      <c r="E289" s="204" t="s">
        <v>2030</v>
      </c>
      <c r="F289" s="205" t="s">
        <v>2031</v>
      </c>
      <c r="G289" s="206" t="s">
        <v>461</v>
      </c>
      <c r="H289" s="207">
        <v>1.157</v>
      </c>
      <c r="I289" s="208"/>
      <c r="J289" s="209">
        <f>ROUND(I289*H289,2)</f>
        <v>0</v>
      </c>
      <c r="K289" s="210"/>
      <c r="L289" s="211"/>
      <c r="M289" s="212" t="s">
        <v>3</v>
      </c>
      <c r="N289" s="213" t="s">
        <v>51</v>
      </c>
      <c r="O289" s="74"/>
      <c r="P289" s="178">
        <f>O289*H289</f>
        <v>0</v>
      </c>
      <c r="Q289" s="178">
        <v>1.229</v>
      </c>
      <c r="R289" s="178">
        <f>Q289*H289</f>
        <v>1.4219530000000002</v>
      </c>
      <c r="S289" s="178">
        <v>0</v>
      </c>
      <c r="T289" s="179">
        <f>S289*H289</f>
        <v>0</v>
      </c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R289" s="180" t="s">
        <v>257</v>
      </c>
      <c r="AT289" s="180" t="s">
        <v>355</v>
      </c>
      <c r="AU289" s="180" t="s">
        <v>22</v>
      </c>
      <c r="AY289" s="20" t="s">
        <v>216</v>
      </c>
      <c r="BE289" s="181">
        <f>IF(N289="základní",J289,0)</f>
        <v>0</v>
      </c>
      <c r="BF289" s="181">
        <f>IF(N289="snížená",J289,0)</f>
        <v>0</v>
      </c>
      <c r="BG289" s="181">
        <f>IF(N289="zákl. přenesená",J289,0)</f>
        <v>0</v>
      </c>
      <c r="BH289" s="181">
        <f>IF(N289="sníž. přenesená",J289,0)</f>
        <v>0</v>
      </c>
      <c r="BI289" s="181">
        <f>IF(N289="nulová",J289,0)</f>
        <v>0</v>
      </c>
      <c r="BJ289" s="20" t="s">
        <v>88</v>
      </c>
      <c r="BK289" s="181">
        <f>ROUND(I289*H289,2)</f>
        <v>0</v>
      </c>
      <c r="BL289" s="20" t="s">
        <v>222</v>
      </c>
      <c r="BM289" s="180" t="s">
        <v>2032</v>
      </c>
    </row>
    <row r="290" spans="1:51" s="13" customFormat="1" ht="12">
      <c r="A290" s="13"/>
      <c r="B290" s="182"/>
      <c r="C290" s="13"/>
      <c r="D290" s="183" t="s">
        <v>224</v>
      </c>
      <c r="E290" s="13"/>
      <c r="F290" s="185" t="s">
        <v>1546</v>
      </c>
      <c r="G290" s="13"/>
      <c r="H290" s="186">
        <v>1.157</v>
      </c>
      <c r="I290" s="187"/>
      <c r="J290" s="13"/>
      <c r="K290" s="13"/>
      <c r="L290" s="182"/>
      <c r="M290" s="188"/>
      <c r="N290" s="189"/>
      <c r="O290" s="189"/>
      <c r="P290" s="189"/>
      <c r="Q290" s="189"/>
      <c r="R290" s="189"/>
      <c r="S290" s="189"/>
      <c r="T290" s="190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184" t="s">
        <v>224</v>
      </c>
      <c r="AU290" s="184" t="s">
        <v>22</v>
      </c>
      <c r="AV290" s="13" t="s">
        <v>22</v>
      </c>
      <c r="AW290" s="13" t="s">
        <v>4</v>
      </c>
      <c r="AX290" s="13" t="s">
        <v>88</v>
      </c>
      <c r="AY290" s="184" t="s">
        <v>216</v>
      </c>
    </row>
    <row r="291" spans="1:65" s="2" customFormat="1" ht="24.15" customHeight="1">
      <c r="A291" s="40"/>
      <c r="B291" s="167"/>
      <c r="C291" s="203" t="s">
        <v>598</v>
      </c>
      <c r="D291" s="203" t="s">
        <v>355</v>
      </c>
      <c r="E291" s="204" t="s">
        <v>1592</v>
      </c>
      <c r="F291" s="205" t="s">
        <v>1593</v>
      </c>
      <c r="G291" s="206" t="s">
        <v>461</v>
      </c>
      <c r="H291" s="207">
        <v>0.578</v>
      </c>
      <c r="I291" s="208"/>
      <c r="J291" s="209">
        <f>ROUND(I291*H291,2)</f>
        <v>0</v>
      </c>
      <c r="K291" s="210"/>
      <c r="L291" s="211"/>
      <c r="M291" s="212" t="s">
        <v>3</v>
      </c>
      <c r="N291" s="213" t="s">
        <v>51</v>
      </c>
      <c r="O291" s="74"/>
      <c r="P291" s="178">
        <f>O291*H291</f>
        <v>0</v>
      </c>
      <c r="Q291" s="178">
        <v>0.254</v>
      </c>
      <c r="R291" s="178">
        <f>Q291*H291</f>
        <v>0.146812</v>
      </c>
      <c r="S291" s="178">
        <v>0</v>
      </c>
      <c r="T291" s="179">
        <f>S291*H291</f>
        <v>0</v>
      </c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R291" s="180" t="s">
        <v>257</v>
      </c>
      <c r="AT291" s="180" t="s">
        <v>355</v>
      </c>
      <c r="AU291" s="180" t="s">
        <v>22</v>
      </c>
      <c r="AY291" s="20" t="s">
        <v>216</v>
      </c>
      <c r="BE291" s="181">
        <f>IF(N291="základní",J291,0)</f>
        <v>0</v>
      </c>
      <c r="BF291" s="181">
        <f>IF(N291="snížená",J291,0)</f>
        <v>0</v>
      </c>
      <c r="BG291" s="181">
        <f>IF(N291="zákl. přenesená",J291,0)</f>
        <v>0</v>
      </c>
      <c r="BH291" s="181">
        <f>IF(N291="sníž. přenesená",J291,0)</f>
        <v>0</v>
      </c>
      <c r="BI291" s="181">
        <f>IF(N291="nulová",J291,0)</f>
        <v>0</v>
      </c>
      <c r="BJ291" s="20" t="s">
        <v>88</v>
      </c>
      <c r="BK291" s="181">
        <f>ROUND(I291*H291,2)</f>
        <v>0</v>
      </c>
      <c r="BL291" s="20" t="s">
        <v>222</v>
      </c>
      <c r="BM291" s="180" t="s">
        <v>2033</v>
      </c>
    </row>
    <row r="292" spans="1:51" s="13" customFormat="1" ht="12">
      <c r="A292" s="13"/>
      <c r="B292" s="182"/>
      <c r="C292" s="13"/>
      <c r="D292" s="183" t="s">
        <v>224</v>
      </c>
      <c r="E292" s="13"/>
      <c r="F292" s="185" t="s">
        <v>1536</v>
      </c>
      <c r="G292" s="13"/>
      <c r="H292" s="186">
        <v>0.578</v>
      </c>
      <c r="I292" s="187"/>
      <c r="J292" s="13"/>
      <c r="K292" s="13"/>
      <c r="L292" s="182"/>
      <c r="M292" s="188"/>
      <c r="N292" s="189"/>
      <c r="O292" s="189"/>
      <c r="P292" s="189"/>
      <c r="Q292" s="189"/>
      <c r="R292" s="189"/>
      <c r="S292" s="189"/>
      <c r="T292" s="190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184" t="s">
        <v>224</v>
      </c>
      <c r="AU292" s="184" t="s">
        <v>22</v>
      </c>
      <c r="AV292" s="13" t="s">
        <v>22</v>
      </c>
      <c r="AW292" s="13" t="s">
        <v>4</v>
      </c>
      <c r="AX292" s="13" t="s">
        <v>88</v>
      </c>
      <c r="AY292" s="184" t="s">
        <v>216</v>
      </c>
    </row>
    <row r="293" spans="1:65" s="2" customFormat="1" ht="24.15" customHeight="1">
      <c r="A293" s="40"/>
      <c r="B293" s="167"/>
      <c r="C293" s="203" t="s">
        <v>2034</v>
      </c>
      <c r="D293" s="203" t="s">
        <v>355</v>
      </c>
      <c r="E293" s="204" t="s">
        <v>1595</v>
      </c>
      <c r="F293" s="205" t="s">
        <v>1596</v>
      </c>
      <c r="G293" s="206" t="s">
        <v>461</v>
      </c>
      <c r="H293" s="207">
        <v>0.578</v>
      </c>
      <c r="I293" s="208"/>
      <c r="J293" s="209">
        <f>ROUND(I293*H293,2)</f>
        <v>0</v>
      </c>
      <c r="K293" s="210"/>
      <c r="L293" s="211"/>
      <c r="M293" s="212" t="s">
        <v>3</v>
      </c>
      <c r="N293" s="213" t="s">
        <v>51</v>
      </c>
      <c r="O293" s="74"/>
      <c r="P293" s="178">
        <f>O293*H293</f>
        <v>0</v>
      </c>
      <c r="Q293" s="178">
        <v>0.393</v>
      </c>
      <c r="R293" s="178">
        <f>Q293*H293</f>
        <v>0.227154</v>
      </c>
      <c r="S293" s="178">
        <v>0</v>
      </c>
      <c r="T293" s="179">
        <f>S293*H293</f>
        <v>0</v>
      </c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R293" s="180" t="s">
        <v>257</v>
      </c>
      <c r="AT293" s="180" t="s">
        <v>355</v>
      </c>
      <c r="AU293" s="180" t="s">
        <v>22</v>
      </c>
      <c r="AY293" s="20" t="s">
        <v>216</v>
      </c>
      <c r="BE293" s="181">
        <f>IF(N293="základní",J293,0)</f>
        <v>0</v>
      </c>
      <c r="BF293" s="181">
        <f>IF(N293="snížená",J293,0)</f>
        <v>0</v>
      </c>
      <c r="BG293" s="181">
        <f>IF(N293="zákl. přenesená",J293,0)</f>
        <v>0</v>
      </c>
      <c r="BH293" s="181">
        <f>IF(N293="sníž. přenesená",J293,0)</f>
        <v>0</v>
      </c>
      <c r="BI293" s="181">
        <f>IF(N293="nulová",J293,0)</f>
        <v>0</v>
      </c>
      <c r="BJ293" s="20" t="s">
        <v>88</v>
      </c>
      <c r="BK293" s="181">
        <f>ROUND(I293*H293,2)</f>
        <v>0</v>
      </c>
      <c r="BL293" s="20" t="s">
        <v>222</v>
      </c>
      <c r="BM293" s="180" t="s">
        <v>2035</v>
      </c>
    </row>
    <row r="294" spans="1:51" s="13" customFormat="1" ht="12">
      <c r="A294" s="13"/>
      <c r="B294" s="182"/>
      <c r="C294" s="13"/>
      <c r="D294" s="183" t="s">
        <v>224</v>
      </c>
      <c r="E294" s="13"/>
      <c r="F294" s="185" t="s">
        <v>1536</v>
      </c>
      <c r="G294" s="13"/>
      <c r="H294" s="186">
        <v>0.578</v>
      </c>
      <c r="I294" s="187"/>
      <c r="J294" s="13"/>
      <c r="K294" s="13"/>
      <c r="L294" s="182"/>
      <c r="M294" s="188"/>
      <c r="N294" s="189"/>
      <c r="O294" s="189"/>
      <c r="P294" s="189"/>
      <c r="Q294" s="189"/>
      <c r="R294" s="189"/>
      <c r="S294" s="189"/>
      <c r="T294" s="190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184" t="s">
        <v>224</v>
      </c>
      <c r="AU294" s="184" t="s">
        <v>22</v>
      </c>
      <c r="AV294" s="13" t="s">
        <v>22</v>
      </c>
      <c r="AW294" s="13" t="s">
        <v>4</v>
      </c>
      <c r="AX294" s="13" t="s">
        <v>88</v>
      </c>
      <c r="AY294" s="184" t="s">
        <v>216</v>
      </c>
    </row>
    <row r="295" spans="1:65" s="2" customFormat="1" ht="24.15" customHeight="1">
      <c r="A295" s="40"/>
      <c r="B295" s="167"/>
      <c r="C295" s="203" t="s">
        <v>2036</v>
      </c>
      <c r="D295" s="203" t="s">
        <v>355</v>
      </c>
      <c r="E295" s="204" t="s">
        <v>1599</v>
      </c>
      <c r="F295" s="205" t="s">
        <v>1600</v>
      </c>
      <c r="G295" s="206" t="s">
        <v>461</v>
      </c>
      <c r="H295" s="207">
        <v>0.578</v>
      </c>
      <c r="I295" s="208"/>
      <c r="J295" s="209">
        <f>ROUND(I295*H295,2)</f>
        <v>0</v>
      </c>
      <c r="K295" s="210"/>
      <c r="L295" s="211"/>
      <c r="M295" s="212" t="s">
        <v>3</v>
      </c>
      <c r="N295" s="213" t="s">
        <v>51</v>
      </c>
      <c r="O295" s="74"/>
      <c r="P295" s="178">
        <f>O295*H295</f>
        <v>0</v>
      </c>
      <c r="Q295" s="178">
        <v>0.57</v>
      </c>
      <c r="R295" s="178">
        <f>Q295*H295</f>
        <v>0.32946</v>
      </c>
      <c r="S295" s="178">
        <v>0</v>
      </c>
      <c r="T295" s="179">
        <f>S295*H295</f>
        <v>0</v>
      </c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R295" s="180" t="s">
        <v>257</v>
      </c>
      <c r="AT295" s="180" t="s">
        <v>355</v>
      </c>
      <c r="AU295" s="180" t="s">
        <v>22</v>
      </c>
      <c r="AY295" s="20" t="s">
        <v>216</v>
      </c>
      <c r="BE295" s="181">
        <f>IF(N295="základní",J295,0)</f>
        <v>0</v>
      </c>
      <c r="BF295" s="181">
        <f>IF(N295="snížená",J295,0)</f>
        <v>0</v>
      </c>
      <c r="BG295" s="181">
        <f>IF(N295="zákl. přenesená",J295,0)</f>
        <v>0</v>
      </c>
      <c r="BH295" s="181">
        <f>IF(N295="sníž. přenesená",J295,0)</f>
        <v>0</v>
      </c>
      <c r="BI295" s="181">
        <f>IF(N295="nulová",J295,0)</f>
        <v>0</v>
      </c>
      <c r="BJ295" s="20" t="s">
        <v>88</v>
      </c>
      <c r="BK295" s="181">
        <f>ROUND(I295*H295,2)</f>
        <v>0</v>
      </c>
      <c r="BL295" s="20" t="s">
        <v>222</v>
      </c>
      <c r="BM295" s="180" t="s">
        <v>2037</v>
      </c>
    </row>
    <row r="296" spans="1:51" s="13" customFormat="1" ht="12">
      <c r="A296" s="13"/>
      <c r="B296" s="182"/>
      <c r="C296" s="13"/>
      <c r="D296" s="183" t="s">
        <v>224</v>
      </c>
      <c r="E296" s="13"/>
      <c r="F296" s="185" t="s">
        <v>1536</v>
      </c>
      <c r="G296" s="13"/>
      <c r="H296" s="186">
        <v>0.578</v>
      </c>
      <c r="I296" s="187"/>
      <c r="J296" s="13"/>
      <c r="K296" s="13"/>
      <c r="L296" s="182"/>
      <c r="M296" s="188"/>
      <c r="N296" s="189"/>
      <c r="O296" s="189"/>
      <c r="P296" s="189"/>
      <c r="Q296" s="189"/>
      <c r="R296" s="189"/>
      <c r="S296" s="189"/>
      <c r="T296" s="190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184" t="s">
        <v>224</v>
      </c>
      <c r="AU296" s="184" t="s">
        <v>22</v>
      </c>
      <c r="AV296" s="13" t="s">
        <v>22</v>
      </c>
      <c r="AW296" s="13" t="s">
        <v>4</v>
      </c>
      <c r="AX296" s="13" t="s">
        <v>88</v>
      </c>
      <c r="AY296" s="184" t="s">
        <v>216</v>
      </c>
    </row>
    <row r="297" spans="1:65" s="2" customFormat="1" ht="24.15" customHeight="1">
      <c r="A297" s="40"/>
      <c r="B297" s="167"/>
      <c r="C297" s="168" t="s">
        <v>2038</v>
      </c>
      <c r="D297" s="168" t="s">
        <v>218</v>
      </c>
      <c r="E297" s="169" t="s">
        <v>1406</v>
      </c>
      <c r="F297" s="170" t="s">
        <v>1407</v>
      </c>
      <c r="G297" s="171" t="s">
        <v>461</v>
      </c>
      <c r="H297" s="172">
        <v>6.94</v>
      </c>
      <c r="I297" s="173"/>
      <c r="J297" s="174">
        <f>ROUND(I297*H297,2)</f>
        <v>0</v>
      </c>
      <c r="K297" s="175"/>
      <c r="L297" s="41"/>
      <c r="M297" s="176" t="s">
        <v>3</v>
      </c>
      <c r="N297" s="177" t="s">
        <v>51</v>
      </c>
      <c r="O297" s="74"/>
      <c r="P297" s="178">
        <f>O297*H297</f>
        <v>0</v>
      </c>
      <c r="Q297" s="178">
        <v>0.21734</v>
      </c>
      <c r="R297" s="178">
        <f>Q297*H297</f>
        <v>1.5083396000000002</v>
      </c>
      <c r="S297" s="178">
        <v>0</v>
      </c>
      <c r="T297" s="179">
        <f>S297*H297</f>
        <v>0</v>
      </c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R297" s="180" t="s">
        <v>222</v>
      </c>
      <c r="AT297" s="180" t="s">
        <v>218</v>
      </c>
      <c r="AU297" s="180" t="s">
        <v>22</v>
      </c>
      <c r="AY297" s="20" t="s">
        <v>216</v>
      </c>
      <c r="BE297" s="181">
        <f>IF(N297="základní",J297,0)</f>
        <v>0</v>
      </c>
      <c r="BF297" s="181">
        <f>IF(N297="snížená",J297,0)</f>
        <v>0</v>
      </c>
      <c r="BG297" s="181">
        <f>IF(N297="zákl. přenesená",J297,0)</f>
        <v>0</v>
      </c>
      <c r="BH297" s="181">
        <f>IF(N297="sníž. přenesená",J297,0)</f>
        <v>0</v>
      </c>
      <c r="BI297" s="181">
        <f>IF(N297="nulová",J297,0)</f>
        <v>0</v>
      </c>
      <c r="BJ297" s="20" t="s">
        <v>88</v>
      </c>
      <c r="BK297" s="181">
        <f>ROUND(I297*H297,2)</f>
        <v>0</v>
      </c>
      <c r="BL297" s="20" t="s">
        <v>222</v>
      </c>
      <c r="BM297" s="180" t="s">
        <v>2039</v>
      </c>
    </row>
    <row r="298" spans="1:51" s="13" customFormat="1" ht="12">
      <c r="A298" s="13"/>
      <c r="B298" s="182"/>
      <c r="C298" s="13"/>
      <c r="D298" s="183" t="s">
        <v>224</v>
      </c>
      <c r="E298" s="13"/>
      <c r="F298" s="185" t="s">
        <v>1722</v>
      </c>
      <c r="G298" s="13"/>
      <c r="H298" s="186">
        <v>6.94</v>
      </c>
      <c r="I298" s="187"/>
      <c r="J298" s="13"/>
      <c r="K298" s="13"/>
      <c r="L298" s="182"/>
      <c r="M298" s="188"/>
      <c r="N298" s="189"/>
      <c r="O298" s="189"/>
      <c r="P298" s="189"/>
      <c r="Q298" s="189"/>
      <c r="R298" s="189"/>
      <c r="S298" s="189"/>
      <c r="T298" s="190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184" t="s">
        <v>224</v>
      </c>
      <c r="AU298" s="184" t="s">
        <v>22</v>
      </c>
      <c r="AV298" s="13" t="s">
        <v>22</v>
      </c>
      <c r="AW298" s="13" t="s">
        <v>4</v>
      </c>
      <c r="AX298" s="13" t="s">
        <v>88</v>
      </c>
      <c r="AY298" s="184" t="s">
        <v>216</v>
      </c>
    </row>
    <row r="299" spans="1:65" s="2" customFormat="1" ht="24.15" customHeight="1">
      <c r="A299" s="40"/>
      <c r="B299" s="167"/>
      <c r="C299" s="203" t="s">
        <v>2040</v>
      </c>
      <c r="D299" s="203" t="s">
        <v>355</v>
      </c>
      <c r="E299" s="204" t="s">
        <v>1410</v>
      </c>
      <c r="F299" s="205" t="s">
        <v>2041</v>
      </c>
      <c r="G299" s="206" t="s">
        <v>461</v>
      </c>
      <c r="H299" s="207">
        <v>6.94</v>
      </c>
      <c r="I299" s="208"/>
      <c r="J299" s="209">
        <f>ROUND(I299*H299,2)</f>
        <v>0</v>
      </c>
      <c r="K299" s="210"/>
      <c r="L299" s="211"/>
      <c r="M299" s="212" t="s">
        <v>3</v>
      </c>
      <c r="N299" s="213" t="s">
        <v>51</v>
      </c>
      <c r="O299" s="74"/>
      <c r="P299" s="178">
        <f>O299*H299</f>
        <v>0</v>
      </c>
      <c r="Q299" s="178">
        <v>0.196</v>
      </c>
      <c r="R299" s="178">
        <f>Q299*H299</f>
        <v>1.3602400000000001</v>
      </c>
      <c r="S299" s="178">
        <v>0</v>
      </c>
      <c r="T299" s="179">
        <f>S299*H299</f>
        <v>0</v>
      </c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  <c r="AE299" s="40"/>
      <c r="AR299" s="180" t="s">
        <v>257</v>
      </c>
      <c r="AT299" s="180" t="s">
        <v>355</v>
      </c>
      <c r="AU299" s="180" t="s">
        <v>22</v>
      </c>
      <c r="AY299" s="20" t="s">
        <v>216</v>
      </c>
      <c r="BE299" s="181">
        <f>IF(N299="základní",J299,0)</f>
        <v>0</v>
      </c>
      <c r="BF299" s="181">
        <f>IF(N299="snížená",J299,0)</f>
        <v>0</v>
      </c>
      <c r="BG299" s="181">
        <f>IF(N299="zákl. přenesená",J299,0)</f>
        <v>0</v>
      </c>
      <c r="BH299" s="181">
        <f>IF(N299="sníž. přenesená",J299,0)</f>
        <v>0</v>
      </c>
      <c r="BI299" s="181">
        <f>IF(N299="nulová",J299,0)</f>
        <v>0</v>
      </c>
      <c r="BJ299" s="20" t="s">
        <v>88</v>
      </c>
      <c r="BK299" s="181">
        <f>ROUND(I299*H299,2)</f>
        <v>0</v>
      </c>
      <c r="BL299" s="20" t="s">
        <v>222</v>
      </c>
      <c r="BM299" s="180" t="s">
        <v>2042</v>
      </c>
    </row>
    <row r="300" spans="1:51" s="13" customFormat="1" ht="12">
      <c r="A300" s="13"/>
      <c r="B300" s="182"/>
      <c r="C300" s="13"/>
      <c r="D300" s="183" t="s">
        <v>224</v>
      </c>
      <c r="E300" s="13"/>
      <c r="F300" s="185" t="s">
        <v>1722</v>
      </c>
      <c r="G300" s="13"/>
      <c r="H300" s="186">
        <v>6.94</v>
      </c>
      <c r="I300" s="187"/>
      <c r="J300" s="13"/>
      <c r="K300" s="13"/>
      <c r="L300" s="182"/>
      <c r="M300" s="188"/>
      <c r="N300" s="189"/>
      <c r="O300" s="189"/>
      <c r="P300" s="189"/>
      <c r="Q300" s="189"/>
      <c r="R300" s="189"/>
      <c r="S300" s="189"/>
      <c r="T300" s="190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184" t="s">
        <v>224</v>
      </c>
      <c r="AU300" s="184" t="s">
        <v>22</v>
      </c>
      <c r="AV300" s="13" t="s">
        <v>22</v>
      </c>
      <c r="AW300" s="13" t="s">
        <v>4</v>
      </c>
      <c r="AX300" s="13" t="s">
        <v>88</v>
      </c>
      <c r="AY300" s="184" t="s">
        <v>216</v>
      </c>
    </row>
    <row r="301" spans="1:65" s="2" customFormat="1" ht="24.15" customHeight="1">
      <c r="A301" s="40"/>
      <c r="B301" s="167"/>
      <c r="C301" s="168" t="s">
        <v>2043</v>
      </c>
      <c r="D301" s="168" t="s">
        <v>218</v>
      </c>
      <c r="E301" s="169" t="s">
        <v>1785</v>
      </c>
      <c r="F301" s="170" t="s">
        <v>1786</v>
      </c>
      <c r="G301" s="171" t="s">
        <v>270</v>
      </c>
      <c r="H301" s="172">
        <v>15.206</v>
      </c>
      <c r="I301" s="173"/>
      <c r="J301" s="174">
        <f>ROUND(I301*H301,2)</f>
        <v>0</v>
      </c>
      <c r="K301" s="175"/>
      <c r="L301" s="41"/>
      <c r="M301" s="176" t="s">
        <v>3</v>
      </c>
      <c r="N301" s="177" t="s">
        <v>51</v>
      </c>
      <c r="O301" s="74"/>
      <c r="P301" s="178">
        <f>O301*H301</f>
        <v>0</v>
      </c>
      <c r="Q301" s="178">
        <v>2.25634</v>
      </c>
      <c r="R301" s="178">
        <f>Q301*H301</f>
        <v>34.309906039999994</v>
      </c>
      <c r="S301" s="178">
        <v>0</v>
      </c>
      <c r="T301" s="179">
        <f>S301*H301</f>
        <v>0</v>
      </c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R301" s="180" t="s">
        <v>222</v>
      </c>
      <c r="AT301" s="180" t="s">
        <v>218</v>
      </c>
      <c r="AU301" s="180" t="s">
        <v>22</v>
      </c>
      <c r="AY301" s="20" t="s">
        <v>216</v>
      </c>
      <c r="BE301" s="181">
        <f>IF(N301="základní",J301,0)</f>
        <v>0</v>
      </c>
      <c r="BF301" s="181">
        <f>IF(N301="snížená",J301,0)</f>
        <v>0</v>
      </c>
      <c r="BG301" s="181">
        <f>IF(N301="zákl. přenesená",J301,0)</f>
        <v>0</v>
      </c>
      <c r="BH301" s="181">
        <f>IF(N301="sníž. přenesená",J301,0)</f>
        <v>0</v>
      </c>
      <c r="BI301" s="181">
        <f>IF(N301="nulová",J301,0)</f>
        <v>0</v>
      </c>
      <c r="BJ301" s="20" t="s">
        <v>88</v>
      </c>
      <c r="BK301" s="181">
        <f>ROUND(I301*H301,2)</f>
        <v>0</v>
      </c>
      <c r="BL301" s="20" t="s">
        <v>222</v>
      </c>
      <c r="BM301" s="180" t="s">
        <v>1888</v>
      </c>
    </row>
    <row r="302" spans="1:51" s="13" customFormat="1" ht="12">
      <c r="A302" s="13"/>
      <c r="B302" s="182"/>
      <c r="C302" s="13"/>
      <c r="D302" s="183" t="s">
        <v>224</v>
      </c>
      <c r="E302" s="184" t="s">
        <v>3</v>
      </c>
      <c r="F302" s="185" t="s">
        <v>2044</v>
      </c>
      <c r="G302" s="13"/>
      <c r="H302" s="186">
        <v>26.295</v>
      </c>
      <c r="I302" s="187"/>
      <c r="J302" s="13"/>
      <c r="K302" s="13"/>
      <c r="L302" s="182"/>
      <c r="M302" s="188"/>
      <c r="N302" s="189"/>
      <c r="O302" s="189"/>
      <c r="P302" s="189"/>
      <c r="Q302" s="189"/>
      <c r="R302" s="189"/>
      <c r="S302" s="189"/>
      <c r="T302" s="190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184" t="s">
        <v>224</v>
      </c>
      <c r="AU302" s="184" t="s">
        <v>22</v>
      </c>
      <c r="AV302" s="13" t="s">
        <v>22</v>
      </c>
      <c r="AW302" s="13" t="s">
        <v>41</v>
      </c>
      <c r="AX302" s="13" t="s">
        <v>88</v>
      </c>
      <c r="AY302" s="184" t="s">
        <v>216</v>
      </c>
    </row>
    <row r="303" spans="1:51" s="13" customFormat="1" ht="12">
      <c r="A303" s="13"/>
      <c r="B303" s="182"/>
      <c r="C303" s="13"/>
      <c r="D303" s="183" t="s">
        <v>224</v>
      </c>
      <c r="E303" s="13"/>
      <c r="F303" s="185" t="s">
        <v>2045</v>
      </c>
      <c r="G303" s="13"/>
      <c r="H303" s="186">
        <v>15.206</v>
      </c>
      <c r="I303" s="187"/>
      <c r="J303" s="13"/>
      <c r="K303" s="13"/>
      <c r="L303" s="182"/>
      <c r="M303" s="188"/>
      <c r="N303" s="189"/>
      <c r="O303" s="189"/>
      <c r="P303" s="189"/>
      <c r="Q303" s="189"/>
      <c r="R303" s="189"/>
      <c r="S303" s="189"/>
      <c r="T303" s="190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184" t="s">
        <v>224</v>
      </c>
      <c r="AU303" s="184" t="s">
        <v>22</v>
      </c>
      <c r="AV303" s="13" t="s">
        <v>22</v>
      </c>
      <c r="AW303" s="13" t="s">
        <v>4</v>
      </c>
      <c r="AX303" s="13" t="s">
        <v>88</v>
      </c>
      <c r="AY303" s="184" t="s">
        <v>216</v>
      </c>
    </row>
    <row r="304" spans="1:65" s="2" customFormat="1" ht="14.4" customHeight="1">
      <c r="A304" s="40"/>
      <c r="B304" s="167"/>
      <c r="C304" s="168" t="s">
        <v>2046</v>
      </c>
      <c r="D304" s="168" t="s">
        <v>218</v>
      </c>
      <c r="E304" s="169" t="s">
        <v>1426</v>
      </c>
      <c r="F304" s="170" t="s">
        <v>1427</v>
      </c>
      <c r="G304" s="171" t="s">
        <v>260</v>
      </c>
      <c r="H304" s="172">
        <v>293.129</v>
      </c>
      <c r="I304" s="173"/>
      <c r="J304" s="174">
        <f>ROUND(I304*H304,2)</f>
        <v>0</v>
      </c>
      <c r="K304" s="175"/>
      <c r="L304" s="41"/>
      <c r="M304" s="176" t="s">
        <v>3</v>
      </c>
      <c r="N304" s="177" t="s">
        <v>51</v>
      </c>
      <c r="O304" s="74"/>
      <c r="P304" s="178">
        <f>O304*H304</f>
        <v>0</v>
      </c>
      <c r="Q304" s="178">
        <v>0.00019</v>
      </c>
      <c r="R304" s="178">
        <f>Q304*H304</f>
        <v>0.05569451000000001</v>
      </c>
      <c r="S304" s="178">
        <v>0</v>
      </c>
      <c r="T304" s="179">
        <f>S304*H304</f>
        <v>0</v>
      </c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R304" s="180" t="s">
        <v>222</v>
      </c>
      <c r="AT304" s="180" t="s">
        <v>218</v>
      </c>
      <c r="AU304" s="180" t="s">
        <v>22</v>
      </c>
      <c r="AY304" s="20" t="s">
        <v>216</v>
      </c>
      <c r="BE304" s="181">
        <f>IF(N304="základní",J304,0)</f>
        <v>0</v>
      </c>
      <c r="BF304" s="181">
        <f>IF(N304="snížená",J304,0)</f>
        <v>0</v>
      </c>
      <c r="BG304" s="181">
        <f>IF(N304="zákl. přenesená",J304,0)</f>
        <v>0</v>
      </c>
      <c r="BH304" s="181">
        <f>IF(N304="sníž. přenesená",J304,0)</f>
        <v>0</v>
      </c>
      <c r="BI304" s="181">
        <f>IF(N304="nulová",J304,0)</f>
        <v>0</v>
      </c>
      <c r="BJ304" s="20" t="s">
        <v>88</v>
      </c>
      <c r="BK304" s="181">
        <f>ROUND(I304*H304,2)</f>
        <v>0</v>
      </c>
      <c r="BL304" s="20" t="s">
        <v>222</v>
      </c>
      <c r="BM304" s="180" t="s">
        <v>1791</v>
      </c>
    </row>
    <row r="305" spans="1:51" s="13" customFormat="1" ht="12">
      <c r="A305" s="13"/>
      <c r="B305" s="182"/>
      <c r="C305" s="13"/>
      <c r="D305" s="183" t="s">
        <v>224</v>
      </c>
      <c r="E305" s="184" t="s">
        <v>3</v>
      </c>
      <c r="F305" s="185" t="s">
        <v>2047</v>
      </c>
      <c r="G305" s="13"/>
      <c r="H305" s="186">
        <v>506.88</v>
      </c>
      <c r="I305" s="187"/>
      <c r="J305" s="13"/>
      <c r="K305" s="13"/>
      <c r="L305" s="182"/>
      <c r="M305" s="188"/>
      <c r="N305" s="189"/>
      <c r="O305" s="189"/>
      <c r="P305" s="189"/>
      <c r="Q305" s="189"/>
      <c r="R305" s="189"/>
      <c r="S305" s="189"/>
      <c r="T305" s="190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184" t="s">
        <v>224</v>
      </c>
      <c r="AU305" s="184" t="s">
        <v>22</v>
      </c>
      <c r="AV305" s="13" t="s">
        <v>22</v>
      </c>
      <c r="AW305" s="13" t="s">
        <v>41</v>
      </c>
      <c r="AX305" s="13" t="s">
        <v>88</v>
      </c>
      <c r="AY305" s="184" t="s">
        <v>216</v>
      </c>
    </row>
    <row r="306" spans="1:51" s="13" customFormat="1" ht="12">
      <c r="A306" s="13"/>
      <c r="B306" s="182"/>
      <c r="C306" s="13"/>
      <c r="D306" s="183" t="s">
        <v>224</v>
      </c>
      <c r="E306" s="13"/>
      <c r="F306" s="185" t="s">
        <v>2048</v>
      </c>
      <c r="G306" s="13"/>
      <c r="H306" s="186">
        <v>293.129</v>
      </c>
      <c r="I306" s="187"/>
      <c r="J306" s="13"/>
      <c r="K306" s="13"/>
      <c r="L306" s="182"/>
      <c r="M306" s="188"/>
      <c r="N306" s="189"/>
      <c r="O306" s="189"/>
      <c r="P306" s="189"/>
      <c r="Q306" s="189"/>
      <c r="R306" s="189"/>
      <c r="S306" s="189"/>
      <c r="T306" s="190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184" t="s">
        <v>224</v>
      </c>
      <c r="AU306" s="184" t="s">
        <v>22</v>
      </c>
      <c r="AV306" s="13" t="s">
        <v>22</v>
      </c>
      <c r="AW306" s="13" t="s">
        <v>4</v>
      </c>
      <c r="AX306" s="13" t="s">
        <v>88</v>
      </c>
      <c r="AY306" s="184" t="s">
        <v>216</v>
      </c>
    </row>
    <row r="307" spans="1:65" s="2" customFormat="1" ht="14.4" customHeight="1">
      <c r="A307" s="40"/>
      <c r="B307" s="167"/>
      <c r="C307" s="168" t="s">
        <v>2049</v>
      </c>
      <c r="D307" s="168" t="s">
        <v>218</v>
      </c>
      <c r="E307" s="169" t="s">
        <v>1430</v>
      </c>
      <c r="F307" s="170" t="s">
        <v>1431</v>
      </c>
      <c r="G307" s="171" t="s">
        <v>260</v>
      </c>
      <c r="H307" s="172">
        <v>293.129</v>
      </c>
      <c r="I307" s="173"/>
      <c r="J307" s="174">
        <f>ROUND(I307*H307,2)</f>
        <v>0</v>
      </c>
      <c r="K307" s="175"/>
      <c r="L307" s="41"/>
      <c r="M307" s="176" t="s">
        <v>3</v>
      </c>
      <c r="N307" s="177" t="s">
        <v>51</v>
      </c>
      <c r="O307" s="74"/>
      <c r="P307" s="178">
        <f>O307*H307</f>
        <v>0</v>
      </c>
      <c r="Q307" s="178">
        <v>9E-05</v>
      </c>
      <c r="R307" s="178">
        <f>Q307*H307</f>
        <v>0.026381610000000003</v>
      </c>
      <c r="S307" s="178">
        <v>0</v>
      </c>
      <c r="T307" s="179">
        <f>S307*H307</f>
        <v>0</v>
      </c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  <c r="AE307" s="40"/>
      <c r="AR307" s="180" t="s">
        <v>222</v>
      </c>
      <c r="AT307" s="180" t="s">
        <v>218</v>
      </c>
      <c r="AU307" s="180" t="s">
        <v>22</v>
      </c>
      <c r="AY307" s="20" t="s">
        <v>216</v>
      </c>
      <c r="BE307" s="181">
        <f>IF(N307="základní",J307,0)</f>
        <v>0</v>
      </c>
      <c r="BF307" s="181">
        <f>IF(N307="snížená",J307,0)</f>
        <v>0</v>
      </c>
      <c r="BG307" s="181">
        <f>IF(N307="zákl. přenesená",J307,0)</f>
        <v>0</v>
      </c>
      <c r="BH307" s="181">
        <f>IF(N307="sníž. přenesená",J307,0)</f>
        <v>0</v>
      </c>
      <c r="BI307" s="181">
        <f>IF(N307="nulová",J307,0)</f>
        <v>0</v>
      </c>
      <c r="BJ307" s="20" t="s">
        <v>88</v>
      </c>
      <c r="BK307" s="181">
        <f>ROUND(I307*H307,2)</f>
        <v>0</v>
      </c>
      <c r="BL307" s="20" t="s">
        <v>222</v>
      </c>
      <c r="BM307" s="180" t="s">
        <v>1795</v>
      </c>
    </row>
    <row r="308" spans="1:51" s="13" customFormat="1" ht="12">
      <c r="A308" s="13"/>
      <c r="B308" s="182"/>
      <c r="C308" s="13"/>
      <c r="D308" s="183" t="s">
        <v>224</v>
      </c>
      <c r="E308" s="13"/>
      <c r="F308" s="185" t="s">
        <v>2050</v>
      </c>
      <c r="G308" s="13"/>
      <c r="H308" s="186">
        <v>293.129</v>
      </c>
      <c r="I308" s="187"/>
      <c r="J308" s="13"/>
      <c r="K308" s="13"/>
      <c r="L308" s="182"/>
      <c r="M308" s="188"/>
      <c r="N308" s="189"/>
      <c r="O308" s="189"/>
      <c r="P308" s="189"/>
      <c r="Q308" s="189"/>
      <c r="R308" s="189"/>
      <c r="S308" s="189"/>
      <c r="T308" s="190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184" t="s">
        <v>224</v>
      </c>
      <c r="AU308" s="184" t="s">
        <v>22</v>
      </c>
      <c r="AV308" s="13" t="s">
        <v>22</v>
      </c>
      <c r="AW308" s="13" t="s">
        <v>4</v>
      </c>
      <c r="AX308" s="13" t="s">
        <v>88</v>
      </c>
      <c r="AY308" s="184" t="s">
        <v>216</v>
      </c>
    </row>
    <row r="309" spans="1:65" s="2" customFormat="1" ht="14.4" customHeight="1">
      <c r="A309" s="40"/>
      <c r="B309" s="167"/>
      <c r="C309" s="168" t="s">
        <v>2051</v>
      </c>
      <c r="D309" s="168" t="s">
        <v>218</v>
      </c>
      <c r="E309" s="169" t="s">
        <v>1433</v>
      </c>
      <c r="F309" s="170" t="s">
        <v>1434</v>
      </c>
      <c r="G309" s="171" t="s">
        <v>1435</v>
      </c>
      <c r="H309" s="172">
        <v>0.156</v>
      </c>
      <c r="I309" s="173"/>
      <c r="J309" s="174">
        <f>ROUND(I309*H309,2)</f>
        <v>0</v>
      </c>
      <c r="K309" s="175"/>
      <c r="L309" s="41"/>
      <c r="M309" s="176" t="s">
        <v>3</v>
      </c>
      <c r="N309" s="177" t="s">
        <v>51</v>
      </c>
      <c r="O309" s="74"/>
      <c r="P309" s="178">
        <f>O309*H309</f>
        <v>0</v>
      </c>
      <c r="Q309" s="178">
        <v>0</v>
      </c>
      <c r="R309" s="178">
        <f>Q309*H309</f>
        <v>0</v>
      </c>
      <c r="S309" s="178">
        <v>0</v>
      </c>
      <c r="T309" s="179">
        <f>S309*H309</f>
        <v>0</v>
      </c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R309" s="180" t="s">
        <v>222</v>
      </c>
      <c r="AT309" s="180" t="s">
        <v>218</v>
      </c>
      <c r="AU309" s="180" t="s">
        <v>22</v>
      </c>
      <c r="AY309" s="20" t="s">
        <v>216</v>
      </c>
      <c r="BE309" s="181">
        <f>IF(N309="základní",J309,0)</f>
        <v>0</v>
      </c>
      <c r="BF309" s="181">
        <f>IF(N309="snížená",J309,0)</f>
        <v>0</v>
      </c>
      <c r="BG309" s="181">
        <f>IF(N309="zákl. přenesená",J309,0)</f>
        <v>0</v>
      </c>
      <c r="BH309" s="181">
        <f>IF(N309="sníž. přenesená",J309,0)</f>
        <v>0</v>
      </c>
      <c r="BI309" s="181">
        <f>IF(N309="nulová",J309,0)</f>
        <v>0</v>
      </c>
      <c r="BJ309" s="20" t="s">
        <v>88</v>
      </c>
      <c r="BK309" s="181">
        <f>ROUND(I309*H309,2)</f>
        <v>0</v>
      </c>
      <c r="BL309" s="20" t="s">
        <v>222</v>
      </c>
      <c r="BM309" s="180" t="s">
        <v>1796</v>
      </c>
    </row>
    <row r="310" spans="1:51" s="13" customFormat="1" ht="12">
      <c r="A310" s="13"/>
      <c r="B310" s="182"/>
      <c r="C310" s="13"/>
      <c r="D310" s="183" t="s">
        <v>224</v>
      </c>
      <c r="E310" s="13"/>
      <c r="F310" s="185" t="s">
        <v>2052</v>
      </c>
      <c r="G310" s="13"/>
      <c r="H310" s="186">
        <v>0.156</v>
      </c>
      <c r="I310" s="187"/>
      <c r="J310" s="13"/>
      <c r="K310" s="13"/>
      <c r="L310" s="182"/>
      <c r="M310" s="188"/>
      <c r="N310" s="189"/>
      <c r="O310" s="189"/>
      <c r="P310" s="189"/>
      <c r="Q310" s="189"/>
      <c r="R310" s="189"/>
      <c r="S310" s="189"/>
      <c r="T310" s="190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184" t="s">
        <v>224</v>
      </c>
      <c r="AU310" s="184" t="s">
        <v>22</v>
      </c>
      <c r="AV310" s="13" t="s">
        <v>22</v>
      </c>
      <c r="AW310" s="13" t="s">
        <v>4</v>
      </c>
      <c r="AX310" s="13" t="s">
        <v>88</v>
      </c>
      <c r="AY310" s="184" t="s">
        <v>216</v>
      </c>
    </row>
    <row r="311" spans="1:63" s="12" customFormat="1" ht="22.8" customHeight="1">
      <c r="A311" s="12"/>
      <c r="B311" s="154"/>
      <c r="C311" s="12"/>
      <c r="D311" s="155" t="s">
        <v>79</v>
      </c>
      <c r="E311" s="165" t="s">
        <v>263</v>
      </c>
      <c r="F311" s="165" t="s">
        <v>438</v>
      </c>
      <c r="G311" s="12"/>
      <c r="H311" s="12"/>
      <c r="I311" s="157"/>
      <c r="J311" s="166">
        <f>BK311</f>
        <v>0</v>
      </c>
      <c r="K311" s="12"/>
      <c r="L311" s="154"/>
      <c r="M311" s="159"/>
      <c r="N311" s="160"/>
      <c r="O311" s="160"/>
      <c r="P311" s="161">
        <f>SUM(P312:P320)</f>
        <v>0</v>
      </c>
      <c r="Q311" s="160"/>
      <c r="R311" s="161">
        <f>SUM(R312:R320)</f>
        <v>0</v>
      </c>
      <c r="S311" s="160"/>
      <c r="T311" s="162">
        <f>SUM(T312:T320)</f>
        <v>0.4162700000000001</v>
      </c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R311" s="155" t="s">
        <v>88</v>
      </c>
      <c r="AT311" s="163" t="s">
        <v>79</v>
      </c>
      <c r="AU311" s="163" t="s">
        <v>88</v>
      </c>
      <c r="AY311" s="155" t="s">
        <v>216</v>
      </c>
      <c r="BK311" s="164">
        <f>SUM(BK312:BK320)</f>
        <v>0</v>
      </c>
    </row>
    <row r="312" spans="1:65" s="2" customFormat="1" ht="24.15" customHeight="1">
      <c r="A312" s="40"/>
      <c r="B312" s="167"/>
      <c r="C312" s="168" t="s">
        <v>2053</v>
      </c>
      <c r="D312" s="168" t="s">
        <v>218</v>
      </c>
      <c r="E312" s="169" t="s">
        <v>2054</v>
      </c>
      <c r="F312" s="170" t="s">
        <v>2055</v>
      </c>
      <c r="G312" s="171" t="s">
        <v>270</v>
      </c>
      <c r="H312" s="172">
        <v>0.139</v>
      </c>
      <c r="I312" s="173"/>
      <c r="J312" s="174">
        <f>ROUND(I312*H312,2)</f>
        <v>0</v>
      </c>
      <c r="K312" s="175"/>
      <c r="L312" s="41"/>
      <c r="M312" s="176" t="s">
        <v>3</v>
      </c>
      <c r="N312" s="177" t="s">
        <v>51</v>
      </c>
      <c r="O312" s="74"/>
      <c r="P312" s="178">
        <f>O312*H312</f>
        <v>0</v>
      </c>
      <c r="Q312" s="178">
        <v>0</v>
      </c>
      <c r="R312" s="178">
        <f>Q312*H312</f>
        <v>0</v>
      </c>
      <c r="S312" s="178">
        <v>2.2</v>
      </c>
      <c r="T312" s="179">
        <f>S312*H312</f>
        <v>0.30580000000000007</v>
      </c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  <c r="AE312" s="40"/>
      <c r="AR312" s="180" t="s">
        <v>222</v>
      </c>
      <c r="AT312" s="180" t="s">
        <v>218</v>
      </c>
      <c r="AU312" s="180" t="s">
        <v>22</v>
      </c>
      <c r="AY312" s="20" t="s">
        <v>216</v>
      </c>
      <c r="BE312" s="181">
        <f>IF(N312="základní",J312,0)</f>
        <v>0</v>
      </c>
      <c r="BF312" s="181">
        <f>IF(N312="snížená",J312,0)</f>
        <v>0</v>
      </c>
      <c r="BG312" s="181">
        <f>IF(N312="zákl. přenesená",J312,0)</f>
        <v>0</v>
      </c>
      <c r="BH312" s="181">
        <f>IF(N312="sníž. přenesená",J312,0)</f>
        <v>0</v>
      </c>
      <c r="BI312" s="181">
        <f>IF(N312="nulová",J312,0)</f>
        <v>0</v>
      </c>
      <c r="BJ312" s="20" t="s">
        <v>88</v>
      </c>
      <c r="BK312" s="181">
        <f>ROUND(I312*H312,2)</f>
        <v>0</v>
      </c>
      <c r="BL312" s="20" t="s">
        <v>222</v>
      </c>
      <c r="BM312" s="180" t="s">
        <v>2056</v>
      </c>
    </row>
    <row r="313" spans="1:51" s="13" customFormat="1" ht="12">
      <c r="A313" s="13"/>
      <c r="B313" s="182"/>
      <c r="C313" s="13"/>
      <c r="D313" s="183" t="s">
        <v>224</v>
      </c>
      <c r="E313" s="184" t="s">
        <v>3</v>
      </c>
      <c r="F313" s="185" t="s">
        <v>2057</v>
      </c>
      <c r="G313" s="13"/>
      <c r="H313" s="186">
        <v>0.24</v>
      </c>
      <c r="I313" s="187"/>
      <c r="J313" s="13"/>
      <c r="K313" s="13"/>
      <c r="L313" s="182"/>
      <c r="M313" s="188"/>
      <c r="N313" s="189"/>
      <c r="O313" s="189"/>
      <c r="P313" s="189"/>
      <c r="Q313" s="189"/>
      <c r="R313" s="189"/>
      <c r="S313" s="189"/>
      <c r="T313" s="190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184" t="s">
        <v>224</v>
      </c>
      <c r="AU313" s="184" t="s">
        <v>22</v>
      </c>
      <c r="AV313" s="13" t="s">
        <v>22</v>
      </c>
      <c r="AW313" s="13" t="s">
        <v>41</v>
      </c>
      <c r="AX313" s="13" t="s">
        <v>88</v>
      </c>
      <c r="AY313" s="184" t="s">
        <v>216</v>
      </c>
    </row>
    <row r="314" spans="1:51" s="13" customFormat="1" ht="12">
      <c r="A314" s="13"/>
      <c r="B314" s="182"/>
      <c r="C314" s="13"/>
      <c r="D314" s="183" t="s">
        <v>224</v>
      </c>
      <c r="E314" s="13"/>
      <c r="F314" s="185" t="s">
        <v>1607</v>
      </c>
      <c r="G314" s="13"/>
      <c r="H314" s="186">
        <v>0.139</v>
      </c>
      <c r="I314" s="187"/>
      <c r="J314" s="13"/>
      <c r="K314" s="13"/>
      <c r="L314" s="182"/>
      <c r="M314" s="188"/>
      <c r="N314" s="189"/>
      <c r="O314" s="189"/>
      <c r="P314" s="189"/>
      <c r="Q314" s="189"/>
      <c r="R314" s="189"/>
      <c r="S314" s="189"/>
      <c r="T314" s="190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184" t="s">
        <v>224</v>
      </c>
      <c r="AU314" s="184" t="s">
        <v>22</v>
      </c>
      <c r="AV314" s="13" t="s">
        <v>22</v>
      </c>
      <c r="AW314" s="13" t="s">
        <v>4</v>
      </c>
      <c r="AX314" s="13" t="s">
        <v>88</v>
      </c>
      <c r="AY314" s="184" t="s">
        <v>216</v>
      </c>
    </row>
    <row r="315" spans="1:65" s="2" customFormat="1" ht="76.35" customHeight="1">
      <c r="A315" s="40"/>
      <c r="B315" s="167"/>
      <c r="C315" s="168" t="s">
        <v>2058</v>
      </c>
      <c r="D315" s="168" t="s">
        <v>218</v>
      </c>
      <c r="E315" s="169" t="s">
        <v>1221</v>
      </c>
      <c r="F315" s="170" t="s">
        <v>1222</v>
      </c>
      <c r="G315" s="171" t="s">
        <v>616</v>
      </c>
      <c r="H315" s="172">
        <v>57.83</v>
      </c>
      <c r="I315" s="173"/>
      <c r="J315" s="174">
        <f>ROUND(I315*H315,2)</f>
        <v>0</v>
      </c>
      <c r="K315" s="175"/>
      <c r="L315" s="41"/>
      <c r="M315" s="176" t="s">
        <v>3</v>
      </c>
      <c r="N315" s="177" t="s">
        <v>51</v>
      </c>
      <c r="O315" s="74"/>
      <c r="P315" s="178">
        <f>O315*H315</f>
        <v>0</v>
      </c>
      <c r="Q315" s="178">
        <v>0</v>
      </c>
      <c r="R315" s="178">
        <f>Q315*H315</f>
        <v>0</v>
      </c>
      <c r="S315" s="178">
        <v>0.001</v>
      </c>
      <c r="T315" s="179">
        <f>S315*H315</f>
        <v>0.05783</v>
      </c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  <c r="AE315" s="40"/>
      <c r="AR315" s="180" t="s">
        <v>222</v>
      </c>
      <c r="AT315" s="180" t="s">
        <v>218</v>
      </c>
      <c r="AU315" s="180" t="s">
        <v>22</v>
      </c>
      <c r="AY315" s="20" t="s">
        <v>216</v>
      </c>
      <c r="BE315" s="181">
        <f>IF(N315="základní",J315,0)</f>
        <v>0</v>
      </c>
      <c r="BF315" s="181">
        <f>IF(N315="snížená",J315,0)</f>
        <v>0</v>
      </c>
      <c r="BG315" s="181">
        <f>IF(N315="zákl. přenesená",J315,0)</f>
        <v>0</v>
      </c>
      <c r="BH315" s="181">
        <f>IF(N315="sníž. přenesená",J315,0)</f>
        <v>0</v>
      </c>
      <c r="BI315" s="181">
        <f>IF(N315="nulová",J315,0)</f>
        <v>0</v>
      </c>
      <c r="BJ315" s="20" t="s">
        <v>88</v>
      </c>
      <c r="BK315" s="181">
        <f>ROUND(I315*H315,2)</f>
        <v>0</v>
      </c>
      <c r="BL315" s="20" t="s">
        <v>222</v>
      </c>
      <c r="BM315" s="180" t="s">
        <v>2059</v>
      </c>
    </row>
    <row r="316" spans="1:47" s="2" customFormat="1" ht="12">
      <c r="A316" s="40"/>
      <c r="B316" s="41"/>
      <c r="C316" s="40"/>
      <c r="D316" s="183" t="s">
        <v>229</v>
      </c>
      <c r="E316" s="40"/>
      <c r="F316" s="191" t="s">
        <v>2060</v>
      </c>
      <c r="G316" s="40"/>
      <c r="H316" s="40"/>
      <c r="I316" s="192"/>
      <c r="J316" s="40"/>
      <c r="K316" s="40"/>
      <c r="L316" s="41"/>
      <c r="M316" s="193"/>
      <c r="N316" s="194"/>
      <c r="O316" s="74"/>
      <c r="P316" s="74"/>
      <c r="Q316" s="74"/>
      <c r="R316" s="74"/>
      <c r="S316" s="74"/>
      <c r="T316" s="75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  <c r="AE316" s="40"/>
      <c r="AT316" s="20" t="s">
        <v>229</v>
      </c>
      <c r="AU316" s="20" t="s">
        <v>22</v>
      </c>
    </row>
    <row r="317" spans="1:51" s="13" customFormat="1" ht="12">
      <c r="A317" s="13"/>
      <c r="B317" s="182"/>
      <c r="C317" s="13"/>
      <c r="D317" s="183" t="s">
        <v>224</v>
      </c>
      <c r="E317" s="13"/>
      <c r="F317" s="185" t="s">
        <v>2061</v>
      </c>
      <c r="G317" s="13"/>
      <c r="H317" s="186">
        <v>57.83</v>
      </c>
      <c r="I317" s="187"/>
      <c r="J317" s="13"/>
      <c r="K317" s="13"/>
      <c r="L317" s="182"/>
      <c r="M317" s="188"/>
      <c r="N317" s="189"/>
      <c r="O317" s="189"/>
      <c r="P317" s="189"/>
      <c r="Q317" s="189"/>
      <c r="R317" s="189"/>
      <c r="S317" s="189"/>
      <c r="T317" s="190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184" t="s">
        <v>224</v>
      </c>
      <c r="AU317" s="184" t="s">
        <v>22</v>
      </c>
      <c r="AV317" s="13" t="s">
        <v>22</v>
      </c>
      <c r="AW317" s="13" t="s">
        <v>4</v>
      </c>
      <c r="AX317" s="13" t="s">
        <v>88</v>
      </c>
      <c r="AY317" s="184" t="s">
        <v>216</v>
      </c>
    </row>
    <row r="318" spans="1:65" s="2" customFormat="1" ht="76.35" customHeight="1">
      <c r="A318" s="40"/>
      <c r="B318" s="167"/>
      <c r="C318" s="168" t="s">
        <v>2062</v>
      </c>
      <c r="D318" s="168" t="s">
        <v>218</v>
      </c>
      <c r="E318" s="169" t="s">
        <v>547</v>
      </c>
      <c r="F318" s="170" t="s">
        <v>548</v>
      </c>
      <c r="G318" s="171" t="s">
        <v>260</v>
      </c>
      <c r="H318" s="172">
        <v>1.504</v>
      </c>
      <c r="I318" s="173"/>
      <c r="J318" s="174">
        <f>ROUND(I318*H318,2)</f>
        <v>0</v>
      </c>
      <c r="K318" s="175"/>
      <c r="L318" s="41"/>
      <c r="M318" s="176" t="s">
        <v>3</v>
      </c>
      <c r="N318" s="177" t="s">
        <v>51</v>
      </c>
      <c r="O318" s="74"/>
      <c r="P318" s="178">
        <f>O318*H318</f>
        <v>0</v>
      </c>
      <c r="Q318" s="178">
        <v>0</v>
      </c>
      <c r="R318" s="178">
        <f>Q318*H318</f>
        <v>0</v>
      </c>
      <c r="S318" s="178">
        <v>0.035</v>
      </c>
      <c r="T318" s="179">
        <f>S318*H318</f>
        <v>0.052640000000000006</v>
      </c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  <c r="AE318" s="40"/>
      <c r="AR318" s="180" t="s">
        <v>222</v>
      </c>
      <c r="AT318" s="180" t="s">
        <v>218</v>
      </c>
      <c r="AU318" s="180" t="s">
        <v>22</v>
      </c>
      <c r="AY318" s="20" t="s">
        <v>216</v>
      </c>
      <c r="BE318" s="181">
        <f>IF(N318="základní",J318,0)</f>
        <v>0</v>
      </c>
      <c r="BF318" s="181">
        <f>IF(N318="snížená",J318,0)</f>
        <v>0</v>
      </c>
      <c r="BG318" s="181">
        <f>IF(N318="zákl. přenesená",J318,0)</f>
        <v>0</v>
      </c>
      <c r="BH318" s="181">
        <f>IF(N318="sníž. přenesená",J318,0)</f>
        <v>0</v>
      </c>
      <c r="BI318" s="181">
        <f>IF(N318="nulová",J318,0)</f>
        <v>0</v>
      </c>
      <c r="BJ318" s="20" t="s">
        <v>88</v>
      </c>
      <c r="BK318" s="181">
        <f>ROUND(I318*H318,2)</f>
        <v>0</v>
      </c>
      <c r="BL318" s="20" t="s">
        <v>222</v>
      </c>
      <c r="BM318" s="180" t="s">
        <v>2063</v>
      </c>
    </row>
    <row r="319" spans="1:51" s="13" customFormat="1" ht="12">
      <c r="A319" s="13"/>
      <c r="B319" s="182"/>
      <c r="C319" s="13"/>
      <c r="D319" s="183" t="s">
        <v>224</v>
      </c>
      <c r="E319" s="184" t="s">
        <v>3</v>
      </c>
      <c r="F319" s="185" t="s">
        <v>2064</v>
      </c>
      <c r="G319" s="13"/>
      <c r="H319" s="186">
        <v>2.6</v>
      </c>
      <c r="I319" s="187"/>
      <c r="J319" s="13"/>
      <c r="K319" s="13"/>
      <c r="L319" s="182"/>
      <c r="M319" s="188"/>
      <c r="N319" s="189"/>
      <c r="O319" s="189"/>
      <c r="P319" s="189"/>
      <c r="Q319" s="189"/>
      <c r="R319" s="189"/>
      <c r="S319" s="189"/>
      <c r="T319" s="190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184" t="s">
        <v>224</v>
      </c>
      <c r="AU319" s="184" t="s">
        <v>22</v>
      </c>
      <c r="AV319" s="13" t="s">
        <v>22</v>
      </c>
      <c r="AW319" s="13" t="s">
        <v>41</v>
      </c>
      <c r="AX319" s="13" t="s">
        <v>88</v>
      </c>
      <c r="AY319" s="184" t="s">
        <v>216</v>
      </c>
    </row>
    <row r="320" spans="1:51" s="13" customFormat="1" ht="12">
      <c r="A320" s="13"/>
      <c r="B320" s="182"/>
      <c r="C320" s="13"/>
      <c r="D320" s="183" t="s">
        <v>224</v>
      </c>
      <c r="E320" s="13"/>
      <c r="F320" s="185" t="s">
        <v>2065</v>
      </c>
      <c r="G320" s="13"/>
      <c r="H320" s="186">
        <v>1.504</v>
      </c>
      <c r="I320" s="187"/>
      <c r="J320" s="13"/>
      <c r="K320" s="13"/>
      <c r="L320" s="182"/>
      <c r="M320" s="188"/>
      <c r="N320" s="189"/>
      <c r="O320" s="189"/>
      <c r="P320" s="189"/>
      <c r="Q320" s="189"/>
      <c r="R320" s="189"/>
      <c r="S320" s="189"/>
      <c r="T320" s="190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184" t="s">
        <v>224</v>
      </c>
      <c r="AU320" s="184" t="s">
        <v>22</v>
      </c>
      <c r="AV320" s="13" t="s">
        <v>22</v>
      </c>
      <c r="AW320" s="13" t="s">
        <v>4</v>
      </c>
      <c r="AX320" s="13" t="s">
        <v>88</v>
      </c>
      <c r="AY320" s="184" t="s">
        <v>216</v>
      </c>
    </row>
    <row r="321" spans="1:63" s="12" customFormat="1" ht="22.8" customHeight="1">
      <c r="A321" s="12"/>
      <c r="B321" s="154"/>
      <c r="C321" s="12"/>
      <c r="D321" s="155" t="s">
        <v>79</v>
      </c>
      <c r="E321" s="165" t="s">
        <v>555</v>
      </c>
      <c r="F321" s="165" t="s">
        <v>556</v>
      </c>
      <c r="G321" s="12"/>
      <c r="H321" s="12"/>
      <c r="I321" s="157"/>
      <c r="J321" s="166">
        <f>BK321</f>
        <v>0</v>
      </c>
      <c r="K321" s="12"/>
      <c r="L321" s="154"/>
      <c r="M321" s="159"/>
      <c r="N321" s="160"/>
      <c r="O321" s="160"/>
      <c r="P321" s="161">
        <f>SUM(P322:P335)</f>
        <v>0</v>
      </c>
      <c r="Q321" s="160"/>
      <c r="R321" s="161">
        <f>SUM(R322:R335)</f>
        <v>0</v>
      </c>
      <c r="S321" s="160"/>
      <c r="T321" s="162">
        <f>SUM(T322:T335)</f>
        <v>0</v>
      </c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R321" s="155" t="s">
        <v>88</v>
      </c>
      <c r="AT321" s="163" t="s">
        <v>79</v>
      </c>
      <c r="AU321" s="163" t="s">
        <v>88</v>
      </c>
      <c r="AY321" s="155" t="s">
        <v>216</v>
      </c>
      <c r="BK321" s="164">
        <f>SUM(BK322:BK335)</f>
        <v>0</v>
      </c>
    </row>
    <row r="322" spans="1:65" s="2" customFormat="1" ht="37.8" customHeight="1">
      <c r="A322" s="40"/>
      <c r="B322" s="167"/>
      <c r="C322" s="168" t="s">
        <v>2066</v>
      </c>
      <c r="D322" s="168" t="s">
        <v>218</v>
      </c>
      <c r="E322" s="169" t="s">
        <v>558</v>
      </c>
      <c r="F322" s="170" t="s">
        <v>559</v>
      </c>
      <c r="G322" s="171" t="s">
        <v>299</v>
      </c>
      <c r="H322" s="172">
        <v>37.082</v>
      </c>
      <c r="I322" s="173"/>
      <c r="J322" s="174">
        <f>ROUND(I322*H322,2)</f>
        <v>0</v>
      </c>
      <c r="K322" s="175"/>
      <c r="L322" s="41"/>
      <c r="M322" s="176" t="s">
        <v>3</v>
      </c>
      <c r="N322" s="177" t="s">
        <v>51</v>
      </c>
      <c r="O322" s="74"/>
      <c r="P322" s="178">
        <f>O322*H322</f>
        <v>0</v>
      </c>
      <c r="Q322" s="178">
        <v>0</v>
      </c>
      <c r="R322" s="178">
        <f>Q322*H322</f>
        <v>0</v>
      </c>
      <c r="S322" s="178">
        <v>0</v>
      </c>
      <c r="T322" s="179">
        <f>S322*H322</f>
        <v>0</v>
      </c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  <c r="AE322" s="40"/>
      <c r="AR322" s="180" t="s">
        <v>222</v>
      </c>
      <c r="AT322" s="180" t="s">
        <v>218</v>
      </c>
      <c r="AU322" s="180" t="s">
        <v>22</v>
      </c>
      <c r="AY322" s="20" t="s">
        <v>216</v>
      </c>
      <c r="BE322" s="181">
        <f>IF(N322="základní",J322,0)</f>
        <v>0</v>
      </c>
      <c r="BF322" s="181">
        <f>IF(N322="snížená",J322,0)</f>
        <v>0</v>
      </c>
      <c r="BG322" s="181">
        <f>IF(N322="zákl. přenesená",J322,0)</f>
        <v>0</v>
      </c>
      <c r="BH322" s="181">
        <f>IF(N322="sníž. přenesená",J322,0)</f>
        <v>0</v>
      </c>
      <c r="BI322" s="181">
        <f>IF(N322="nulová",J322,0)</f>
        <v>0</v>
      </c>
      <c r="BJ322" s="20" t="s">
        <v>88</v>
      </c>
      <c r="BK322" s="181">
        <f>ROUND(I322*H322,2)</f>
        <v>0</v>
      </c>
      <c r="BL322" s="20" t="s">
        <v>222</v>
      </c>
      <c r="BM322" s="180" t="s">
        <v>2067</v>
      </c>
    </row>
    <row r="323" spans="1:65" s="2" customFormat="1" ht="49.05" customHeight="1">
      <c r="A323" s="40"/>
      <c r="B323" s="167"/>
      <c r="C323" s="168" t="s">
        <v>2068</v>
      </c>
      <c r="D323" s="168" t="s">
        <v>218</v>
      </c>
      <c r="E323" s="169" t="s">
        <v>562</v>
      </c>
      <c r="F323" s="170" t="s">
        <v>563</v>
      </c>
      <c r="G323" s="171" t="s">
        <v>299</v>
      </c>
      <c r="H323" s="172">
        <v>43.12</v>
      </c>
      <c r="I323" s="173"/>
      <c r="J323" s="174">
        <f>ROUND(I323*H323,2)</f>
        <v>0</v>
      </c>
      <c r="K323" s="175"/>
      <c r="L323" s="41"/>
      <c r="M323" s="176" t="s">
        <v>3</v>
      </c>
      <c r="N323" s="177" t="s">
        <v>51</v>
      </c>
      <c r="O323" s="74"/>
      <c r="P323" s="178">
        <f>O323*H323</f>
        <v>0</v>
      </c>
      <c r="Q323" s="178">
        <v>0</v>
      </c>
      <c r="R323" s="178">
        <f>Q323*H323</f>
        <v>0</v>
      </c>
      <c r="S323" s="178">
        <v>0</v>
      </c>
      <c r="T323" s="179">
        <f>S323*H323</f>
        <v>0</v>
      </c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  <c r="AE323" s="40"/>
      <c r="AR323" s="180" t="s">
        <v>222</v>
      </c>
      <c r="AT323" s="180" t="s">
        <v>218</v>
      </c>
      <c r="AU323" s="180" t="s">
        <v>22</v>
      </c>
      <c r="AY323" s="20" t="s">
        <v>216</v>
      </c>
      <c r="BE323" s="181">
        <f>IF(N323="základní",J323,0)</f>
        <v>0</v>
      </c>
      <c r="BF323" s="181">
        <f>IF(N323="snížená",J323,0)</f>
        <v>0</v>
      </c>
      <c r="BG323" s="181">
        <f>IF(N323="zákl. přenesená",J323,0)</f>
        <v>0</v>
      </c>
      <c r="BH323" s="181">
        <f>IF(N323="sníž. přenesená",J323,0)</f>
        <v>0</v>
      </c>
      <c r="BI323" s="181">
        <f>IF(N323="nulová",J323,0)</f>
        <v>0</v>
      </c>
      <c r="BJ323" s="20" t="s">
        <v>88</v>
      </c>
      <c r="BK323" s="181">
        <f>ROUND(I323*H323,2)</f>
        <v>0</v>
      </c>
      <c r="BL323" s="20" t="s">
        <v>222</v>
      </c>
      <c r="BM323" s="180" t="s">
        <v>2069</v>
      </c>
    </row>
    <row r="324" spans="1:47" s="2" customFormat="1" ht="12">
      <c r="A324" s="40"/>
      <c r="B324" s="41"/>
      <c r="C324" s="40"/>
      <c r="D324" s="183" t="s">
        <v>229</v>
      </c>
      <c r="E324" s="40"/>
      <c r="F324" s="191" t="s">
        <v>565</v>
      </c>
      <c r="G324" s="40"/>
      <c r="H324" s="40"/>
      <c r="I324" s="192"/>
      <c r="J324" s="40"/>
      <c r="K324" s="40"/>
      <c r="L324" s="41"/>
      <c r="M324" s="193"/>
      <c r="N324" s="194"/>
      <c r="O324" s="74"/>
      <c r="P324" s="74"/>
      <c r="Q324" s="74"/>
      <c r="R324" s="74"/>
      <c r="S324" s="74"/>
      <c r="T324" s="75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  <c r="AE324" s="40"/>
      <c r="AT324" s="20" t="s">
        <v>229</v>
      </c>
      <c r="AU324" s="20" t="s">
        <v>22</v>
      </c>
    </row>
    <row r="325" spans="1:51" s="13" customFormat="1" ht="12">
      <c r="A325" s="13"/>
      <c r="B325" s="182"/>
      <c r="C325" s="13"/>
      <c r="D325" s="183" t="s">
        <v>224</v>
      </c>
      <c r="E325" s="184" t="s">
        <v>3</v>
      </c>
      <c r="F325" s="185" t="s">
        <v>2070</v>
      </c>
      <c r="G325" s="13"/>
      <c r="H325" s="186">
        <v>43.12</v>
      </c>
      <c r="I325" s="187"/>
      <c r="J325" s="13"/>
      <c r="K325" s="13"/>
      <c r="L325" s="182"/>
      <c r="M325" s="188"/>
      <c r="N325" s="189"/>
      <c r="O325" s="189"/>
      <c r="P325" s="189"/>
      <c r="Q325" s="189"/>
      <c r="R325" s="189"/>
      <c r="S325" s="189"/>
      <c r="T325" s="190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184" t="s">
        <v>224</v>
      </c>
      <c r="AU325" s="184" t="s">
        <v>22</v>
      </c>
      <c r="AV325" s="13" t="s">
        <v>22</v>
      </c>
      <c r="AW325" s="13" t="s">
        <v>41</v>
      </c>
      <c r="AX325" s="13" t="s">
        <v>88</v>
      </c>
      <c r="AY325" s="184" t="s">
        <v>216</v>
      </c>
    </row>
    <row r="326" spans="1:65" s="2" customFormat="1" ht="49.05" customHeight="1">
      <c r="A326" s="40"/>
      <c r="B326" s="167"/>
      <c r="C326" s="168" t="s">
        <v>2071</v>
      </c>
      <c r="D326" s="168" t="s">
        <v>218</v>
      </c>
      <c r="E326" s="169" t="s">
        <v>562</v>
      </c>
      <c r="F326" s="170" t="s">
        <v>563</v>
      </c>
      <c r="G326" s="171" t="s">
        <v>299</v>
      </c>
      <c r="H326" s="172">
        <v>444.708</v>
      </c>
      <c r="I326" s="173"/>
      <c r="J326" s="174">
        <f>ROUND(I326*H326,2)</f>
        <v>0</v>
      </c>
      <c r="K326" s="175"/>
      <c r="L326" s="41"/>
      <c r="M326" s="176" t="s">
        <v>3</v>
      </c>
      <c r="N326" s="177" t="s">
        <v>51</v>
      </c>
      <c r="O326" s="74"/>
      <c r="P326" s="178">
        <f>O326*H326</f>
        <v>0</v>
      </c>
      <c r="Q326" s="178">
        <v>0</v>
      </c>
      <c r="R326" s="178">
        <f>Q326*H326</f>
        <v>0</v>
      </c>
      <c r="S326" s="178">
        <v>0</v>
      </c>
      <c r="T326" s="179">
        <f>S326*H326</f>
        <v>0</v>
      </c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  <c r="AE326" s="40"/>
      <c r="AR326" s="180" t="s">
        <v>222</v>
      </c>
      <c r="AT326" s="180" t="s">
        <v>218</v>
      </c>
      <c r="AU326" s="180" t="s">
        <v>22</v>
      </c>
      <c r="AY326" s="20" t="s">
        <v>216</v>
      </c>
      <c r="BE326" s="181">
        <f>IF(N326="základní",J326,0)</f>
        <v>0</v>
      </c>
      <c r="BF326" s="181">
        <f>IF(N326="snížená",J326,0)</f>
        <v>0</v>
      </c>
      <c r="BG326" s="181">
        <f>IF(N326="zákl. přenesená",J326,0)</f>
        <v>0</v>
      </c>
      <c r="BH326" s="181">
        <f>IF(N326="sníž. přenesená",J326,0)</f>
        <v>0</v>
      </c>
      <c r="BI326" s="181">
        <f>IF(N326="nulová",J326,0)</f>
        <v>0</v>
      </c>
      <c r="BJ326" s="20" t="s">
        <v>88</v>
      </c>
      <c r="BK326" s="181">
        <f>ROUND(I326*H326,2)</f>
        <v>0</v>
      </c>
      <c r="BL326" s="20" t="s">
        <v>222</v>
      </c>
      <c r="BM326" s="180" t="s">
        <v>2072</v>
      </c>
    </row>
    <row r="327" spans="1:47" s="2" customFormat="1" ht="12">
      <c r="A327" s="40"/>
      <c r="B327" s="41"/>
      <c r="C327" s="40"/>
      <c r="D327" s="183" t="s">
        <v>229</v>
      </c>
      <c r="E327" s="40"/>
      <c r="F327" s="191" t="s">
        <v>570</v>
      </c>
      <c r="G327" s="40"/>
      <c r="H327" s="40"/>
      <c r="I327" s="192"/>
      <c r="J327" s="40"/>
      <c r="K327" s="40"/>
      <c r="L327" s="41"/>
      <c r="M327" s="193"/>
      <c r="N327" s="194"/>
      <c r="O327" s="74"/>
      <c r="P327" s="74"/>
      <c r="Q327" s="74"/>
      <c r="R327" s="74"/>
      <c r="S327" s="74"/>
      <c r="T327" s="75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  <c r="AE327" s="40"/>
      <c r="AT327" s="20" t="s">
        <v>229</v>
      </c>
      <c r="AU327" s="20" t="s">
        <v>22</v>
      </c>
    </row>
    <row r="328" spans="1:51" s="13" customFormat="1" ht="12">
      <c r="A328" s="13"/>
      <c r="B328" s="182"/>
      <c r="C328" s="13"/>
      <c r="D328" s="183" t="s">
        <v>224</v>
      </c>
      <c r="E328" s="184" t="s">
        <v>3</v>
      </c>
      <c r="F328" s="185" t="s">
        <v>2073</v>
      </c>
      <c r="G328" s="13"/>
      <c r="H328" s="186">
        <v>444.708</v>
      </c>
      <c r="I328" s="187"/>
      <c r="J328" s="13"/>
      <c r="K328" s="13"/>
      <c r="L328" s="182"/>
      <c r="M328" s="188"/>
      <c r="N328" s="189"/>
      <c r="O328" s="189"/>
      <c r="P328" s="189"/>
      <c r="Q328" s="189"/>
      <c r="R328" s="189"/>
      <c r="S328" s="189"/>
      <c r="T328" s="190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184" t="s">
        <v>224</v>
      </c>
      <c r="AU328" s="184" t="s">
        <v>22</v>
      </c>
      <c r="AV328" s="13" t="s">
        <v>22</v>
      </c>
      <c r="AW328" s="13" t="s">
        <v>41</v>
      </c>
      <c r="AX328" s="13" t="s">
        <v>88</v>
      </c>
      <c r="AY328" s="184" t="s">
        <v>216</v>
      </c>
    </row>
    <row r="329" spans="1:65" s="2" customFormat="1" ht="49.05" customHeight="1">
      <c r="A329" s="40"/>
      <c r="B329" s="167"/>
      <c r="C329" s="168" t="s">
        <v>2074</v>
      </c>
      <c r="D329" s="168" t="s">
        <v>218</v>
      </c>
      <c r="E329" s="169" t="s">
        <v>562</v>
      </c>
      <c r="F329" s="170" t="s">
        <v>563</v>
      </c>
      <c r="G329" s="171" t="s">
        <v>299</v>
      </c>
      <c r="H329" s="172">
        <v>132.12</v>
      </c>
      <c r="I329" s="173"/>
      <c r="J329" s="174">
        <f>ROUND(I329*H329,2)</f>
        <v>0</v>
      </c>
      <c r="K329" s="175"/>
      <c r="L329" s="41"/>
      <c r="M329" s="176" t="s">
        <v>3</v>
      </c>
      <c r="N329" s="177" t="s">
        <v>51</v>
      </c>
      <c r="O329" s="74"/>
      <c r="P329" s="178">
        <f>O329*H329</f>
        <v>0</v>
      </c>
      <c r="Q329" s="178">
        <v>0</v>
      </c>
      <c r="R329" s="178">
        <f>Q329*H329</f>
        <v>0</v>
      </c>
      <c r="S329" s="178">
        <v>0</v>
      </c>
      <c r="T329" s="179">
        <f>S329*H329</f>
        <v>0</v>
      </c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  <c r="AE329" s="40"/>
      <c r="AR329" s="180" t="s">
        <v>222</v>
      </c>
      <c r="AT329" s="180" t="s">
        <v>218</v>
      </c>
      <c r="AU329" s="180" t="s">
        <v>22</v>
      </c>
      <c r="AY329" s="20" t="s">
        <v>216</v>
      </c>
      <c r="BE329" s="181">
        <f>IF(N329="základní",J329,0)</f>
        <v>0</v>
      </c>
      <c r="BF329" s="181">
        <f>IF(N329="snížená",J329,0)</f>
        <v>0</v>
      </c>
      <c r="BG329" s="181">
        <f>IF(N329="zákl. přenesená",J329,0)</f>
        <v>0</v>
      </c>
      <c r="BH329" s="181">
        <f>IF(N329="sníž. přenesená",J329,0)</f>
        <v>0</v>
      </c>
      <c r="BI329" s="181">
        <f>IF(N329="nulová",J329,0)</f>
        <v>0</v>
      </c>
      <c r="BJ329" s="20" t="s">
        <v>88</v>
      </c>
      <c r="BK329" s="181">
        <f>ROUND(I329*H329,2)</f>
        <v>0</v>
      </c>
      <c r="BL329" s="20" t="s">
        <v>222</v>
      </c>
      <c r="BM329" s="180" t="s">
        <v>2075</v>
      </c>
    </row>
    <row r="330" spans="1:47" s="2" customFormat="1" ht="12">
      <c r="A330" s="40"/>
      <c r="B330" s="41"/>
      <c r="C330" s="40"/>
      <c r="D330" s="183" t="s">
        <v>229</v>
      </c>
      <c r="E330" s="40"/>
      <c r="F330" s="191" t="s">
        <v>295</v>
      </c>
      <c r="G330" s="40"/>
      <c r="H330" s="40"/>
      <c r="I330" s="192"/>
      <c r="J330" s="40"/>
      <c r="K330" s="40"/>
      <c r="L330" s="41"/>
      <c r="M330" s="193"/>
      <c r="N330" s="194"/>
      <c r="O330" s="74"/>
      <c r="P330" s="74"/>
      <c r="Q330" s="74"/>
      <c r="R330" s="74"/>
      <c r="S330" s="74"/>
      <c r="T330" s="75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  <c r="AE330" s="40"/>
      <c r="AT330" s="20" t="s">
        <v>229</v>
      </c>
      <c r="AU330" s="20" t="s">
        <v>22</v>
      </c>
    </row>
    <row r="331" spans="1:51" s="13" customFormat="1" ht="12">
      <c r="A331" s="13"/>
      <c r="B331" s="182"/>
      <c r="C331" s="13"/>
      <c r="D331" s="183" t="s">
        <v>224</v>
      </c>
      <c r="E331" s="184" t="s">
        <v>3</v>
      </c>
      <c r="F331" s="185" t="s">
        <v>2076</v>
      </c>
      <c r="G331" s="13"/>
      <c r="H331" s="186">
        <v>132.12</v>
      </c>
      <c r="I331" s="187"/>
      <c r="J331" s="13"/>
      <c r="K331" s="13"/>
      <c r="L331" s="182"/>
      <c r="M331" s="188"/>
      <c r="N331" s="189"/>
      <c r="O331" s="189"/>
      <c r="P331" s="189"/>
      <c r="Q331" s="189"/>
      <c r="R331" s="189"/>
      <c r="S331" s="189"/>
      <c r="T331" s="190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184" t="s">
        <v>224</v>
      </c>
      <c r="AU331" s="184" t="s">
        <v>22</v>
      </c>
      <c r="AV331" s="13" t="s">
        <v>22</v>
      </c>
      <c r="AW331" s="13" t="s">
        <v>41</v>
      </c>
      <c r="AX331" s="13" t="s">
        <v>88</v>
      </c>
      <c r="AY331" s="184" t="s">
        <v>216</v>
      </c>
    </row>
    <row r="332" spans="1:65" s="2" customFormat="1" ht="37.8" customHeight="1">
      <c r="A332" s="40"/>
      <c r="B332" s="167"/>
      <c r="C332" s="168" t="s">
        <v>2077</v>
      </c>
      <c r="D332" s="168" t="s">
        <v>218</v>
      </c>
      <c r="E332" s="169" t="s">
        <v>582</v>
      </c>
      <c r="F332" s="170" t="s">
        <v>583</v>
      </c>
      <c r="G332" s="171" t="s">
        <v>299</v>
      </c>
      <c r="H332" s="172">
        <v>8.66</v>
      </c>
      <c r="I332" s="173"/>
      <c r="J332" s="174">
        <f>ROUND(I332*H332,2)</f>
        <v>0</v>
      </c>
      <c r="K332" s="175"/>
      <c r="L332" s="41"/>
      <c r="M332" s="176" t="s">
        <v>3</v>
      </c>
      <c r="N332" s="177" t="s">
        <v>51</v>
      </c>
      <c r="O332" s="74"/>
      <c r="P332" s="178">
        <f>O332*H332</f>
        <v>0</v>
      </c>
      <c r="Q332" s="178">
        <v>0</v>
      </c>
      <c r="R332" s="178">
        <f>Q332*H332</f>
        <v>0</v>
      </c>
      <c r="S332" s="178">
        <v>0</v>
      </c>
      <c r="T332" s="179">
        <f>S332*H332</f>
        <v>0</v>
      </c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  <c r="AE332" s="40"/>
      <c r="AR332" s="180" t="s">
        <v>222</v>
      </c>
      <c r="AT332" s="180" t="s">
        <v>218</v>
      </c>
      <c r="AU332" s="180" t="s">
        <v>22</v>
      </c>
      <c r="AY332" s="20" t="s">
        <v>216</v>
      </c>
      <c r="BE332" s="181">
        <f>IF(N332="základní",J332,0)</f>
        <v>0</v>
      </c>
      <c r="BF332" s="181">
        <f>IF(N332="snížená",J332,0)</f>
        <v>0</v>
      </c>
      <c r="BG332" s="181">
        <f>IF(N332="zákl. přenesená",J332,0)</f>
        <v>0</v>
      </c>
      <c r="BH332" s="181">
        <f>IF(N332="sníž. přenesená",J332,0)</f>
        <v>0</v>
      </c>
      <c r="BI332" s="181">
        <f>IF(N332="nulová",J332,0)</f>
        <v>0</v>
      </c>
      <c r="BJ332" s="20" t="s">
        <v>88</v>
      </c>
      <c r="BK332" s="181">
        <f>ROUND(I332*H332,2)</f>
        <v>0</v>
      </c>
      <c r="BL332" s="20" t="s">
        <v>222</v>
      </c>
      <c r="BM332" s="180" t="s">
        <v>2078</v>
      </c>
    </row>
    <row r="333" spans="1:51" s="13" customFormat="1" ht="12">
      <c r="A333" s="13"/>
      <c r="B333" s="182"/>
      <c r="C333" s="13"/>
      <c r="D333" s="183" t="s">
        <v>224</v>
      </c>
      <c r="E333" s="184" t="s">
        <v>3</v>
      </c>
      <c r="F333" s="185" t="s">
        <v>2079</v>
      </c>
      <c r="G333" s="13"/>
      <c r="H333" s="186">
        <v>8.66</v>
      </c>
      <c r="I333" s="187"/>
      <c r="J333" s="13"/>
      <c r="K333" s="13"/>
      <c r="L333" s="182"/>
      <c r="M333" s="188"/>
      <c r="N333" s="189"/>
      <c r="O333" s="189"/>
      <c r="P333" s="189"/>
      <c r="Q333" s="189"/>
      <c r="R333" s="189"/>
      <c r="S333" s="189"/>
      <c r="T333" s="190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184" t="s">
        <v>224</v>
      </c>
      <c r="AU333" s="184" t="s">
        <v>22</v>
      </c>
      <c r="AV333" s="13" t="s">
        <v>22</v>
      </c>
      <c r="AW333" s="13" t="s">
        <v>41</v>
      </c>
      <c r="AX333" s="13" t="s">
        <v>88</v>
      </c>
      <c r="AY333" s="184" t="s">
        <v>216</v>
      </c>
    </row>
    <row r="334" spans="1:65" s="2" customFormat="1" ht="37.8" customHeight="1">
      <c r="A334" s="40"/>
      <c r="B334" s="167"/>
      <c r="C334" s="168" t="s">
        <v>2080</v>
      </c>
      <c r="D334" s="168" t="s">
        <v>218</v>
      </c>
      <c r="E334" s="169" t="s">
        <v>586</v>
      </c>
      <c r="F334" s="170" t="s">
        <v>587</v>
      </c>
      <c r="G334" s="171" t="s">
        <v>299</v>
      </c>
      <c r="H334" s="172">
        <v>6.738</v>
      </c>
      <c r="I334" s="173"/>
      <c r="J334" s="174">
        <f>ROUND(I334*H334,2)</f>
        <v>0</v>
      </c>
      <c r="K334" s="175"/>
      <c r="L334" s="41"/>
      <c r="M334" s="176" t="s">
        <v>3</v>
      </c>
      <c r="N334" s="177" t="s">
        <v>51</v>
      </c>
      <c r="O334" s="74"/>
      <c r="P334" s="178">
        <f>O334*H334</f>
        <v>0</v>
      </c>
      <c r="Q334" s="178">
        <v>0</v>
      </c>
      <c r="R334" s="178">
        <f>Q334*H334</f>
        <v>0</v>
      </c>
      <c r="S334" s="178">
        <v>0</v>
      </c>
      <c r="T334" s="179">
        <f>S334*H334</f>
        <v>0</v>
      </c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  <c r="AE334" s="40"/>
      <c r="AR334" s="180" t="s">
        <v>222</v>
      </c>
      <c r="AT334" s="180" t="s">
        <v>218</v>
      </c>
      <c r="AU334" s="180" t="s">
        <v>22</v>
      </c>
      <c r="AY334" s="20" t="s">
        <v>216</v>
      </c>
      <c r="BE334" s="181">
        <f>IF(N334="základní",J334,0)</f>
        <v>0</v>
      </c>
      <c r="BF334" s="181">
        <f>IF(N334="snížená",J334,0)</f>
        <v>0</v>
      </c>
      <c r="BG334" s="181">
        <f>IF(N334="zákl. přenesená",J334,0)</f>
        <v>0</v>
      </c>
      <c r="BH334" s="181">
        <f>IF(N334="sníž. přenesená",J334,0)</f>
        <v>0</v>
      </c>
      <c r="BI334" s="181">
        <f>IF(N334="nulová",J334,0)</f>
        <v>0</v>
      </c>
      <c r="BJ334" s="20" t="s">
        <v>88</v>
      </c>
      <c r="BK334" s="181">
        <f>ROUND(I334*H334,2)</f>
        <v>0</v>
      </c>
      <c r="BL334" s="20" t="s">
        <v>222</v>
      </c>
      <c r="BM334" s="180" t="s">
        <v>2081</v>
      </c>
    </row>
    <row r="335" spans="1:65" s="2" customFormat="1" ht="37.8" customHeight="1">
      <c r="A335" s="40"/>
      <c r="B335" s="167"/>
      <c r="C335" s="168" t="s">
        <v>2082</v>
      </c>
      <c r="D335" s="168" t="s">
        <v>218</v>
      </c>
      <c r="E335" s="169" t="s">
        <v>590</v>
      </c>
      <c r="F335" s="170" t="s">
        <v>298</v>
      </c>
      <c r="G335" s="171" t="s">
        <v>299</v>
      </c>
      <c r="H335" s="172">
        <v>17.764</v>
      </c>
      <c r="I335" s="173"/>
      <c r="J335" s="174">
        <f>ROUND(I335*H335,2)</f>
        <v>0</v>
      </c>
      <c r="K335" s="175"/>
      <c r="L335" s="41"/>
      <c r="M335" s="176" t="s">
        <v>3</v>
      </c>
      <c r="N335" s="177" t="s">
        <v>51</v>
      </c>
      <c r="O335" s="74"/>
      <c r="P335" s="178">
        <f>O335*H335</f>
        <v>0</v>
      </c>
      <c r="Q335" s="178">
        <v>0</v>
      </c>
      <c r="R335" s="178">
        <f>Q335*H335</f>
        <v>0</v>
      </c>
      <c r="S335" s="178">
        <v>0</v>
      </c>
      <c r="T335" s="179">
        <f>S335*H335</f>
        <v>0</v>
      </c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  <c r="AE335" s="40"/>
      <c r="AR335" s="180" t="s">
        <v>222</v>
      </c>
      <c r="AT335" s="180" t="s">
        <v>218</v>
      </c>
      <c r="AU335" s="180" t="s">
        <v>22</v>
      </c>
      <c r="AY335" s="20" t="s">
        <v>216</v>
      </c>
      <c r="BE335" s="181">
        <f>IF(N335="základní",J335,0)</f>
        <v>0</v>
      </c>
      <c r="BF335" s="181">
        <f>IF(N335="snížená",J335,0)</f>
        <v>0</v>
      </c>
      <c r="BG335" s="181">
        <f>IF(N335="zákl. přenesená",J335,0)</f>
        <v>0</v>
      </c>
      <c r="BH335" s="181">
        <f>IF(N335="sníž. přenesená",J335,0)</f>
        <v>0</v>
      </c>
      <c r="BI335" s="181">
        <f>IF(N335="nulová",J335,0)</f>
        <v>0</v>
      </c>
      <c r="BJ335" s="20" t="s">
        <v>88</v>
      </c>
      <c r="BK335" s="181">
        <f>ROUND(I335*H335,2)</f>
        <v>0</v>
      </c>
      <c r="BL335" s="20" t="s">
        <v>222</v>
      </c>
      <c r="BM335" s="180" t="s">
        <v>2083</v>
      </c>
    </row>
    <row r="336" spans="1:63" s="12" customFormat="1" ht="22.8" customHeight="1">
      <c r="A336" s="12"/>
      <c r="B336" s="154"/>
      <c r="C336" s="12"/>
      <c r="D336" s="155" t="s">
        <v>79</v>
      </c>
      <c r="E336" s="165" t="s">
        <v>592</v>
      </c>
      <c r="F336" s="165" t="s">
        <v>593</v>
      </c>
      <c r="G336" s="12"/>
      <c r="H336" s="12"/>
      <c r="I336" s="157"/>
      <c r="J336" s="166">
        <f>BK336</f>
        <v>0</v>
      </c>
      <c r="K336" s="12"/>
      <c r="L336" s="154"/>
      <c r="M336" s="159"/>
      <c r="N336" s="160"/>
      <c r="O336" s="160"/>
      <c r="P336" s="161">
        <f>SUM(P337:P340)</f>
        <v>0</v>
      </c>
      <c r="Q336" s="160"/>
      <c r="R336" s="161">
        <f>SUM(R337:R340)</f>
        <v>0</v>
      </c>
      <c r="S336" s="160"/>
      <c r="T336" s="162">
        <f>SUM(T337:T340)</f>
        <v>0</v>
      </c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R336" s="155" t="s">
        <v>88</v>
      </c>
      <c r="AT336" s="163" t="s">
        <v>79</v>
      </c>
      <c r="AU336" s="163" t="s">
        <v>88</v>
      </c>
      <c r="AY336" s="155" t="s">
        <v>216</v>
      </c>
      <c r="BK336" s="164">
        <f>SUM(BK337:BK340)</f>
        <v>0</v>
      </c>
    </row>
    <row r="337" spans="1:65" s="2" customFormat="1" ht="49.05" customHeight="1">
      <c r="A337" s="40"/>
      <c r="B337" s="167"/>
      <c r="C337" s="168" t="s">
        <v>2084</v>
      </c>
      <c r="D337" s="168" t="s">
        <v>218</v>
      </c>
      <c r="E337" s="169" t="s">
        <v>1452</v>
      </c>
      <c r="F337" s="170" t="s">
        <v>1453</v>
      </c>
      <c r="G337" s="171" t="s">
        <v>299</v>
      </c>
      <c r="H337" s="172">
        <v>361.976</v>
      </c>
      <c r="I337" s="173"/>
      <c r="J337" s="174">
        <f>ROUND(I337*H337,2)</f>
        <v>0</v>
      </c>
      <c r="K337" s="175"/>
      <c r="L337" s="41"/>
      <c r="M337" s="176" t="s">
        <v>3</v>
      </c>
      <c r="N337" s="177" t="s">
        <v>51</v>
      </c>
      <c r="O337" s="74"/>
      <c r="P337" s="178">
        <f>O337*H337</f>
        <v>0</v>
      </c>
      <c r="Q337" s="178">
        <v>0</v>
      </c>
      <c r="R337" s="178">
        <f>Q337*H337</f>
        <v>0</v>
      </c>
      <c r="S337" s="178">
        <v>0</v>
      </c>
      <c r="T337" s="179">
        <f>S337*H337</f>
        <v>0</v>
      </c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  <c r="AE337" s="40"/>
      <c r="AR337" s="180" t="s">
        <v>222</v>
      </c>
      <c r="AT337" s="180" t="s">
        <v>218</v>
      </c>
      <c r="AU337" s="180" t="s">
        <v>22</v>
      </c>
      <c r="AY337" s="20" t="s">
        <v>216</v>
      </c>
      <c r="BE337" s="181">
        <f>IF(N337="základní",J337,0)</f>
        <v>0</v>
      </c>
      <c r="BF337" s="181">
        <f>IF(N337="snížená",J337,0)</f>
        <v>0</v>
      </c>
      <c r="BG337" s="181">
        <f>IF(N337="zákl. přenesená",J337,0)</f>
        <v>0</v>
      </c>
      <c r="BH337" s="181">
        <f>IF(N337="sníž. přenesená",J337,0)</f>
        <v>0</v>
      </c>
      <c r="BI337" s="181">
        <f>IF(N337="nulová",J337,0)</f>
        <v>0</v>
      </c>
      <c r="BJ337" s="20" t="s">
        <v>88</v>
      </c>
      <c r="BK337" s="181">
        <f>ROUND(I337*H337,2)</f>
        <v>0</v>
      </c>
      <c r="BL337" s="20" t="s">
        <v>222</v>
      </c>
      <c r="BM337" s="180" t="s">
        <v>1797</v>
      </c>
    </row>
    <row r="338" spans="1:51" s="13" customFormat="1" ht="12">
      <c r="A338" s="13"/>
      <c r="B338" s="182"/>
      <c r="C338" s="13"/>
      <c r="D338" s="183" t="s">
        <v>224</v>
      </c>
      <c r="E338" s="13"/>
      <c r="F338" s="185" t="s">
        <v>2085</v>
      </c>
      <c r="G338" s="13"/>
      <c r="H338" s="186">
        <v>361.976</v>
      </c>
      <c r="I338" s="187"/>
      <c r="J338" s="13"/>
      <c r="K338" s="13"/>
      <c r="L338" s="182"/>
      <c r="M338" s="188"/>
      <c r="N338" s="189"/>
      <c r="O338" s="189"/>
      <c r="P338" s="189"/>
      <c r="Q338" s="189"/>
      <c r="R338" s="189"/>
      <c r="S338" s="189"/>
      <c r="T338" s="190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184" t="s">
        <v>224</v>
      </c>
      <c r="AU338" s="184" t="s">
        <v>22</v>
      </c>
      <c r="AV338" s="13" t="s">
        <v>22</v>
      </c>
      <c r="AW338" s="13" t="s">
        <v>4</v>
      </c>
      <c r="AX338" s="13" t="s">
        <v>88</v>
      </c>
      <c r="AY338" s="184" t="s">
        <v>216</v>
      </c>
    </row>
    <row r="339" spans="1:65" s="2" customFormat="1" ht="49.05" customHeight="1">
      <c r="A339" s="40"/>
      <c r="B339" s="167"/>
      <c r="C339" s="168" t="s">
        <v>2086</v>
      </c>
      <c r="D339" s="168" t="s">
        <v>218</v>
      </c>
      <c r="E339" s="169" t="s">
        <v>1456</v>
      </c>
      <c r="F339" s="170" t="s">
        <v>1457</v>
      </c>
      <c r="G339" s="171" t="s">
        <v>299</v>
      </c>
      <c r="H339" s="172">
        <v>361.976</v>
      </c>
      <c r="I339" s="173"/>
      <c r="J339" s="174">
        <f>ROUND(I339*H339,2)</f>
        <v>0</v>
      </c>
      <c r="K339" s="175"/>
      <c r="L339" s="41"/>
      <c r="M339" s="176" t="s">
        <v>3</v>
      </c>
      <c r="N339" s="177" t="s">
        <v>51</v>
      </c>
      <c r="O339" s="74"/>
      <c r="P339" s="178">
        <f>O339*H339</f>
        <v>0</v>
      </c>
      <c r="Q339" s="178">
        <v>0</v>
      </c>
      <c r="R339" s="178">
        <f>Q339*H339</f>
        <v>0</v>
      </c>
      <c r="S339" s="178">
        <v>0</v>
      </c>
      <c r="T339" s="179">
        <f>S339*H339</f>
        <v>0</v>
      </c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  <c r="AE339" s="40"/>
      <c r="AR339" s="180" t="s">
        <v>222</v>
      </c>
      <c r="AT339" s="180" t="s">
        <v>218</v>
      </c>
      <c r="AU339" s="180" t="s">
        <v>22</v>
      </c>
      <c r="AY339" s="20" t="s">
        <v>216</v>
      </c>
      <c r="BE339" s="181">
        <f>IF(N339="základní",J339,0)</f>
        <v>0</v>
      </c>
      <c r="BF339" s="181">
        <f>IF(N339="snížená",J339,0)</f>
        <v>0</v>
      </c>
      <c r="BG339" s="181">
        <f>IF(N339="zákl. přenesená",J339,0)</f>
        <v>0</v>
      </c>
      <c r="BH339" s="181">
        <f>IF(N339="sníž. přenesená",J339,0)</f>
        <v>0</v>
      </c>
      <c r="BI339" s="181">
        <f>IF(N339="nulová",J339,0)</f>
        <v>0</v>
      </c>
      <c r="BJ339" s="20" t="s">
        <v>88</v>
      </c>
      <c r="BK339" s="181">
        <f>ROUND(I339*H339,2)</f>
        <v>0</v>
      </c>
      <c r="BL339" s="20" t="s">
        <v>222</v>
      </c>
      <c r="BM339" s="180" t="s">
        <v>1799</v>
      </c>
    </row>
    <row r="340" spans="1:51" s="13" customFormat="1" ht="12">
      <c r="A340" s="13"/>
      <c r="B340" s="182"/>
      <c r="C340" s="13"/>
      <c r="D340" s="183" t="s">
        <v>224</v>
      </c>
      <c r="E340" s="13"/>
      <c r="F340" s="185" t="s">
        <v>2085</v>
      </c>
      <c r="G340" s="13"/>
      <c r="H340" s="186">
        <v>361.976</v>
      </c>
      <c r="I340" s="187"/>
      <c r="J340" s="13"/>
      <c r="K340" s="13"/>
      <c r="L340" s="182"/>
      <c r="M340" s="188"/>
      <c r="N340" s="189"/>
      <c r="O340" s="189"/>
      <c r="P340" s="189"/>
      <c r="Q340" s="189"/>
      <c r="R340" s="189"/>
      <c r="S340" s="189"/>
      <c r="T340" s="190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184" t="s">
        <v>224</v>
      </c>
      <c r="AU340" s="184" t="s">
        <v>22</v>
      </c>
      <c r="AV340" s="13" t="s">
        <v>22</v>
      </c>
      <c r="AW340" s="13" t="s">
        <v>4</v>
      </c>
      <c r="AX340" s="13" t="s">
        <v>88</v>
      </c>
      <c r="AY340" s="184" t="s">
        <v>216</v>
      </c>
    </row>
    <row r="341" spans="1:63" s="12" customFormat="1" ht="25.9" customHeight="1">
      <c r="A341" s="12"/>
      <c r="B341" s="154"/>
      <c r="C341" s="12"/>
      <c r="D341" s="155" t="s">
        <v>79</v>
      </c>
      <c r="E341" s="156" t="s">
        <v>1622</v>
      </c>
      <c r="F341" s="156" t="s">
        <v>1623</v>
      </c>
      <c r="G341" s="12"/>
      <c r="H341" s="12"/>
      <c r="I341" s="157"/>
      <c r="J341" s="158">
        <f>BK341</f>
        <v>0</v>
      </c>
      <c r="K341" s="12"/>
      <c r="L341" s="154"/>
      <c r="M341" s="159"/>
      <c r="N341" s="160"/>
      <c r="O341" s="160"/>
      <c r="P341" s="161">
        <f>P342</f>
        <v>0</v>
      </c>
      <c r="Q341" s="160"/>
      <c r="R341" s="161">
        <f>R342</f>
        <v>0</v>
      </c>
      <c r="S341" s="160"/>
      <c r="T341" s="162">
        <f>T342</f>
        <v>0</v>
      </c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R341" s="155" t="s">
        <v>244</v>
      </c>
      <c r="AT341" s="163" t="s">
        <v>79</v>
      </c>
      <c r="AU341" s="163" t="s">
        <v>80</v>
      </c>
      <c r="AY341" s="155" t="s">
        <v>216</v>
      </c>
      <c r="BK341" s="164">
        <f>BK342</f>
        <v>0</v>
      </c>
    </row>
    <row r="342" spans="1:63" s="12" customFormat="1" ht="22.8" customHeight="1">
      <c r="A342" s="12"/>
      <c r="B342" s="154"/>
      <c r="C342" s="12"/>
      <c r="D342" s="155" t="s">
        <v>79</v>
      </c>
      <c r="E342" s="165" t="s">
        <v>1624</v>
      </c>
      <c r="F342" s="165" t="s">
        <v>1625</v>
      </c>
      <c r="G342" s="12"/>
      <c r="H342" s="12"/>
      <c r="I342" s="157"/>
      <c r="J342" s="166">
        <f>BK342</f>
        <v>0</v>
      </c>
      <c r="K342" s="12"/>
      <c r="L342" s="154"/>
      <c r="M342" s="159"/>
      <c r="N342" s="160"/>
      <c r="O342" s="160"/>
      <c r="P342" s="161">
        <f>SUM(P343:P346)</f>
        <v>0</v>
      </c>
      <c r="Q342" s="160"/>
      <c r="R342" s="161">
        <f>SUM(R343:R346)</f>
        <v>0</v>
      </c>
      <c r="S342" s="160"/>
      <c r="T342" s="162">
        <f>SUM(T343:T346)</f>
        <v>0</v>
      </c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R342" s="155" t="s">
        <v>244</v>
      </c>
      <c r="AT342" s="163" t="s">
        <v>79</v>
      </c>
      <c r="AU342" s="163" t="s">
        <v>88</v>
      </c>
      <c r="AY342" s="155" t="s">
        <v>216</v>
      </c>
      <c r="BK342" s="164">
        <f>SUM(BK343:BK346)</f>
        <v>0</v>
      </c>
    </row>
    <row r="343" spans="1:65" s="2" customFormat="1" ht="14.4" customHeight="1">
      <c r="A343" s="40"/>
      <c r="B343" s="167"/>
      <c r="C343" s="168" t="s">
        <v>2087</v>
      </c>
      <c r="D343" s="168" t="s">
        <v>218</v>
      </c>
      <c r="E343" s="169" t="s">
        <v>1626</v>
      </c>
      <c r="F343" s="170" t="s">
        <v>1627</v>
      </c>
      <c r="G343" s="171" t="s">
        <v>1435</v>
      </c>
      <c r="H343" s="172">
        <v>0.22</v>
      </c>
      <c r="I343" s="173"/>
      <c r="J343" s="174">
        <f>ROUND(I343*H343,2)</f>
        <v>0</v>
      </c>
      <c r="K343" s="175"/>
      <c r="L343" s="41"/>
      <c r="M343" s="176" t="s">
        <v>3</v>
      </c>
      <c r="N343" s="177" t="s">
        <v>51</v>
      </c>
      <c r="O343" s="74"/>
      <c r="P343" s="178">
        <f>O343*H343</f>
        <v>0</v>
      </c>
      <c r="Q343" s="178">
        <v>0</v>
      </c>
      <c r="R343" s="178">
        <f>Q343*H343</f>
        <v>0</v>
      </c>
      <c r="S343" s="178">
        <v>0</v>
      </c>
      <c r="T343" s="179">
        <f>S343*H343</f>
        <v>0</v>
      </c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  <c r="AE343" s="40"/>
      <c r="AR343" s="180" t="s">
        <v>1628</v>
      </c>
      <c r="AT343" s="180" t="s">
        <v>218</v>
      </c>
      <c r="AU343" s="180" t="s">
        <v>22</v>
      </c>
      <c r="AY343" s="20" t="s">
        <v>216</v>
      </c>
      <c r="BE343" s="181">
        <f>IF(N343="základní",J343,0)</f>
        <v>0</v>
      </c>
      <c r="BF343" s="181">
        <f>IF(N343="snížená",J343,0)</f>
        <v>0</v>
      </c>
      <c r="BG343" s="181">
        <f>IF(N343="zákl. přenesená",J343,0)</f>
        <v>0</v>
      </c>
      <c r="BH343" s="181">
        <f>IF(N343="sníž. přenesená",J343,0)</f>
        <v>0</v>
      </c>
      <c r="BI343" s="181">
        <f>IF(N343="nulová",J343,0)</f>
        <v>0</v>
      </c>
      <c r="BJ343" s="20" t="s">
        <v>88</v>
      </c>
      <c r="BK343" s="181">
        <f>ROUND(I343*H343,2)</f>
        <v>0</v>
      </c>
      <c r="BL343" s="20" t="s">
        <v>1628</v>
      </c>
      <c r="BM343" s="180" t="s">
        <v>1800</v>
      </c>
    </row>
    <row r="344" spans="1:51" s="13" customFormat="1" ht="12">
      <c r="A344" s="13"/>
      <c r="B344" s="182"/>
      <c r="C344" s="13"/>
      <c r="D344" s="183" t="s">
        <v>224</v>
      </c>
      <c r="E344" s="13"/>
      <c r="F344" s="185" t="s">
        <v>2088</v>
      </c>
      <c r="G344" s="13"/>
      <c r="H344" s="186">
        <v>0.22</v>
      </c>
      <c r="I344" s="187"/>
      <c r="J344" s="13"/>
      <c r="K344" s="13"/>
      <c r="L344" s="182"/>
      <c r="M344" s="188"/>
      <c r="N344" s="189"/>
      <c r="O344" s="189"/>
      <c r="P344" s="189"/>
      <c r="Q344" s="189"/>
      <c r="R344" s="189"/>
      <c r="S344" s="189"/>
      <c r="T344" s="190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184" t="s">
        <v>224</v>
      </c>
      <c r="AU344" s="184" t="s">
        <v>22</v>
      </c>
      <c r="AV344" s="13" t="s">
        <v>22</v>
      </c>
      <c r="AW344" s="13" t="s">
        <v>4</v>
      </c>
      <c r="AX344" s="13" t="s">
        <v>88</v>
      </c>
      <c r="AY344" s="184" t="s">
        <v>216</v>
      </c>
    </row>
    <row r="345" spans="1:65" s="2" customFormat="1" ht="14.4" customHeight="1">
      <c r="A345" s="40"/>
      <c r="B345" s="167"/>
      <c r="C345" s="168" t="s">
        <v>2089</v>
      </c>
      <c r="D345" s="168" t="s">
        <v>218</v>
      </c>
      <c r="E345" s="169" t="s">
        <v>1632</v>
      </c>
      <c r="F345" s="170" t="s">
        <v>1633</v>
      </c>
      <c r="G345" s="171" t="s">
        <v>1435</v>
      </c>
      <c r="H345" s="172">
        <v>0.22</v>
      </c>
      <c r="I345" s="173"/>
      <c r="J345" s="174">
        <f>ROUND(I345*H345,2)</f>
        <v>0</v>
      </c>
      <c r="K345" s="175"/>
      <c r="L345" s="41"/>
      <c r="M345" s="176" t="s">
        <v>3</v>
      </c>
      <c r="N345" s="177" t="s">
        <v>51</v>
      </c>
      <c r="O345" s="74"/>
      <c r="P345" s="178">
        <f>O345*H345</f>
        <v>0</v>
      </c>
      <c r="Q345" s="178">
        <v>0</v>
      </c>
      <c r="R345" s="178">
        <f>Q345*H345</f>
        <v>0</v>
      </c>
      <c r="S345" s="178">
        <v>0</v>
      </c>
      <c r="T345" s="179">
        <f>S345*H345</f>
        <v>0</v>
      </c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  <c r="AE345" s="40"/>
      <c r="AR345" s="180" t="s">
        <v>1628</v>
      </c>
      <c r="AT345" s="180" t="s">
        <v>218</v>
      </c>
      <c r="AU345" s="180" t="s">
        <v>22</v>
      </c>
      <c r="AY345" s="20" t="s">
        <v>216</v>
      </c>
      <c r="BE345" s="181">
        <f>IF(N345="základní",J345,0)</f>
        <v>0</v>
      </c>
      <c r="BF345" s="181">
        <f>IF(N345="snížená",J345,0)</f>
        <v>0</v>
      </c>
      <c r="BG345" s="181">
        <f>IF(N345="zákl. přenesená",J345,0)</f>
        <v>0</v>
      </c>
      <c r="BH345" s="181">
        <f>IF(N345="sníž. přenesená",J345,0)</f>
        <v>0</v>
      </c>
      <c r="BI345" s="181">
        <f>IF(N345="nulová",J345,0)</f>
        <v>0</v>
      </c>
      <c r="BJ345" s="20" t="s">
        <v>88</v>
      </c>
      <c r="BK345" s="181">
        <f>ROUND(I345*H345,2)</f>
        <v>0</v>
      </c>
      <c r="BL345" s="20" t="s">
        <v>1628</v>
      </c>
      <c r="BM345" s="180" t="s">
        <v>1801</v>
      </c>
    </row>
    <row r="346" spans="1:51" s="13" customFormat="1" ht="12">
      <c r="A346" s="13"/>
      <c r="B346" s="182"/>
      <c r="C346" s="13"/>
      <c r="D346" s="183" t="s">
        <v>224</v>
      </c>
      <c r="E346" s="13"/>
      <c r="F346" s="185" t="s">
        <v>2088</v>
      </c>
      <c r="G346" s="13"/>
      <c r="H346" s="186">
        <v>0.22</v>
      </c>
      <c r="I346" s="187"/>
      <c r="J346" s="13"/>
      <c r="K346" s="13"/>
      <c r="L346" s="182"/>
      <c r="M346" s="237"/>
      <c r="N346" s="238"/>
      <c r="O346" s="238"/>
      <c r="P346" s="238"/>
      <c r="Q346" s="238"/>
      <c r="R346" s="238"/>
      <c r="S346" s="238"/>
      <c r="T346" s="239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184" t="s">
        <v>224</v>
      </c>
      <c r="AU346" s="184" t="s">
        <v>22</v>
      </c>
      <c r="AV346" s="13" t="s">
        <v>22</v>
      </c>
      <c r="AW346" s="13" t="s">
        <v>4</v>
      </c>
      <c r="AX346" s="13" t="s">
        <v>88</v>
      </c>
      <c r="AY346" s="184" t="s">
        <v>216</v>
      </c>
    </row>
    <row r="347" spans="1:31" s="2" customFormat="1" ht="6.95" customHeight="1">
      <c r="A347" s="40"/>
      <c r="B347" s="57"/>
      <c r="C347" s="58"/>
      <c r="D347" s="58"/>
      <c r="E347" s="58"/>
      <c r="F347" s="58"/>
      <c r="G347" s="58"/>
      <c r="H347" s="58"/>
      <c r="I347" s="58"/>
      <c r="J347" s="58"/>
      <c r="K347" s="58"/>
      <c r="L347" s="41"/>
      <c r="M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  <c r="AE347" s="40"/>
    </row>
  </sheetData>
  <autoFilter ref="C88:K346"/>
  <mergeCells count="9">
    <mergeCell ref="E7:H7"/>
    <mergeCell ref="E9:H9"/>
    <mergeCell ref="E18:H18"/>
    <mergeCell ref="E27:H27"/>
    <mergeCell ref="E48:H48"/>
    <mergeCell ref="E50:H50"/>
    <mergeCell ref="E79:H79"/>
    <mergeCell ref="E81:H8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5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9" t="s">
        <v>6</v>
      </c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140</v>
      </c>
    </row>
    <row r="3" spans="2:46" s="1" customFormat="1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3"/>
      <c r="AT3" s="20" t="s">
        <v>22</v>
      </c>
    </row>
    <row r="4" spans="2:46" s="1" customFormat="1" ht="24.95" customHeight="1">
      <c r="B4" s="23"/>
      <c r="D4" s="24" t="s">
        <v>186</v>
      </c>
      <c r="L4" s="23"/>
      <c r="M4" s="116" t="s">
        <v>11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33" t="s">
        <v>17</v>
      </c>
      <c r="L6" s="23"/>
    </row>
    <row r="7" spans="2:12" s="1" customFormat="1" ht="16.5" customHeight="1">
      <c r="B7" s="23"/>
      <c r="E7" s="117" t="str">
        <f>'Rekapitulace stavby'!K6</f>
        <v>II/187 Kolínec průtah</v>
      </c>
      <c r="F7" s="33"/>
      <c r="G7" s="33"/>
      <c r="H7" s="33"/>
      <c r="L7" s="23"/>
    </row>
    <row r="8" spans="1:31" s="2" customFormat="1" ht="12" customHeight="1">
      <c r="A8" s="40"/>
      <c r="B8" s="41"/>
      <c r="C8" s="40"/>
      <c r="D8" s="33" t="s">
        <v>187</v>
      </c>
      <c r="E8" s="40"/>
      <c r="F8" s="40"/>
      <c r="G8" s="40"/>
      <c r="H8" s="40"/>
      <c r="I8" s="40"/>
      <c r="J8" s="40"/>
      <c r="K8" s="40"/>
      <c r="L8" s="118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1"/>
      <c r="C9" s="40"/>
      <c r="D9" s="40"/>
      <c r="E9" s="64" t="s">
        <v>2090</v>
      </c>
      <c r="F9" s="40"/>
      <c r="G9" s="40"/>
      <c r="H9" s="40"/>
      <c r="I9" s="40"/>
      <c r="J9" s="40"/>
      <c r="K9" s="40"/>
      <c r="L9" s="118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1"/>
      <c r="C10" s="40"/>
      <c r="D10" s="40"/>
      <c r="E10" s="40"/>
      <c r="F10" s="40"/>
      <c r="G10" s="40"/>
      <c r="H10" s="40"/>
      <c r="I10" s="40"/>
      <c r="J10" s="40"/>
      <c r="K10" s="40"/>
      <c r="L10" s="118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1"/>
      <c r="C11" s="40"/>
      <c r="D11" s="33" t="s">
        <v>19</v>
      </c>
      <c r="E11" s="40"/>
      <c r="F11" s="28" t="s">
        <v>20</v>
      </c>
      <c r="G11" s="40"/>
      <c r="H11" s="40"/>
      <c r="I11" s="33" t="s">
        <v>21</v>
      </c>
      <c r="J11" s="28" t="s">
        <v>3</v>
      </c>
      <c r="K11" s="40"/>
      <c r="L11" s="118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1"/>
      <c r="C12" s="40"/>
      <c r="D12" s="33" t="s">
        <v>23</v>
      </c>
      <c r="E12" s="40"/>
      <c r="F12" s="28" t="s">
        <v>24</v>
      </c>
      <c r="G12" s="40"/>
      <c r="H12" s="40"/>
      <c r="I12" s="33" t="s">
        <v>25</v>
      </c>
      <c r="J12" s="66" t="str">
        <f>'Rekapitulace stavby'!AN8</f>
        <v>21. 1. 2021</v>
      </c>
      <c r="K12" s="40"/>
      <c r="L12" s="118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1"/>
      <c r="C13" s="40"/>
      <c r="D13" s="40"/>
      <c r="E13" s="40"/>
      <c r="F13" s="40"/>
      <c r="G13" s="40"/>
      <c r="H13" s="40"/>
      <c r="I13" s="40"/>
      <c r="J13" s="40"/>
      <c r="K13" s="40"/>
      <c r="L13" s="118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1"/>
      <c r="C14" s="40"/>
      <c r="D14" s="33" t="s">
        <v>31</v>
      </c>
      <c r="E14" s="40"/>
      <c r="F14" s="40"/>
      <c r="G14" s="40"/>
      <c r="H14" s="40"/>
      <c r="I14" s="33" t="s">
        <v>32</v>
      </c>
      <c r="J14" s="28" t="s">
        <v>33</v>
      </c>
      <c r="K14" s="40"/>
      <c r="L14" s="118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1"/>
      <c r="C15" s="40"/>
      <c r="D15" s="40"/>
      <c r="E15" s="28" t="s">
        <v>34</v>
      </c>
      <c r="F15" s="40"/>
      <c r="G15" s="40"/>
      <c r="H15" s="40"/>
      <c r="I15" s="33" t="s">
        <v>35</v>
      </c>
      <c r="J15" s="28" t="s">
        <v>3</v>
      </c>
      <c r="K15" s="40"/>
      <c r="L15" s="118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1"/>
      <c r="C16" s="40"/>
      <c r="D16" s="40"/>
      <c r="E16" s="40"/>
      <c r="F16" s="40"/>
      <c r="G16" s="40"/>
      <c r="H16" s="40"/>
      <c r="I16" s="40"/>
      <c r="J16" s="40"/>
      <c r="K16" s="40"/>
      <c r="L16" s="118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1"/>
      <c r="C17" s="40"/>
      <c r="D17" s="33" t="s">
        <v>36</v>
      </c>
      <c r="E17" s="40"/>
      <c r="F17" s="40"/>
      <c r="G17" s="40"/>
      <c r="H17" s="40"/>
      <c r="I17" s="33" t="s">
        <v>32</v>
      </c>
      <c r="J17" s="34" t="str">
        <f>'Rekapitulace stavby'!AN13</f>
        <v>Vyplň údaj</v>
      </c>
      <c r="K17" s="40"/>
      <c r="L17" s="118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1"/>
      <c r="C18" s="40"/>
      <c r="D18" s="40"/>
      <c r="E18" s="34" t="str">
        <f>'Rekapitulace stavby'!E14</f>
        <v>Vyplň údaj</v>
      </c>
      <c r="F18" s="28"/>
      <c r="G18" s="28"/>
      <c r="H18" s="28"/>
      <c r="I18" s="33" t="s">
        <v>35</v>
      </c>
      <c r="J18" s="34" t="str">
        <f>'Rekapitulace stavby'!AN14</f>
        <v>Vyplň údaj</v>
      </c>
      <c r="K18" s="40"/>
      <c r="L18" s="118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1"/>
      <c r="C19" s="40"/>
      <c r="D19" s="40"/>
      <c r="E19" s="40"/>
      <c r="F19" s="40"/>
      <c r="G19" s="40"/>
      <c r="H19" s="40"/>
      <c r="I19" s="40"/>
      <c r="J19" s="40"/>
      <c r="K19" s="40"/>
      <c r="L19" s="118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1"/>
      <c r="C20" s="40"/>
      <c r="D20" s="33" t="s">
        <v>38</v>
      </c>
      <c r="E20" s="40"/>
      <c r="F20" s="40"/>
      <c r="G20" s="40"/>
      <c r="H20" s="40"/>
      <c r="I20" s="33" t="s">
        <v>32</v>
      </c>
      <c r="J20" s="28" t="s">
        <v>39</v>
      </c>
      <c r="K20" s="40"/>
      <c r="L20" s="118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1"/>
      <c r="C21" s="40"/>
      <c r="D21" s="40"/>
      <c r="E21" s="28" t="s">
        <v>40</v>
      </c>
      <c r="F21" s="40"/>
      <c r="G21" s="40"/>
      <c r="H21" s="40"/>
      <c r="I21" s="33" t="s">
        <v>35</v>
      </c>
      <c r="J21" s="28" t="s">
        <v>3</v>
      </c>
      <c r="K21" s="40"/>
      <c r="L21" s="118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1"/>
      <c r="C22" s="40"/>
      <c r="D22" s="40"/>
      <c r="E22" s="40"/>
      <c r="F22" s="40"/>
      <c r="G22" s="40"/>
      <c r="H22" s="40"/>
      <c r="I22" s="40"/>
      <c r="J22" s="40"/>
      <c r="K22" s="40"/>
      <c r="L22" s="118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1"/>
      <c r="C23" s="40"/>
      <c r="D23" s="33" t="s">
        <v>42</v>
      </c>
      <c r="E23" s="40"/>
      <c r="F23" s="40"/>
      <c r="G23" s="40"/>
      <c r="H23" s="40"/>
      <c r="I23" s="33" t="s">
        <v>32</v>
      </c>
      <c r="J23" s="28" t="s">
        <v>39</v>
      </c>
      <c r="K23" s="40"/>
      <c r="L23" s="118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1"/>
      <c r="C24" s="40"/>
      <c r="D24" s="40"/>
      <c r="E24" s="28" t="s">
        <v>43</v>
      </c>
      <c r="F24" s="40"/>
      <c r="G24" s="40"/>
      <c r="H24" s="40"/>
      <c r="I24" s="33" t="s">
        <v>35</v>
      </c>
      <c r="J24" s="28" t="s">
        <v>3</v>
      </c>
      <c r="K24" s="40"/>
      <c r="L24" s="118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1"/>
      <c r="C25" s="40"/>
      <c r="D25" s="40"/>
      <c r="E25" s="40"/>
      <c r="F25" s="40"/>
      <c r="G25" s="40"/>
      <c r="H25" s="40"/>
      <c r="I25" s="40"/>
      <c r="J25" s="40"/>
      <c r="K25" s="40"/>
      <c r="L25" s="118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1"/>
      <c r="C26" s="40"/>
      <c r="D26" s="33" t="s">
        <v>44</v>
      </c>
      <c r="E26" s="40"/>
      <c r="F26" s="40"/>
      <c r="G26" s="40"/>
      <c r="H26" s="40"/>
      <c r="I26" s="40"/>
      <c r="J26" s="40"/>
      <c r="K26" s="40"/>
      <c r="L26" s="118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23.25" customHeight="1">
      <c r="A27" s="119"/>
      <c r="B27" s="120"/>
      <c r="C27" s="119"/>
      <c r="D27" s="119"/>
      <c r="E27" s="38" t="s">
        <v>1276</v>
      </c>
      <c r="F27" s="38"/>
      <c r="G27" s="38"/>
      <c r="H27" s="38"/>
      <c r="I27" s="119"/>
      <c r="J27" s="119"/>
      <c r="K27" s="119"/>
      <c r="L27" s="121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</row>
    <row r="28" spans="1:31" s="2" customFormat="1" ht="6.95" customHeight="1">
      <c r="A28" s="40"/>
      <c r="B28" s="41"/>
      <c r="C28" s="40"/>
      <c r="D28" s="40"/>
      <c r="E28" s="40"/>
      <c r="F28" s="40"/>
      <c r="G28" s="40"/>
      <c r="H28" s="40"/>
      <c r="I28" s="40"/>
      <c r="J28" s="40"/>
      <c r="K28" s="40"/>
      <c r="L28" s="118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1"/>
      <c r="C29" s="40"/>
      <c r="D29" s="86"/>
      <c r="E29" s="86"/>
      <c r="F29" s="86"/>
      <c r="G29" s="86"/>
      <c r="H29" s="86"/>
      <c r="I29" s="86"/>
      <c r="J29" s="86"/>
      <c r="K29" s="86"/>
      <c r="L29" s="118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1"/>
      <c r="C30" s="40"/>
      <c r="D30" s="122" t="s">
        <v>46</v>
      </c>
      <c r="E30" s="40"/>
      <c r="F30" s="40"/>
      <c r="G30" s="40"/>
      <c r="H30" s="40"/>
      <c r="I30" s="40"/>
      <c r="J30" s="92">
        <f>ROUND(J87,2)</f>
        <v>0</v>
      </c>
      <c r="K30" s="40"/>
      <c r="L30" s="118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1"/>
      <c r="C31" s="40"/>
      <c r="D31" s="86"/>
      <c r="E31" s="86"/>
      <c r="F31" s="86"/>
      <c r="G31" s="86"/>
      <c r="H31" s="86"/>
      <c r="I31" s="86"/>
      <c r="J31" s="86"/>
      <c r="K31" s="86"/>
      <c r="L31" s="118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1"/>
      <c r="C32" s="40"/>
      <c r="D32" s="40"/>
      <c r="E32" s="40"/>
      <c r="F32" s="45" t="s">
        <v>48</v>
      </c>
      <c r="G32" s="40"/>
      <c r="H32" s="40"/>
      <c r="I32" s="45" t="s">
        <v>47</v>
      </c>
      <c r="J32" s="45" t="s">
        <v>49</v>
      </c>
      <c r="K32" s="40"/>
      <c r="L32" s="118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1"/>
      <c r="C33" s="40"/>
      <c r="D33" s="123" t="s">
        <v>50</v>
      </c>
      <c r="E33" s="33" t="s">
        <v>51</v>
      </c>
      <c r="F33" s="124">
        <f>ROUND((SUM(BE87:BE252)),2)</f>
        <v>0</v>
      </c>
      <c r="G33" s="40"/>
      <c r="H33" s="40"/>
      <c r="I33" s="125">
        <v>0.21</v>
      </c>
      <c r="J33" s="124">
        <f>ROUND(((SUM(BE87:BE252))*I33),2)</f>
        <v>0</v>
      </c>
      <c r="K33" s="40"/>
      <c r="L33" s="118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1"/>
      <c r="C34" s="40"/>
      <c r="D34" s="40"/>
      <c r="E34" s="33" t="s">
        <v>52</v>
      </c>
      <c r="F34" s="124">
        <f>ROUND((SUM(BF87:BF252)),2)</f>
        <v>0</v>
      </c>
      <c r="G34" s="40"/>
      <c r="H34" s="40"/>
      <c r="I34" s="125">
        <v>0.15</v>
      </c>
      <c r="J34" s="124">
        <f>ROUND(((SUM(BF87:BF252))*I34),2)</f>
        <v>0</v>
      </c>
      <c r="K34" s="40"/>
      <c r="L34" s="118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1"/>
      <c r="C35" s="40"/>
      <c r="D35" s="40"/>
      <c r="E35" s="33" t="s">
        <v>53</v>
      </c>
      <c r="F35" s="124">
        <f>ROUND((SUM(BG87:BG252)),2)</f>
        <v>0</v>
      </c>
      <c r="G35" s="40"/>
      <c r="H35" s="40"/>
      <c r="I35" s="125">
        <v>0.21</v>
      </c>
      <c r="J35" s="124">
        <f>0</f>
        <v>0</v>
      </c>
      <c r="K35" s="40"/>
      <c r="L35" s="118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1"/>
      <c r="C36" s="40"/>
      <c r="D36" s="40"/>
      <c r="E36" s="33" t="s">
        <v>54</v>
      </c>
      <c r="F36" s="124">
        <f>ROUND((SUM(BH87:BH252)),2)</f>
        <v>0</v>
      </c>
      <c r="G36" s="40"/>
      <c r="H36" s="40"/>
      <c r="I36" s="125">
        <v>0.15</v>
      </c>
      <c r="J36" s="124">
        <f>0</f>
        <v>0</v>
      </c>
      <c r="K36" s="40"/>
      <c r="L36" s="118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1"/>
      <c r="C37" s="40"/>
      <c r="D37" s="40"/>
      <c r="E37" s="33" t="s">
        <v>55</v>
      </c>
      <c r="F37" s="124">
        <f>ROUND((SUM(BI87:BI252)),2)</f>
        <v>0</v>
      </c>
      <c r="G37" s="40"/>
      <c r="H37" s="40"/>
      <c r="I37" s="125">
        <v>0</v>
      </c>
      <c r="J37" s="124">
        <f>0</f>
        <v>0</v>
      </c>
      <c r="K37" s="40"/>
      <c r="L37" s="118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1"/>
      <c r="C38" s="40"/>
      <c r="D38" s="40"/>
      <c r="E38" s="40"/>
      <c r="F38" s="40"/>
      <c r="G38" s="40"/>
      <c r="H38" s="40"/>
      <c r="I38" s="40"/>
      <c r="J38" s="40"/>
      <c r="K38" s="40"/>
      <c r="L38" s="118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1"/>
      <c r="C39" s="126"/>
      <c r="D39" s="127" t="s">
        <v>56</v>
      </c>
      <c r="E39" s="78"/>
      <c r="F39" s="78"/>
      <c r="G39" s="128" t="s">
        <v>57</v>
      </c>
      <c r="H39" s="129" t="s">
        <v>58</v>
      </c>
      <c r="I39" s="78"/>
      <c r="J39" s="130">
        <f>SUM(J30:J37)</f>
        <v>0</v>
      </c>
      <c r="K39" s="131"/>
      <c r="L39" s="118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57"/>
      <c r="C40" s="58"/>
      <c r="D40" s="58"/>
      <c r="E40" s="58"/>
      <c r="F40" s="58"/>
      <c r="G40" s="58"/>
      <c r="H40" s="58"/>
      <c r="I40" s="58"/>
      <c r="J40" s="58"/>
      <c r="K40" s="58"/>
      <c r="L40" s="118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59"/>
      <c r="C44" s="60"/>
      <c r="D44" s="60"/>
      <c r="E44" s="60"/>
      <c r="F44" s="60"/>
      <c r="G44" s="60"/>
      <c r="H44" s="60"/>
      <c r="I44" s="60"/>
      <c r="J44" s="60"/>
      <c r="K44" s="60"/>
      <c r="L44" s="118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4" t="s">
        <v>189</v>
      </c>
      <c r="D45" s="40"/>
      <c r="E45" s="40"/>
      <c r="F45" s="40"/>
      <c r="G45" s="40"/>
      <c r="H45" s="40"/>
      <c r="I45" s="40"/>
      <c r="J45" s="40"/>
      <c r="K45" s="40"/>
      <c r="L45" s="118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0"/>
      <c r="D46" s="40"/>
      <c r="E46" s="40"/>
      <c r="F46" s="40"/>
      <c r="G46" s="40"/>
      <c r="H46" s="40"/>
      <c r="I46" s="40"/>
      <c r="J46" s="40"/>
      <c r="K46" s="40"/>
      <c r="L46" s="118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3" t="s">
        <v>17</v>
      </c>
      <c r="D47" s="40"/>
      <c r="E47" s="40"/>
      <c r="F47" s="40"/>
      <c r="G47" s="40"/>
      <c r="H47" s="40"/>
      <c r="I47" s="40"/>
      <c r="J47" s="40"/>
      <c r="K47" s="40"/>
      <c r="L47" s="118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0"/>
      <c r="D48" s="40"/>
      <c r="E48" s="117" t="str">
        <f>E7</f>
        <v>II/187 Kolínec průtah</v>
      </c>
      <c r="F48" s="33"/>
      <c r="G48" s="33"/>
      <c r="H48" s="33"/>
      <c r="I48" s="40"/>
      <c r="J48" s="40"/>
      <c r="K48" s="40"/>
      <c r="L48" s="118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3" t="s">
        <v>187</v>
      </c>
      <c r="D49" s="40"/>
      <c r="E49" s="40"/>
      <c r="F49" s="40"/>
      <c r="G49" s="40"/>
      <c r="H49" s="40"/>
      <c r="I49" s="40"/>
      <c r="J49" s="40"/>
      <c r="K49" s="40"/>
      <c r="L49" s="118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0"/>
      <c r="D50" s="40"/>
      <c r="E50" s="64" t="str">
        <f>E9</f>
        <v>SO 301.4 - Odvodnění komunikací - IV. úsek - neuznatelné náklady</v>
      </c>
      <c r="F50" s="40"/>
      <c r="G50" s="40"/>
      <c r="H50" s="40"/>
      <c r="I50" s="40"/>
      <c r="J50" s="40"/>
      <c r="K50" s="40"/>
      <c r="L50" s="118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0"/>
      <c r="D51" s="40"/>
      <c r="E51" s="40"/>
      <c r="F51" s="40"/>
      <c r="G51" s="40"/>
      <c r="H51" s="40"/>
      <c r="I51" s="40"/>
      <c r="J51" s="40"/>
      <c r="K51" s="40"/>
      <c r="L51" s="118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3" t="s">
        <v>23</v>
      </c>
      <c r="D52" s="40"/>
      <c r="E52" s="40"/>
      <c r="F52" s="28" t="str">
        <f>F12</f>
        <v>Kolínec</v>
      </c>
      <c r="G52" s="40"/>
      <c r="H52" s="40"/>
      <c r="I52" s="33" t="s">
        <v>25</v>
      </c>
      <c r="J52" s="66" t="str">
        <f>IF(J12="","",J12)</f>
        <v>21. 1. 2021</v>
      </c>
      <c r="K52" s="40"/>
      <c r="L52" s="118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0"/>
      <c r="D53" s="40"/>
      <c r="E53" s="40"/>
      <c r="F53" s="40"/>
      <c r="G53" s="40"/>
      <c r="H53" s="40"/>
      <c r="I53" s="40"/>
      <c r="J53" s="40"/>
      <c r="K53" s="40"/>
      <c r="L53" s="118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40.05" customHeight="1">
      <c r="A54" s="40"/>
      <c r="B54" s="41"/>
      <c r="C54" s="33" t="s">
        <v>31</v>
      </c>
      <c r="D54" s="40"/>
      <c r="E54" s="40"/>
      <c r="F54" s="28" t="str">
        <f>E15</f>
        <v>Městys Kolínec, Kolínec 28, 341 12 Kolínec</v>
      </c>
      <c r="G54" s="40"/>
      <c r="H54" s="40"/>
      <c r="I54" s="33" t="s">
        <v>38</v>
      </c>
      <c r="J54" s="38" t="str">
        <f>E21</f>
        <v>Ing. arch. Martin Jirovský Ph.D., MBA</v>
      </c>
      <c r="K54" s="40"/>
      <c r="L54" s="118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40.05" customHeight="1">
      <c r="A55" s="40"/>
      <c r="B55" s="41"/>
      <c r="C55" s="33" t="s">
        <v>36</v>
      </c>
      <c r="D55" s="40"/>
      <c r="E55" s="40"/>
      <c r="F55" s="28" t="str">
        <f>IF(E18="","",E18)</f>
        <v>Vyplň údaj</v>
      </c>
      <c r="G55" s="40"/>
      <c r="H55" s="40"/>
      <c r="I55" s="33" t="s">
        <v>42</v>
      </c>
      <c r="J55" s="38" t="str">
        <f>E24</f>
        <v>Centrum služen Staré město; Petra Stejskalová</v>
      </c>
      <c r="K55" s="40"/>
      <c r="L55" s="118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0"/>
      <c r="D56" s="40"/>
      <c r="E56" s="40"/>
      <c r="F56" s="40"/>
      <c r="G56" s="40"/>
      <c r="H56" s="40"/>
      <c r="I56" s="40"/>
      <c r="J56" s="40"/>
      <c r="K56" s="40"/>
      <c r="L56" s="118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32" t="s">
        <v>190</v>
      </c>
      <c r="D57" s="126"/>
      <c r="E57" s="126"/>
      <c r="F57" s="126"/>
      <c r="G57" s="126"/>
      <c r="H57" s="126"/>
      <c r="I57" s="126"/>
      <c r="J57" s="133" t="s">
        <v>191</v>
      </c>
      <c r="K57" s="126"/>
      <c r="L57" s="118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0"/>
      <c r="D58" s="40"/>
      <c r="E58" s="40"/>
      <c r="F58" s="40"/>
      <c r="G58" s="40"/>
      <c r="H58" s="40"/>
      <c r="I58" s="40"/>
      <c r="J58" s="40"/>
      <c r="K58" s="40"/>
      <c r="L58" s="118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34" t="s">
        <v>78</v>
      </c>
      <c r="D59" s="40"/>
      <c r="E59" s="40"/>
      <c r="F59" s="40"/>
      <c r="G59" s="40"/>
      <c r="H59" s="40"/>
      <c r="I59" s="40"/>
      <c r="J59" s="92">
        <f>J87</f>
        <v>0</v>
      </c>
      <c r="K59" s="40"/>
      <c r="L59" s="118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20" t="s">
        <v>192</v>
      </c>
    </row>
    <row r="60" spans="1:31" s="9" customFormat="1" ht="24.95" customHeight="1">
      <c r="A60" s="9"/>
      <c r="B60" s="135"/>
      <c r="C60" s="9"/>
      <c r="D60" s="136" t="s">
        <v>193</v>
      </c>
      <c r="E60" s="137"/>
      <c r="F60" s="137"/>
      <c r="G60" s="137"/>
      <c r="H60" s="137"/>
      <c r="I60" s="137"/>
      <c r="J60" s="138">
        <f>J88</f>
        <v>0</v>
      </c>
      <c r="K60" s="9"/>
      <c r="L60" s="135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39"/>
      <c r="C61" s="10"/>
      <c r="D61" s="140" t="s">
        <v>194</v>
      </c>
      <c r="E61" s="141"/>
      <c r="F61" s="141"/>
      <c r="G61" s="141"/>
      <c r="H61" s="141"/>
      <c r="I61" s="141"/>
      <c r="J61" s="142">
        <f>J89</f>
        <v>0</v>
      </c>
      <c r="K61" s="10"/>
      <c r="L61" s="13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39"/>
      <c r="C62" s="10"/>
      <c r="D62" s="140" t="s">
        <v>195</v>
      </c>
      <c r="E62" s="141"/>
      <c r="F62" s="141"/>
      <c r="G62" s="141"/>
      <c r="H62" s="141"/>
      <c r="I62" s="141"/>
      <c r="J62" s="142">
        <f>J144</f>
        <v>0</v>
      </c>
      <c r="K62" s="10"/>
      <c r="L62" s="13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39"/>
      <c r="C63" s="10"/>
      <c r="D63" s="140" t="s">
        <v>973</v>
      </c>
      <c r="E63" s="141"/>
      <c r="F63" s="141"/>
      <c r="G63" s="141"/>
      <c r="H63" s="141"/>
      <c r="I63" s="141"/>
      <c r="J63" s="142">
        <f>J153</f>
        <v>0</v>
      </c>
      <c r="K63" s="10"/>
      <c r="L63" s="13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39"/>
      <c r="C64" s="10"/>
      <c r="D64" s="140" t="s">
        <v>1277</v>
      </c>
      <c r="E64" s="141"/>
      <c r="F64" s="141"/>
      <c r="G64" s="141"/>
      <c r="H64" s="141"/>
      <c r="I64" s="141"/>
      <c r="J64" s="142">
        <f>J178</f>
        <v>0</v>
      </c>
      <c r="K64" s="10"/>
      <c r="L64" s="13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39"/>
      <c r="C65" s="10"/>
      <c r="D65" s="140" t="s">
        <v>200</v>
      </c>
      <c r="E65" s="141"/>
      <c r="F65" s="141"/>
      <c r="G65" s="141"/>
      <c r="H65" s="141"/>
      <c r="I65" s="141"/>
      <c r="J65" s="142">
        <f>J242</f>
        <v>0</v>
      </c>
      <c r="K65" s="10"/>
      <c r="L65" s="13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9" customFormat="1" ht="24.95" customHeight="1">
      <c r="A66" s="9"/>
      <c r="B66" s="135"/>
      <c r="C66" s="9"/>
      <c r="D66" s="136" t="s">
        <v>1460</v>
      </c>
      <c r="E66" s="137"/>
      <c r="F66" s="137"/>
      <c r="G66" s="137"/>
      <c r="H66" s="137"/>
      <c r="I66" s="137"/>
      <c r="J66" s="138">
        <f>J247</f>
        <v>0</v>
      </c>
      <c r="K66" s="9"/>
      <c r="L66" s="135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10" customFormat="1" ht="19.9" customHeight="1">
      <c r="A67" s="10"/>
      <c r="B67" s="139"/>
      <c r="C67" s="10"/>
      <c r="D67" s="140" t="s">
        <v>1461</v>
      </c>
      <c r="E67" s="141"/>
      <c r="F67" s="141"/>
      <c r="G67" s="141"/>
      <c r="H67" s="141"/>
      <c r="I67" s="141"/>
      <c r="J67" s="142">
        <f>J248</f>
        <v>0</v>
      </c>
      <c r="K67" s="10"/>
      <c r="L67" s="139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2" customFormat="1" ht="21.8" customHeight="1">
      <c r="A68" s="40"/>
      <c r="B68" s="41"/>
      <c r="C68" s="40"/>
      <c r="D68" s="40"/>
      <c r="E68" s="40"/>
      <c r="F68" s="40"/>
      <c r="G68" s="40"/>
      <c r="H68" s="40"/>
      <c r="I68" s="40"/>
      <c r="J68" s="40"/>
      <c r="K68" s="40"/>
      <c r="L68" s="118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pans="1:31" s="2" customFormat="1" ht="6.95" customHeight="1">
      <c r="A69" s="40"/>
      <c r="B69" s="57"/>
      <c r="C69" s="58"/>
      <c r="D69" s="58"/>
      <c r="E69" s="58"/>
      <c r="F69" s="58"/>
      <c r="G69" s="58"/>
      <c r="H69" s="58"/>
      <c r="I69" s="58"/>
      <c r="J69" s="58"/>
      <c r="K69" s="58"/>
      <c r="L69" s="118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3" spans="1:31" s="2" customFormat="1" ht="6.95" customHeight="1">
      <c r="A73" s="40"/>
      <c r="B73" s="59"/>
      <c r="C73" s="60"/>
      <c r="D73" s="60"/>
      <c r="E73" s="60"/>
      <c r="F73" s="60"/>
      <c r="G73" s="60"/>
      <c r="H73" s="60"/>
      <c r="I73" s="60"/>
      <c r="J73" s="60"/>
      <c r="K73" s="60"/>
      <c r="L73" s="118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24.95" customHeight="1">
      <c r="A74" s="40"/>
      <c r="B74" s="41"/>
      <c r="C74" s="24" t="s">
        <v>201</v>
      </c>
      <c r="D74" s="40"/>
      <c r="E74" s="40"/>
      <c r="F74" s="40"/>
      <c r="G74" s="40"/>
      <c r="H74" s="40"/>
      <c r="I74" s="40"/>
      <c r="J74" s="40"/>
      <c r="K74" s="40"/>
      <c r="L74" s="118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6.95" customHeight="1">
      <c r="A75" s="40"/>
      <c r="B75" s="41"/>
      <c r="C75" s="40"/>
      <c r="D75" s="40"/>
      <c r="E75" s="40"/>
      <c r="F75" s="40"/>
      <c r="G75" s="40"/>
      <c r="H75" s="40"/>
      <c r="I75" s="40"/>
      <c r="J75" s="40"/>
      <c r="K75" s="40"/>
      <c r="L75" s="118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2" customHeight="1">
      <c r="A76" s="40"/>
      <c r="B76" s="41"/>
      <c r="C76" s="33" t="s">
        <v>17</v>
      </c>
      <c r="D76" s="40"/>
      <c r="E76" s="40"/>
      <c r="F76" s="40"/>
      <c r="G76" s="40"/>
      <c r="H76" s="40"/>
      <c r="I76" s="40"/>
      <c r="J76" s="40"/>
      <c r="K76" s="40"/>
      <c r="L76" s="118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6.5" customHeight="1">
      <c r="A77" s="40"/>
      <c r="B77" s="41"/>
      <c r="C77" s="40"/>
      <c r="D77" s="40"/>
      <c r="E77" s="117" t="str">
        <f>E7</f>
        <v>II/187 Kolínec průtah</v>
      </c>
      <c r="F77" s="33"/>
      <c r="G77" s="33"/>
      <c r="H77" s="33"/>
      <c r="I77" s="40"/>
      <c r="J77" s="40"/>
      <c r="K77" s="40"/>
      <c r="L77" s="118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3" t="s">
        <v>187</v>
      </c>
      <c r="D78" s="40"/>
      <c r="E78" s="40"/>
      <c r="F78" s="40"/>
      <c r="G78" s="40"/>
      <c r="H78" s="40"/>
      <c r="I78" s="40"/>
      <c r="J78" s="40"/>
      <c r="K78" s="40"/>
      <c r="L78" s="118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6.5" customHeight="1">
      <c r="A79" s="40"/>
      <c r="B79" s="41"/>
      <c r="C79" s="40"/>
      <c r="D79" s="40"/>
      <c r="E79" s="64" t="str">
        <f>E9</f>
        <v>SO 301.4 - Odvodnění komunikací - IV. úsek - neuznatelné náklady</v>
      </c>
      <c r="F79" s="40"/>
      <c r="G79" s="40"/>
      <c r="H79" s="40"/>
      <c r="I79" s="40"/>
      <c r="J79" s="40"/>
      <c r="K79" s="40"/>
      <c r="L79" s="118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0"/>
      <c r="D80" s="40"/>
      <c r="E80" s="40"/>
      <c r="F80" s="40"/>
      <c r="G80" s="40"/>
      <c r="H80" s="40"/>
      <c r="I80" s="40"/>
      <c r="J80" s="40"/>
      <c r="K80" s="40"/>
      <c r="L80" s="118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2" customHeight="1">
      <c r="A81" s="40"/>
      <c r="B81" s="41"/>
      <c r="C81" s="33" t="s">
        <v>23</v>
      </c>
      <c r="D81" s="40"/>
      <c r="E81" s="40"/>
      <c r="F81" s="28" t="str">
        <f>F12</f>
        <v>Kolínec</v>
      </c>
      <c r="G81" s="40"/>
      <c r="H81" s="40"/>
      <c r="I81" s="33" t="s">
        <v>25</v>
      </c>
      <c r="J81" s="66" t="str">
        <f>IF(J12="","",J12)</f>
        <v>21. 1. 2021</v>
      </c>
      <c r="K81" s="40"/>
      <c r="L81" s="118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6.95" customHeight="1">
      <c r="A82" s="40"/>
      <c r="B82" s="41"/>
      <c r="C82" s="40"/>
      <c r="D82" s="40"/>
      <c r="E82" s="40"/>
      <c r="F82" s="40"/>
      <c r="G82" s="40"/>
      <c r="H82" s="40"/>
      <c r="I82" s="40"/>
      <c r="J82" s="40"/>
      <c r="K82" s="40"/>
      <c r="L82" s="118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40.05" customHeight="1">
      <c r="A83" s="40"/>
      <c r="B83" s="41"/>
      <c r="C83" s="33" t="s">
        <v>31</v>
      </c>
      <c r="D83" s="40"/>
      <c r="E83" s="40"/>
      <c r="F83" s="28" t="str">
        <f>E15</f>
        <v>Městys Kolínec, Kolínec 28, 341 12 Kolínec</v>
      </c>
      <c r="G83" s="40"/>
      <c r="H83" s="40"/>
      <c r="I83" s="33" t="s">
        <v>38</v>
      </c>
      <c r="J83" s="38" t="str">
        <f>E21</f>
        <v>Ing. arch. Martin Jirovský Ph.D., MBA</v>
      </c>
      <c r="K83" s="40"/>
      <c r="L83" s="118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40.05" customHeight="1">
      <c r="A84" s="40"/>
      <c r="B84" s="41"/>
      <c r="C84" s="33" t="s">
        <v>36</v>
      </c>
      <c r="D84" s="40"/>
      <c r="E84" s="40"/>
      <c r="F84" s="28" t="str">
        <f>IF(E18="","",E18)</f>
        <v>Vyplň údaj</v>
      </c>
      <c r="G84" s="40"/>
      <c r="H84" s="40"/>
      <c r="I84" s="33" t="s">
        <v>42</v>
      </c>
      <c r="J84" s="38" t="str">
        <f>E24</f>
        <v>Centrum služen Staré město; Petra Stejskalová</v>
      </c>
      <c r="K84" s="40"/>
      <c r="L84" s="118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0.3" customHeight="1">
      <c r="A85" s="40"/>
      <c r="B85" s="41"/>
      <c r="C85" s="40"/>
      <c r="D85" s="40"/>
      <c r="E85" s="40"/>
      <c r="F85" s="40"/>
      <c r="G85" s="40"/>
      <c r="H85" s="40"/>
      <c r="I85" s="40"/>
      <c r="J85" s="40"/>
      <c r="K85" s="40"/>
      <c r="L85" s="118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11" customFormat="1" ht="29.25" customHeight="1">
      <c r="A86" s="143"/>
      <c r="B86" s="144"/>
      <c r="C86" s="145" t="s">
        <v>202</v>
      </c>
      <c r="D86" s="146" t="s">
        <v>65</v>
      </c>
      <c r="E86" s="146" t="s">
        <v>61</v>
      </c>
      <c r="F86" s="146" t="s">
        <v>62</v>
      </c>
      <c r="G86" s="146" t="s">
        <v>203</v>
      </c>
      <c r="H86" s="146" t="s">
        <v>204</v>
      </c>
      <c r="I86" s="146" t="s">
        <v>205</v>
      </c>
      <c r="J86" s="147" t="s">
        <v>191</v>
      </c>
      <c r="K86" s="148" t="s">
        <v>206</v>
      </c>
      <c r="L86" s="149"/>
      <c r="M86" s="82" t="s">
        <v>3</v>
      </c>
      <c r="N86" s="83" t="s">
        <v>50</v>
      </c>
      <c r="O86" s="83" t="s">
        <v>207</v>
      </c>
      <c r="P86" s="83" t="s">
        <v>208</v>
      </c>
      <c r="Q86" s="83" t="s">
        <v>209</v>
      </c>
      <c r="R86" s="83" t="s">
        <v>210</v>
      </c>
      <c r="S86" s="83" t="s">
        <v>211</v>
      </c>
      <c r="T86" s="84" t="s">
        <v>212</v>
      </c>
      <c r="U86" s="143"/>
      <c r="V86" s="143"/>
      <c r="W86" s="143"/>
      <c r="X86" s="143"/>
      <c r="Y86" s="143"/>
      <c r="Z86" s="143"/>
      <c r="AA86" s="143"/>
      <c r="AB86" s="143"/>
      <c r="AC86" s="143"/>
      <c r="AD86" s="143"/>
      <c r="AE86" s="143"/>
    </row>
    <row r="87" spans="1:63" s="2" customFormat="1" ht="22.8" customHeight="1">
      <c r="A87" s="40"/>
      <c r="B87" s="41"/>
      <c r="C87" s="89" t="s">
        <v>213</v>
      </c>
      <c r="D87" s="40"/>
      <c r="E87" s="40"/>
      <c r="F87" s="40"/>
      <c r="G87" s="40"/>
      <c r="H87" s="40"/>
      <c r="I87" s="40"/>
      <c r="J87" s="150">
        <f>BK87</f>
        <v>0</v>
      </c>
      <c r="K87" s="40"/>
      <c r="L87" s="41"/>
      <c r="M87" s="85"/>
      <c r="N87" s="70"/>
      <c r="O87" s="86"/>
      <c r="P87" s="151">
        <f>P88+P247</f>
        <v>0</v>
      </c>
      <c r="Q87" s="86"/>
      <c r="R87" s="151">
        <f>R88+R247</f>
        <v>106.82123643999999</v>
      </c>
      <c r="S87" s="86"/>
      <c r="T87" s="152">
        <f>T88+T247</f>
        <v>0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T87" s="20" t="s">
        <v>79</v>
      </c>
      <c r="AU87" s="20" t="s">
        <v>192</v>
      </c>
      <c r="BK87" s="153">
        <f>BK88+BK247</f>
        <v>0</v>
      </c>
    </row>
    <row r="88" spans="1:63" s="12" customFormat="1" ht="25.9" customHeight="1">
      <c r="A88" s="12"/>
      <c r="B88" s="154"/>
      <c r="C88" s="12"/>
      <c r="D88" s="155" t="s">
        <v>79</v>
      </c>
      <c r="E88" s="156" t="s">
        <v>214</v>
      </c>
      <c r="F88" s="156" t="s">
        <v>215</v>
      </c>
      <c r="G88" s="12"/>
      <c r="H88" s="12"/>
      <c r="I88" s="157"/>
      <c r="J88" s="158">
        <f>BK88</f>
        <v>0</v>
      </c>
      <c r="K88" s="12"/>
      <c r="L88" s="154"/>
      <c r="M88" s="159"/>
      <c r="N88" s="160"/>
      <c r="O88" s="160"/>
      <c r="P88" s="161">
        <f>P89+P144+P153+P178+P242</f>
        <v>0</v>
      </c>
      <c r="Q88" s="160"/>
      <c r="R88" s="161">
        <f>R89+R144+R153+R178+R242</f>
        <v>106.82123643999999</v>
      </c>
      <c r="S88" s="160"/>
      <c r="T88" s="162">
        <f>T89+T144+T153+T178+T242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155" t="s">
        <v>88</v>
      </c>
      <c r="AT88" s="163" t="s">
        <v>79</v>
      </c>
      <c r="AU88" s="163" t="s">
        <v>80</v>
      </c>
      <c r="AY88" s="155" t="s">
        <v>216</v>
      </c>
      <c r="BK88" s="164">
        <f>BK89+BK144+BK153+BK178+BK242</f>
        <v>0</v>
      </c>
    </row>
    <row r="89" spans="1:63" s="12" customFormat="1" ht="22.8" customHeight="1">
      <c r="A89" s="12"/>
      <c r="B89" s="154"/>
      <c r="C89" s="12"/>
      <c r="D89" s="155" t="s">
        <v>79</v>
      </c>
      <c r="E89" s="165" t="s">
        <v>88</v>
      </c>
      <c r="F89" s="165" t="s">
        <v>217</v>
      </c>
      <c r="G89" s="12"/>
      <c r="H89" s="12"/>
      <c r="I89" s="157"/>
      <c r="J89" s="166">
        <f>BK89</f>
        <v>0</v>
      </c>
      <c r="K89" s="12"/>
      <c r="L89" s="154"/>
      <c r="M89" s="159"/>
      <c r="N89" s="160"/>
      <c r="O89" s="160"/>
      <c r="P89" s="161">
        <f>SUM(P90:P143)</f>
        <v>0</v>
      </c>
      <c r="Q89" s="160"/>
      <c r="R89" s="161">
        <f>SUM(R90:R143)</f>
        <v>47.656704149999996</v>
      </c>
      <c r="S89" s="160"/>
      <c r="T89" s="162">
        <f>SUM(T90:T143)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155" t="s">
        <v>88</v>
      </c>
      <c r="AT89" s="163" t="s">
        <v>79</v>
      </c>
      <c r="AU89" s="163" t="s">
        <v>88</v>
      </c>
      <c r="AY89" s="155" t="s">
        <v>216</v>
      </c>
      <c r="BK89" s="164">
        <f>SUM(BK90:BK143)</f>
        <v>0</v>
      </c>
    </row>
    <row r="90" spans="1:65" s="2" customFormat="1" ht="24.15" customHeight="1">
      <c r="A90" s="40"/>
      <c r="B90" s="167"/>
      <c r="C90" s="168" t="s">
        <v>88</v>
      </c>
      <c r="D90" s="168" t="s">
        <v>218</v>
      </c>
      <c r="E90" s="169" t="s">
        <v>1278</v>
      </c>
      <c r="F90" s="170" t="s">
        <v>1279</v>
      </c>
      <c r="G90" s="171" t="s">
        <v>1089</v>
      </c>
      <c r="H90" s="172">
        <v>1.735</v>
      </c>
      <c r="I90" s="173"/>
      <c r="J90" s="174">
        <f>ROUND(I90*H90,2)</f>
        <v>0</v>
      </c>
      <c r="K90" s="175"/>
      <c r="L90" s="41"/>
      <c r="M90" s="176" t="s">
        <v>3</v>
      </c>
      <c r="N90" s="177" t="s">
        <v>51</v>
      </c>
      <c r="O90" s="74"/>
      <c r="P90" s="178">
        <f>O90*H90</f>
        <v>0</v>
      </c>
      <c r="Q90" s="178">
        <v>4E-05</v>
      </c>
      <c r="R90" s="178">
        <f>Q90*H90</f>
        <v>6.94E-05</v>
      </c>
      <c r="S90" s="178">
        <v>0</v>
      </c>
      <c r="T90" s="179">
        <f>S90*H90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180" t="s">
        <v>222</v>
      </c>
      <c r="AT90" s="180" t="s">
        <v>218</v>
      </c>
      <c r="AU90" s="180" t="s">
        <v>22</v>
      </c>
      <c r="AY90" s="20" t="s">
        <v>216</v>
      </c>
      <c r="BE90" s="181">
        <f>IF(N90="základní",J90,0)</f>
        <v>0</v>
      </c>
      <c r="BF90" s="181">
        <f>IF(N90="snížená",J90,0)</f>
        <v>0</v>
      </c>
      <c r="BG90" s="181">
        <f>IF(N90="zákl. přenesená",J90,0)</f>
        <v>0</v>
      </c>
      <c r="BH90" s="181">
        <f>IF(N90="sníž. přenesená",J90,0)</f>
        <v>0</v>
      </c>
      <c r="BI90" s="181">
        <f>IF(N90="nulová",J90,0)</f>
        <v>0</v>
      </c>
      <c r="BJ90" s="20" t="s">
        <v>88</v>
      </c>
      <c r="BK90" s="181">
        <f>ROUND(I90*H90,2)</f>
        <v>0</v>
      </c>
      <c r="BL90" s="20" t="s">
        <v>222</v>
      </c>
      <c r="BM90" s="180" t="s">
        <v>1637</v>
      </c>
    </row>
    <row r="91" spans="1:51" s="13" customFormat="1" ht="12">
      <c r="A91" s="13"/>
      <c r="B91" s="182"/>
      <c r="C91" s="13"/>
      <c r="D91" s="183" t="s">
        <v>224</v>
      </c>
      <c r="E91" s="13"/>
      <c r="F91" s="185" t="s">
        <v>1399</v>
      </c>
      <c r="G91" s="13"/>
      <c r="H91" s="186">
        <v>1.735</v>
      </c>
      <c r="I91" s="187"/>
      <c r="J91" s="13"/>
      <c r="K91" s="13"/>
      <c r="L91" s="182"/>
      <c r="M91" s="188"/>
      <c r="N91" s="189"/>
      <c r="O91" s="189"/>
      <c r="P91" s="189"/>
      <c r="Q91" s="189"/>
      <c r="R91" s="189"/>
      <c r="S91" s="189"/>
      <c r="T91" s="190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184" t="s">
        <v>224</v>
      </c>
      <c r="AU91" s="184" t="s">
        <v>22</v>
      </c>
      <c r="AV91" s="13" t="s">
        <v>22</v>
      </c>
      <c r="AW91" s="13" t="s">
        <v>4</v>
      </c>
      <c r="AX91" s="13" t="s">
        <v>88</v>
      </c>
      <c r="AY91" s="184" t="s">
        <v>216</v>
      </c>
    </row>
    <row r="92" spans="1:65" s="2" customFormat="1" ht="37.8" customHeight="1">
      <c r="A92" s="40"/>
      <c r="B92" s="167"/>
      <c r="C92" s="168" t="s">
        <v>22</v>
      </c>
      <c r="D92" s="168" t="s">
        <v>218</v>
      </c>
      <c r="E92" s="169" t="s">
        <v>1282</v>
      </c>
      <c r="F92" s="170" t="s">
        <v>1283</v>
      </c>
      <c r="G92" s="171" t="s">
        <v>1284</v>
      </c>
      <c r="H92" s="172">
        <v>2.313</v>
      </c>
      <c r="I92" s="173"/>
      <c r="J92" s="174">
        <f>ROUND(I92*H92,2)</f>
        <v>0</v>
      </c>
      <c r="K92" s="175"/>
      <c r="L92" s="41"/>
      <c r="M92" s="176" t="s">
        <v>3</v>
      </c>
      <c r="N92" s="177" t="s">
        <v>51</v>
      </c>
      <c r="O92" s="74"/>
      <c r="P92" s="178">
        <f>O92*H92</f>
        <v>0</v>
      </c>
      <c r="Q92" s="178">
        <v>0</v>
      </c>
      <c r="R92" s="178">
        <f>Q92*H92</f>
        <v>0</v>
      </c>
      <c r="S92" s="178">
        <v>0</v>
      </c>
      <c r="T92" s="179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180" t="s">
        <v>222</v>
      </c>
      <c r="AT92" s="180" t="s">
        <v>218</v>
      </c>
      <c r="AU92" s="180" t="s">
        <v>22</v>
      </c>
      <c r="AY92" s="20" t="s">
        <v>216</v>
      </c>
      <c r="BE92" s="181">
        <f>IF(N92="základní",J92,0)</f>
        <v>0</v>
      </c>
      <c r="BF92" s="181">
        <f>IF(N92="snížená",J92,0)</f>
        <v>0</v>
      </c>
      <c r="BG92" s="181">
        <f>IF(N92="zákl. přenesená",J92,0)</f>
        <v>0</v>
      </c>
      <c r="BH92" s="181">
        <f>IF(N92="sníž. přenesená",J92,0)</f>
        <v>0</v>
      </c>
      <c r="BI92" s="181">
        <f>IF(N92="nulová",J92,0)</f>
        <v>0</v>
      </c>
      <c r="BJ92" s="20" t="s">
        <v>88</v>
      </c>
      <c r="BK92" s="181">
        <f>ROUND(I92*H92,2)</f>
        <v>0</v>
      </c>
      <c r="BL92" s="20" t="s">
        <v>222</v>
      </c>
      <c r="BM92" s="180" t="s">
        <v>1638</v>
      </c>
    </row>
    <row r="93" spans="1:51" s="13" customFormat="1" ht="12">
      <c r="A93" s="13"/>
      <c r="B93" s="182"/>
      <c r="C93" s="13"/>
      <c r="D93" s="183" t="s">
        <v>224</v>
      </c>
      <c r="E93" s="13"/>
      <c r="F93" s="185" t="s">
        <v>1425</v>
      </c>
      <c r="G93" s="13"/>
      <c r="H93" s="186">
        <v>2.313</v>
      </c>
      <c r="I93" s="187"/>
      <c r="J93" s="13"/>
      <c r="K93" s="13"/>
      <c r="L93" s="182"/>
      <c r="M93" s="188"/>
      <c r="N93" s="189"/>
      <c r="O93" s="189"/>
      <c r="P93" s="189"/>
      <c r="Q93" s="189"/>
      <c r="R93" s="189"/>
      <c r="S93" s="189"/>
      <c r="T93" s="190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184" t="s">
        <v>224</v>
      </c>
      <c r="AU93" s="184" t="s">
        <v>22</v>
      </c>
      <c r="AV93" s="13" t="s">
        <v>22</v>
      </c>
      <c r="AW93" s="13" t="s">
        <v>4</v>
      </c>
      <c r="AX93" s="13" t="s">
        <v>88</v>
      </c>
      <c r="AY93" s="184" t="s">
        <v>216</v>
      </c>
    </row>
    <row r="94" spans="1:65" s="2" customFormat="1" ht="37.8" customHeight="1">
      <c r="A94" s="40"/>
      <c r="B94" s="167"/>
      <c r="C94" s="168" t="s">
        <v>234</v>
      </c>
      <c r="D94" s="168" t="s">
        <v>218</v>
      </c>
      <c r="E94" s="169" t="s">
        <v>1291</v>
      </c>
      <c r="F94" s="170" t="s">
        <v>1292</v>
      </c>
      <c r="G94" s="171" t="s">
        <v>270</v>
      </c>
      <c r="H94" s="172">
        <v>1.905</v>
      </c>
      <c r="I94" s="173"/>
      <c r="J94" s="174">
        <f>ROUND(I94*H94,2)</f>
        <v>0</v>
      </c>
      <c r="K94" s="175"/>
      <c r="L94" s="41"/>
      <c r="M94" s="176" t="s">
        <v>3</v>
      </c>
      <c r="N94" s="177" t="s">
        <v>51</v>
      </c>
      <c r="O94" s="74"/>
      <c r="P94" s="178">
        <f>O94*H94</f>
        <v>0</v>
      </c>
      <c r="Q94" s="178">
        <v>0</v>
      </c>
      <c r="R94" s="178">
        <f>Q94*H94</f>
        <v>0</v>
      </c>
      <c r="S94" s="178">
        <v>0</v>
      </c>
      <c r="T94" s="179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180" t="s">
        <v>222</v>
      </c>
      <c r="AT94" s="180" t="s">
        <v>218</v>
      </c>
      <c r="AU94" s="180" t="s">
        <v>22</v>
      </c>
      <c r="AY94" s="20" t="s">
        <v>216</v>
      </c>
      <c r="BE94" s="181">
        <f>IF(N94="základní",J94,0)</f>
        <v>0</v>
      </c>
      <c r="BF94" s="181">
        <f>IF(N94="snížená",J94,0)</f>
        <v>0</v>
      </c>
      <c r="BG94" s="181">
        <f>IF(N94="zákl. přenesená",J94,0)</f>
        <v>0</v>
      </c>
      <c r="BH94" s="181">
        <f>IF(N94="sníž. přenesená",J94,0)</f>
        <v>0</v>
      </c>
      <c r="BI94" s="181">
        <f>IF(N94="nulová",J94,0)</f>
        <v>0</v>
      </c>
      <c r="BJ94" s="20" t="s">
        <v>88</v>
      </c>
      <c r="BK94" s="181">
        <f>ROUND(I94*H94,2)</f>
        <v>0</v>
      </c>
      <c r="BL94" s="20" t="s">
        <v>222</v>
      </c>
      <c r="BM94" s="180" t="s">
        <v>1642</v>
      </c>
    </row>
    <row r="95" spans="1:51" s="13" customFormat="1" ht="12">
      <c r="A95" s="13"/>
      <c r="B95" s="182"/>
      <c r="C95" s="13"/>
      <c r="D95" s="183" t="s">
        <v>224</v>
      </c>
      <c r="E95" s="184" t="s">
        <v>3</v>
      </c>
      <c r="F95" s="185" t="s">
        <v>2091</v>
      </c>
      <c r="G95" s="13"/>
      <c r="H95" s="186">
        <v>1.034</v>
      </c>
      <c r="I95" s="187"/>
      <c r="J95" s="13"/>
      <c r="K95" s="13"/>
      <c r="L95" s="182"/>
      <c r="M95" s="188"/>
      <c r="N95" s="189"/>
      <c r="O95" s="189"/>
      <c r="P95" s="189"/>
      <c r="Q95" s="189"/>
      <c r="R95" s="189"/>
      <c r="S95" s="189"/>
      <c r="T95" s="190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184" t="s">
        <v>224</v>
      </c>
      <c r="AU95" s="184" t="s">
        <v>22</v>
      </c>
      <c r="AV95" s="13" t="s">
        <v>22</v>
      </c>
      <c r="AW95" s="13" t="s">
        <v>41</v>
      </c>
      <c r="AX95" s="13" t="s">
        <v>80</v>
      </c>
      <c r="AY95" s="184" t="s">
        <v>216</v>
      </c>
    </row>
    <row r="96" spans="1:51" s="13" customFormat="1" ht="12">
      <c r="A96" s="13"/>
      <c r="B96" s="182"/>
      <c r="C96" s="13"/>
      <c r="D96" s="183" t="s">
        <v>224</v>
      </c>
      <c r="E96" s="184" t="s">
        <v>3</v>
      </c>
      <c r="F96" s="185" t="s">
        <v>2092</v>
      </c>
      <c r="G96" s="13"/>
      <c r="H96" s="186">
        <v>2.261</v>
      </c>
      <c r="I96" s="187"/>
      <c r="J96" s="13"/>
      <c r="K96" s="13"/>
      <c r="L96" s="182"/>
      <c r="M96" s="188"/>
      <c r="N96" s="189"/>
      <c r="O96" s="189"/>
      <c r="P96" s="189"/>
      <c r="Q96" s="189"/>
      <c r="R96" s="189"/>
      <c r="S96" s="189"/>
      <c r="T96" s="190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184" t="s">
        <v>224</v>
      </c>
      <c r="AU96" s="184" t="s">
        <v>22</v>
      </c>
      <c r="AV96" s="13" t="s">
        <v>22</v>
      </c>
      <c r="AW96" s="13" t="s">
        <v>41</v>
      </c>
      <c r="AX96" s="13" t="s">
        <v>80</v>
      </c>
      <c r="AY96" s="184" t="s">
        <v>216</v>
      </c>
    </row>
    <row r="97" spans="1:51" s="14" customFormat="1" ht="12">
      <c r="A97" s="14"/>
      <c r="B97" s="195"/>
      <c r="C97" s="14"/>
      <c r="D97" s="183" t="s">
        <v>224</v>
      </c>
      <c r="E97" s="196" t="s">
        <v>3</v>
      </c>
      <c r="F97" s="197" t="s">
        <v>233</v>
      </c>
      <c r="G97" s="14"/>
      <c r="H97" s="198">
        <v>3.295</v>
      </c>
      <c r="I97" s="199"/>
      <c r="J97" s="14"/>
      <c r="K97" s="14"/>
      <c r="L97" s="195"/>
      <c r="M97" s="200"/>
      <c r="N97" s="201"/>
      <c r="O97" s="201"/>
      <c r="P97" s="201"/>
      <c r="Q97" s="201"/>
      <c r="R97" s="201"/>
      <c r="S97" s="201"/>
      <c r="T97" s="202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T97" s="196" t="s">
        <v>224</v>
      </c>
      <c r="AU97" s="196" t="s">
        <v>22</v>
      </c>
      <c r="AV97" s="14" t="s">
        <v>222</v>
      </c>
      <c r="AW97" s="14" t="s">
        <v>41</v>
      </c>
      <c r="AX97" s="14" t="s">
        <v>88</v>
      </c>
      <c r="AY97" s="196" t="s">
        <v>216</v>
      </c>
    </row>
    <row r="98" spans="1:51" s="13" customFormat="1" ht="12">
      <c r="A98" s="13"/>
      <c r="B98" s="182"/>
      <c r="C98" s="13"/>
      <c r="D98" s="183" t="s">
        <v>224</v>
      </c>
      <c r="E98" s="13"/>
      <c r="F98" s="185" t="s">
        <v>2093</v>
      </c>
      <c r="G98" s="13"/>
      <c r="H98" s="186">
        <v>1.905</v>
      </c>
      <c r="I98" s="187"/>
      <c r="J98" s="13"/>
      <c r="K98" s="13"/>
      <c r="L98" s="182"/>
      <c r="M98" s="188"/>
      <c r="N98" s="189"/>
      <c r="O98" s="189"/>
      <c r="P98" s="189"/>
      <c r="Q98" s="189"/>
      <c r="R98" s="189"/>
      <c r="S98" s="189"/>
      <c r="T98" s="190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184" t="s">
        <v>224</v>
      </c>
      <c r="AU98" s="184" t="s">
        <v>22</v>
      </c>
      <c r="AV98" s="13" t="s">
        <v>22</v>
      </c>
      <c r="AW98" s="13" t="s">
        <v>4</v>
      </c>
      <c r="AX98" s="13" t="s">
        <v>88</v>
      </c>
      <c r="AY98" s="184" t="s">
        <v>216</v>
      </c>
    </row>
    <row r="99" spans="1:65" s="2" customFormat="1" ht="62.7" customHeight="1">
      <c r="A99" s="40"/>
      <c r="B99" s="167"/>
      <c r="C99" s="168" t="s">
        <v>222</v>
      </c>
      <c r="D99" s="168" t="s">
        <v>218</v>
      </c>
      <c r="E99" s="169" t="s">
        <v>1296</v>
      </c>
      <c r="F99" s="170" t="s">
        <v>1297</v>
      </c>
      <c r="G99" s="171" t="s">
        <v>260</v>
      </c>
      <c r="H99" s="172">
        <v>66.476</v>
      </c>
      <c r="I99" s="173"/>
      <c r="J99" s="174">
        <f>ROUND(I99*H99,2)</f>
        <v>0</v>
      </c>
      <c r="K99" s="175"/>
      <c r="L99" s="41"/>
      <c r="M99" s="176" t="s">
        <v>3</v>
      </c>
      <c r="N99" s="177" t="s">
        <v>51</v>
      </c>
      <c r="O99" s="74"/>
      <c r="P99" s="178">
        <f>O99*H99</f>
        <v>0</v>
      </c>
      <c r="Q99" s="178">
        <v>0</v>
      </c>
      <c r="R99" s="178">
        <f>Q99*H99</f>
        <v>0</v>
      </c>
      <c r="S99" s="178">
        <v>0</v>
      </c>
      <c r="T99" s="179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180" t="s">
        <v>222</v>
      </c>
      <c r="AT99" s="180" t="s">
        <v>218</v>
      </c>
      <c r="AU99" s="180" t="s">
        <v>22</v>
      </c>
      <c r="AY99" s="20" t="s">
        <v>216</v>
      </c>
      <c r="BE99" s="181">
        <f>IF(N99="základní",J99,0)</f>
        <v>0</v>
      </c>
      <c r="BF99" s="181">
        <f>IF(N99="snížená",J99,0)</f>
        <v>0</v>
      </c>
      <c r="BG99" s="181">
        <f>IF(N99="zákl. přenesená",J99,0)</f>
        <v>0</v>
      </c>
      <c r="BH99" s="181">
        <f>IF(N99="sníž. přenesená",J99,0)</f>
        <v>0</v>
      </c>
      <c r="BI99" s="181">
        <f>IF(N99="nulová",J99,0)</f>
        <v>0</v>
      </c>
      <c r="BJ99" s="20" t="s">
        <v>88</v>
      </c>
      <c r="BK99" s="181">
        <f>ROUND(I99*H99,2)</f>
        <v>0</v>
      </c>
      <c r="BL99" s="20" t="s">
        <v>222</v>
      </c>
      <c r="BM99" s="180" t="s">
        <v>1646</v>
      </c>
    </row>
    <row r="100" spans="1:51" s="13" customFormat="1" ht="12">
      <c r="A100" s="13"/>
      <c r="B100" s="182"/>
      <c r="C100" s="13"/>
      <c r="D100" s="183" t="s">
        <v>224</v>
      </c>
      <c r="E100" s="184" t="s">
        <v>3</v>
      </c>
      <c r="F100" s="185" t="s">
        <v>2094</v>
      </c>
      <c r="G100" s="13"/>
      <c r="H100" s="186">
        <v>114.95</v>
      </c>
      <c r="I100" s="187"/>
      <c r="J100" s="13"/>
      <c r="K100" s="13"/>
      <c r="L100" s="182"/>
      <c r="M100" s="188"/>
      <c r="N100" s="189"/>
      <c r="O100" s="189"/>
      <c r="P100" s="189"/>
      <c r="Q100" s="189"/>
      <c r="R100" s="189"/>
      <c r="S100" s="189"/>
      <c r="T100" s="190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184" t="s">
        <v>224</v>
      </c>
      <c r="AU100" s="184" t="s">
        <v>22</v>
      </c>
      <c r="AV100" s="13" t="s">
        <v>22</v>
      </c>
      <c r="AW100" s="13" t="s">
        <v>41</v>
      </c>
      <c r="AX100" s="13" t="s">
        <v>88</v>
      </c>
      <c r="AY100" s="184" t="s">
        <v>216</v>
      </c>
    </row>
    <row r="101" spans="1:51" s="13" customFormat="1" ht="12">
      <c r="A101" s="13"/>
      <c r="B101" s="182"/>
      <c r="C101" s="13"/>
      <c r="D101" s="183" t="s">
        <v>224</v>
      </c>
      <c r="E101" s="13"/>
      <c r="F101" s="185" t="s">
        <v>2095</v>
      </c>
      <c r="G101" s="13"/>
      <c r="H101" s="186">
        <v>66.476</v>
      </c>
      <c r="I101" s="187"/>
      <c r="J101" s="13"/>
      <c r="K101" s="13"/>
      <c r="L101" s="182"/>
      <c r="M101" s="188"/>
      <c r="N101" s="189"/>
      <c r="O101" s="189"/>
      <c r="P101" s="189"/>
      <c r="Q101" s="189"/>
      <c r="R101" s="189"/>
      <c r="S101" s="189"/>
      <c r="T101" s="190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184" t="s">
        <v>224</v>
      </c>
      <c r="AU101" s="184" t="s">
        <v>22</v>
      </c>
      <c r="AV101" s="13" t="s">
        <v>22</v>
      </c>
      <c r="AW101" s="13" t="s">
        <v>4</v>
      </c>
      <c r="AX101" s="13" t="s">
        <v>88</v>
      </c>
      <c r="AY101" s="184" t="s">
        <v>216</v>
      </c>
    </row>
    <row r="102" spans="1:65" s="2" customFormat="1" ht="49.05" customHeight="1">
      <c r="A102" s="40"/>
      <c r="B102" s="167"/>
      <c r="C102" s="168" t="s">
        <v>244</v>
      </c>
      <c r="D102" s="168" t="s">
        <v>218</v>
      </c>
      <c r="E102" s="169" t="s">
        <v>1481</v>
      </c>
      <c r="F102" s="170" t="s">
        <v>1482</v>
      </c>
      <c r="G102" s="171" t="s">
        <v>270</v>
      </c>
      <c r="H102" s="172">
        <v>21.102</v>
      </c>
      <c r="I102" s="173"/>
      <c r="J102" s="174">
        <f>ROUND(I102*H102,2)</f>
        <v>0</v>
      </c>
      <c r="K102" s="175"/>
      <c r="L102" s="41"/>
      <c r="M102" s="176" t="s">
        <v>3</v>
      </c>
      <c r="N102" s="177" t="s">
        <v>51</v>
      </c>
      <c r="O102" s="74"/>
      <c r="P102" s="178">
        <f>O102*H102</f>
        <v>0</v>
      </c>
      <c r="Q102" s="178">
        <v>0</v>
      </c>
      <c r="R102" s="178">
        <f>Q102*H102</f>
        <v>0</v>
      </c>
      <c r="S102" s="178">
        <v>0</v>
      </c>
      <c r="T102" s="179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180" t="s">
        <v>222</v>
      </c>
      <c r="AT102" s="180" t="s">
        <v>218</v>
      </c>
      <c r="AU102" s="180" t="s">
        <v>22</v>
      </c>
      <c r="AY102" s="20" t="s">
        <v>216</v>
      </c>
      <c r="BE102" s="181">
        <f>IF(N102="základní",J102,0)</f>
        <v>0</v>
      </c>
      <c r="BF102" s="181">
        <f>IF(N102="snížená",J102,0)</f>
        <v>0</v>
      </c>
      <c r="BG102" s="181">
        <f>IF(N102="zákl. přenesená",J102,0)</f>
        <v>0</v>
      </c>
      <c r="BH102" s="181">
        <f>IF(N102="sníž. přenesená",J102,0)</f>
        <v>0</v>
      </c>
      <c r="BI102" s="181">
        <f>IF(N102="nulová",J102,0)</f>
        <v>0</v>
      </c>
      <c r="BJ102" s="20" t="s">
        <v>88</v>
      </c>
      <c r="BK102" s="181">
        <f>ROUND(I102*H102,2)</f>
        <v>0</v>
      </c>
      <c r="BL102" s="20" t="s">
        <v>222</v>
      </c>
      <c r="BM102" s="180" t="s">
        <v>1649</v>
      </c>
    </row>
    <row r="103" spans="1:47" s="2" customFormat="1" ht="12">
      <c r="A103" s="40"/>
      <c r="B103" s="41"/>
      <c r="C103" s="40"/>
      <c r="D103" s="183" t="s">
        <v>229</v>
      </c>
      <c r="E103" s="40"/>
      <c r="F103" s="191" t="s">
        <v>1484</v>
      </c>
      <c r="G103" s="40"/>
      <c r="H103" s="40"/>
      <c r="I103" s="192"/>
      <c r="J103" s="40"/>
      <c r="K103" s="40"/>
      <c r="L103" s="41"/>
      <c r="M103" s="193"/>
      <c r="N103" s="194"/>
      <c r="O103" s="74"/>
      <c r="P103" s="74"/>
      <c r="Q103" s="74"/>
      <c r="R103" s="74"/>
      <c r="S103" s="74"/>
      <c r="T103" s="75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T103" s="20" t="s">
        <v>229</v>
      </c>
      <c r="AU103" s="20" t="s">
        <v>22</v>
      </c>
    </row>
    <row r="104" spans="1:51" s="13" customFormat="1" ht="12">
      <c r="A104" s="13"/>
      <c r="B104" s="182"/>
      <c r="C104" s="13"/>
      <c r="D104" s="183" t="s">
        <v>224</v>
      </c>
      <c r="E104" s="184" t="s">
        <v>3</v>
      </c>
      <c r="F104" s="185" t="s">
        <v>2096</v>
      </c>
      <c r="G104" s="13"/>
      <c r="H104" s="186">
        <v>36.49</v>
      </c>
      <c r="I104" s="187"/>
      <c r="J104" s="13"/>
      <c r="K104" s="13"/>
      <c r="L104" s="182"/>
      <c r="M104" s="188"/>
      <c r="N104" s="189"/>
      <c r="O104" s="189"/>
      <c r="P104" s="189"/>
      <c r="Q104" s="189"/>
      <c r="R104" s="189"/>
      <c r="S104" s="189"/>
      <c r="T104" s="190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184" t="s">
        <v>224</v>
      </c>
      <c r="AU104" s="184" t="s">
        <v>22</v>
      </c>
      <c r="AV104" s="13" t="s">
        <v>22</v>
      </c>
      <c r="AW104" s="13" t="s">
        <v>41</v>
      </c>
      <c r="AX104" s="13" t="s">
        <v>88</v>
      </c>
      <c r="AY104" s="184" t="s">
        <v>216</v>
      </c>
    </row>
    <row r="105" spans="1:51" s="13" customFormat="1" ht="12">
      <c r="A105" s="13"/>
      <c r="B105" s="182"/>
      <c r="C105" s="13"/>
      <c r="D105" s="183" t="s">
        <v>224</v>
      </c>
      <c r="E105" s="13"/>
      <c r="F105" s="185" t="s">
        <v>2097</v>
      </c>
      <c r="G105" s="13"/>
      <c r="H105" s="186">
        <v>21.102</v>
      </c>
      <c r="I105" s="187"/>
      <c r="J105" s="13"/>
      <c r="K105" s="13"/>
      <c r="L105" s="182"/>
      <c r="M105" s="188"/>
      <c r="N105" s="189"/>
      <c r="O105" s="189"/>
      <c r="P105" s="189"/>
      <c r="Q105" s="189"/>
      <c r="R105" s="189"/>
      <c r="S105" s="189"/>
      <c r="T105" s="190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184" t="s">
        <v>224</v>
      </c>
      <c r="AU105" s="184" t="s">
        <v>22</v>
      </c>
      <c r="AV105" s="13" t="s">
        <v>22</v>
      </c>
      <c r="AW105" s="13" t="s">
        <v>4</v>
      </c>
      <c r="AX105" s="13" t="s">
        <v>88</v>
      </c>
      <c r="AY105" s="184" t="s">
        <v>216</v>
      </c>
    </row>
    <row r="106" spans="1:65" s="2" customFormat="1" ht="37.8" customHeight="1">
      <c r="A106" s="40"/>
      <c r="B106" s="167"/>
      <c r="C106" s="168" t="s">
        <v>248</v>
      </c>
      <c r="D106" s="168" t="s">
        <v>218</v>
      </c>
      <c r="E106" s="169" t="s">
        <v>1301</v>
      </c>
      <c r="F106" s="170" t="s">
        <v>1302</v>
      </c>
      <c r="G106" s="171" t="s">
        <v>270</v>
      </c>
      <c r="H106" s="172">
        <v>2.952</v>
      </c>
      <c r="I106" s="173"/>
      <c r="J106" s="174">
        <f>ROUND(I106*H106,2)</f>
        <v>0</v>
      </c>
      <c r="K106" s="175"/>
      <c r="L106" s="41"/>
      <c r="M106" s="176" t="s">
        <v>3</v>
      </c>
      <c r="N106" s="177" t="s">
        <v>51</v>
      </c>
      <c r="O106" s="74"/>
      <c r="P106" s="178">
        <f>O106*H106</f>
        <v>0</v>
      </c>
      <c r="Q106" s="178">
        <v>0</v>
      </c>
      <c r="R106" s="178">
        <f>Q106*H106</f>
        <v>0</v>
      </c>
      <c r="S106" s="178">
        <v>0</v>
      </c>
      <c r="T106" s="179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180" t="s">
        <v>222</v>
      </c>
      <c r="AT106" s="180" t="s">
        <v>218</v>
      </c>
      <c r="AU106" s="180" t="s">
        <v>22</v>
      </c>
      <c r="AY106" s="20" t="s">
        <v>216</v>
      </c>
      <c r="BE106" s="181">
        <f>IF(N106="základní",J106,0)</f>
        <v>0</v>
      </c>
      <c r="BF106" s="181">
        <f>IF(N106="snížená",J106,0)</f>
        <v>0</v>
      </c>
      <c r="BG106" s="181">
        <f>IF(N106="zákl. přenesená",J106,0)</f>
        <v>0</v>
      </c>
      <c r="BH106" s="181">
        <f>IF(N106="sníž. přenesená",J106,0)</f>
        <v>0</v>
      </c>
      <c r="BI106" s="181">
        <f>IF(N106="nulová",J106,0)</f>
        <v>0</v>
      </c>
      <c r="BJ106" s="20" t="s">
        <v>88</v>
      </c>
      <c r="BK106" s="181">
        <f>ROUND(I106*H106,2)</f>
        <v>0</v>
      </c>
      <c r="BL106" s="20" t="s">
        <v>222</v>
      </c>
      <c r="BM106" s="180" t="s">
        <v>1654</v>
      </c>
    </row>
    <row r="107" spans="1:51" s="13" customFormat="1" ht="12">
      <c r="A107" s="13"/>
      <c r="B107" s="182"/>
      <c r="C107" s="13"/>
      <c r="D107" s="183" t="s">
        <v>224</v>
      </c>
      <c r="E107" s="184" t="s">
        <v>3</v>
      </c>
      <c r="F107" s="185" t="s">
        <v>2098</v>
      </c>
      <c r="G107" s="13"/>
      <c r="H107" s="186">
        <v>5.104</v>
      </c>
      <c r="I107" s="187"/>
      <c r="J107" s="13"/>
      <c r="K107" s="13"/>
      <c r="L107" s="182"/>
      <c r="M107" s="188"/>
      <c r="N107" s="189"/>
      <c r="O107" s="189"/>
      <c r="P107" s="189"/>
      <c r="Q107" s="189"/>
      <c r="R107" s="189"/>
      <c r="S107" s="189"/>
      <c r="T107" s="190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184" t="s">
        <v>224</v>
      </c>
      <c r="AU107" s="184" t="s">
        <v>22</v>
      </c>
      <c r="AV107" s="13" t="s">
        <v>22</v>
      </c>
      <c r="AW107" s="13" t="s">
        <v>41</v>
      </c>
      <c r="AX107" s="13" t="s">
        <v>88</v>
      </c>
      <c r="AY107" s="184" t="s">
        <v>216</v>
      </c>
    </row>
    <row r="108" spans="1:51" s="13" customFormat="1" ht="12">
      <c r="A108" s="13"/>
      <c r="B108" s="182"/>
      <c r="C108" s="13"/>
      <c r="D108" s="183" t="s">
        <v>224</v>
      </c>
      <c r="E108" s="13"/>
      <c r="F108" s="185" t="s">
        <v>2099</v>
      </c>
      <c r="G108" s="13"/>
      <c r="H108" s="186">
        <v>2.952</v>
      </c>
      <c r="I108" s="187"/>
      <c r="J108" s="13"/>
      <c r="K108" s="13"/>
      <c r="L108" s="182"/>
      <c r="M108" s="188"/>
      <c r="N108" s="189"/>
      <c r="O108" s="189"/>
      <c r="P108" s="189"/>
      <c r="Q108" s="189"/>
      <c r="R108" s="189"/>
      <c r="S108" s="189"/>
      <c r="T108" s="190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184" t="s">
        <v>224</v>
      </c>
      <c r="AU108" s="184" t="s">
        <v>22</v>
      </c>
      <c r="AV108" s="13" t="s">
        <v>22</v>
      </c>
      <c r="AW108" s="13" t="s">
        <v>4</v>
      </c>
      <c r="AX108" s="13" t="s">
        <v>88</v>
      </c>
      <c r="AY108" s="184" t="s">
        <v>216</v>
      </c>
    </row>
    <row r="109" spans="1:65" s="2" customFormat="1" ht="37.8" customHeight="1">
      <c r="A109" s="40"/>
      <c r="B109" s="167"/>
      <c r="C109" s="168" t="s">
        <v>253</v>
      </c>
      <c r="D109" s="168" t="s">
        <v>218</v>
      </c>
      <c r="E109" s="169" t="s">
        <v>1310</v>
      </c>
      <c r="F109" s="170" t="s">
        <v>1311</v>
      </c>
      <c r="G109" s="171" t="s">
        <v>221</v>
      </c>
      <c r="H109" s="172">
        <v>11.335</v>
      </c>
      <c r="I109" s="173"/>
      <c r="J109" s="174">
        <f>ROUND(I109*H109,2)</f>
        <v>0</v>
      </c>
      <c r="K109" s="175"/>
      <c r="L109" s="41"/>
      <c r="M109" s="176" t="s">
        <v>3</v>
      </c>
      <c r="N109" s="177" t="s">
        <v>51</v>
      </c>
      <c r="O109" s="74"/>
      <c r="P109" s="178">
        <f>O109*H109</f>
        <v>0</v>
      </c>
      <c r="Q109" s="178">
        <v>0.00085</v>
      </c>
      <c r="R109" s="178">
        <f>Q109*H109</f>
        <v>0.009634750000000001</v>
      </c>
      <c r="S109" s="178">
        <v>0</v>
      </c>
      <c r="T109" s="179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180" t="s">
        <v>222</v>
      </c>
      <c r="AT109" s="180" t="s">
        <v>218</v>
      </c>
      <c r="AU109" s="180" t="s">
        <v>22</v>
      </c>
      <c r="AY109" s="20" t="s">
        <v>216</v>
      </c>
      <c r="BE109" s="181">
        <f>IF(N109="základní",J109,0)</f>
        <v>0</v>
      </c>
      <c r="BF109" s="181">
        <f>IF(N109="snížená",J109,0)</f>
        <v>0</v>
      </c>
      <c r="BG109" s="181">
        <f>IF(N109="zákl. přenesená",J109,0)</f>
        <v>0</v>
      </c>
      <c r="BH109" s="181">
        <f>IF(N109="sníž. přenesená",J109,0)</f>
        <v>0</v>
      </c>
      <c r="BI109" s="181">
        <f>IF(N109="nulová",J109,0)</f>
        <v>0</v>
      </c>
      <c r="BJ109" s="20" t="s">
        <v>88</v>
      </c>
      <c r="BK109" s="181">
        <f>ROUND(I109*H109,2)</f>
        <v>0</v>
      </c>
      <c r="BL109" s="20" t="s">
        <v>222</v>
      </c>
      <c r="BM109" s="180" t="s">
        <v>1658</v>
      </c>
    </row>
    <row r="110" spans="1:51" s="13" customFormat="1" ht="12">
      <c r="A110" s="13"/>
      <c r="B110" s="182"/>
      <c r="C110" s="13"/>
      <c r="D110" s="183" t="s">
        <v>224</v>
      </c>
      <c r="E110" s="184" t="s">
        <v>3</v>
      </c>
      <c r="F110" s="185" t="s">
        <v>2100</v>
      </c>
      <c r="G110" s="13"/>
      <c r="H110" s="186">
        <v>8.8</v>
      </c>
      <c r="I110" s="187"/>
      <c r="J110" s="13"/>
      <c r="K110" s="13"/>
      <c r="L110" s="182"/>
      <c r="M110" s="188"/>
      <c r="N110" s="189"/>
      <c r="O110" s="189"/>
      <c r="P110" s="189"/>
      <c r="Q110" s="189"/>
      <c r="R110" s="189"/>
      <c r="S110" s="189"/>
      <c r="T110" s="190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184" t="s">
        <v>224</v>
      </c>
      <c r="AU110" s="184" t="s">
        <v>22</v>
      </c>
      <c r="AV110" s="13" t="s">
        <v>22</v>
      </c>
      <c r="AW110" s="13" t="s">
        <v>41</v>
      </c>
      <c r="AX110" s="13" t="s">
        <v>80</v>
      </c>
      <c r="AY110" s="184" t="s">
        <v>216</v>
      </c>
    </row>
    <row r="111" spans="1:51" s="13" customFormat="1" ht="12">
      <c r="A111" s="13"/>
      <c r="B111" s="182"/>
      <c r="C111" s="13"/>
      <c r="D111" s="183" t="s">
        <v>224</v>
      </c>
      <c r="E111" s="184" t="s">
        <v>3</v>
      </c>
      <c r="F111" s="185" t="s">
        <v>2101</v>
      </c>
      <c r="G111" s="13"/>
      <c r="H111" s="186">
        <v>10.8</v>
      </c>
      <c r="I111" s="187"/>
      <c r="J111" s="13"/>
      <c r="K111" s="13"/>
      <c r="L111" s="182"/>
      <c r="M111" s="188"/>
      <c r="N111" s="189"/>
      <c r="O111" s="189"/>
      <c r="P111" s="189"/>
      <c r="Q111" s="189"/>
      <c r="R111" s="189"/>
      <c r="S111" s="189"/>
      <c r="T111" s="190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184" t="s">
        <v>224</v>
      </c>
      <c r="AU111" s="184" t="s">
        <v>22</v>
      </c>
      <c r="AV111" s="13" t="s">
        <v>22</v>
      </c>
      <c r="AW111" s="13" t="s">
        <v>41</v>
      </c>
      <c r="AX111" s="13" t="s">
        <v>80</v>
      </c>
      <c r="AY111" s="184" t="s">
        <v>216</v>
      </c>
    </row>
    <row r="112" spans="1:51" s="14" customFormat="1" ht="12">
      <c r="A112" s="14"/>
      <c r="B112" s="195"/>
      <c r="C112" s="14"/>
      <c r="D112" s="183" t="s">
        <v>224</v>
      </c>
      <c r="E112" s="196" t="s">
        <v>3</v>
      </c>
      <c r="F112" s="197" t="s">
        <v>233</v>
      </c>
      <c r="G112" s="14"/>
      <c r="H112" s="198">
        <v>19.6</v>
      </c>
      <c r="I112" s="199"/>
      <c r="J112" s="14"/>
      <c r="K112" s="14"/>
      <c r="L112" s="195"/>
      <c r="M112" s="200"/>
      <c r="N112" s="201"/>
      <c r="O112" s="201"/>
      <c r="P112" s="201"/>
      <c r="Q112" s="201"/>
      <c r="R112" s="201"/>
      <c r="S112" s="201"/>
      <c r="T112" s="202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196" t="s">
        <v>224</v>
      </c>
      <c r="AU112" s="196" t="s">
        <v>22</v>
      </c>
      <c r="AV112" s="14" t="s">
        <v>222</v>
      </c>
      <c r="AW112" s="14" t="s">
        <v>41</v>
      </c>
      <c r="AX112" s="14" t="s">
        <v>88</v>
      </c>
      <c r="AY112" s="196" t="s">
        <v>216</v>
      </c>
    </row>
    <row r="113" spans="1:51" s="13" customFormat="1" ht="12">
      <c r="A113" s="13"/>
      <c r="B113" s="182"/>
      <c r="C113" s="13"/>
      <c r="D113" s="183" t="s">
        <v>224</v>
      </c>
      <c r="E113" s="13"/>
      <c r="F113" s="185" t="s">
        <v>2102</v>
      </c>
      <c r="G113" s="13"/>
      <c r="H113" s="186">
        <v>11.335</v>
      </c>
      <c r="I113" s="187"/>
      <c r="J113" s="13"/>
      <c r="K113" s="13"/>
      <c r="L113" s="182"/>
      <c r="M113" s="188"/>
      <c r="N113" s="189"/>
      <c r="O113" s="189"/>
      <c r="P113" s="189"/>
      <c r="Q113" s="189"/>
      <c r="R113" s="189"/>
      <c r="S113" s="189"/>
      <c r="T113" s="190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184" t="s">
        <v>224</v>
      </c>
      <c r="AU113" s="184" t="s">
        <v>22</v>
      </c>
      <c r="AV113" s="13" t="s">
        <v>22</v>
      </c>
      <c r="AW113" s="13" t="s">
        <v>4</v>
      </c>
      <c r="AX113" s="13" t="s">
        <v>88</v>
      </c>
      <c r="AY113" s="184" t="s">
        <v>216</v>
      </c>
    </row>
    <row r="114" spans="1:65" s="2" customFormat="1" ht="37.8" customHeight="1">
      <c r="A114" s="40"/>
      <c r="B114" s="167"/>
      <c r="C114" s="168" t="s">
        <v>257</v>
      </c>
      <c r="D114" s="168" t="s">
        <v>218</v>
      </c>
      <c r="E114" s="169" t="s">
        <v>1318</v>
      </c>
      <c r="F114" s="170" t="s">
        <v>1319</v>
      </c>
      <c r="G114" s="171" t="s">
        <v>221</v>
      </c>
      <c r="H114" s="172">
        <v>11.335</v>
      </c>
      <c r="I114" s="173"/>
      <c r="J114" s="174">
        <f>ROUND(I114*H114,2)</f>
        <v>0</v>
      </c>
      <c r="K114" s="175"/>
      <c r="L114" s="41"/>
      <c r="M114" s="176" t="s">
        <v>3</v>
      </c>
      <c r="N114" s="177" t="s">
        <v>51</v>
      </c>
      <c r="O114" s="74"/>
      <c r="P114" s="178">
        <f>O114*H114</f>
        <v>0</v>
      </c>
      <c r="Q114" s="178">
        <v>0</v>
      </c>
      <c r="R114" s="178">
        <f>Q114*H114</f>
        <v>0</v>
      </c>
      <c r="S114" s="178">
        <v>0</v>
      </c>
      <c r="T114" s="179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180" t="s">
        <v>222</v>
      </c>
      <c r="AT114" s="180" t="s">
        <v>218</v>
      </c>
      <c r="AU114" s="180" t="s">
        <v>22</v>
      </c>
      <c r="AY114" s="20" t="s">
        <v>216</v>
      </c>
      <c r="BE114" s="181">
        <f>IF(N114="základní",J114,0)</f>
        <v>0</v>
      </c>
      <c r="BF114" s="181">
        <f>IF(N114="snížená",J114,0)</f>
        <v>0</v>
      </c>
      <c r="BG114" s="181">
        <f>IF(N114="zákl. přenesená",J114,0)</f>
        <v>0</v>
      </c>
      <c r="BH114" s="181">
        <f>IF(N114="sníž. přenesená",J114,0)</f>
        <v>0</v>
      </c>
      <c r="BI114" s="181">
        <f>IF(N114="nulová",J114,0)</f>
        <v>0</v>
      </c>
      <c r="BJ114" s="20" t="s">
        <v>88</v>
      </c>
      <c r="BK114" s="181">
        <f>ROUND(I114*H114,2)</f>
        <v>0</v>
      </c>
      <c r="BL114" s="20" t="s">
        <v>222</v>
      </c>
      <c r="BM114" s="180" t="s">
        <v>1663</v>
      </c>
    </row>
    <row r="115" spans="1:51" s="13" customFormat="1" ht="12">
      <c r="A115" s="13"/>
      <c r="B115" s="182"/>
      <c r="C115" s="13"/>
      <c r="D115" s="183" t="s">
        <v>224</v>
      </c>
      <c r="E115" s="13"/>
      <c r="F115" s="185" t="s">
        <v>2102</v>
      </c>
      <c r="G115" s="13"/>
      <c r="H115" s="186">
        <v>11.335</v>
      </c>
      <c r="I115" s="187"/>
      <c r="J115" s="13"/>
      <c r="K115" s="13"/>
      <c r="L115" s="182"/>
      <c r="M115" s="188"/>
      <c r="N115" s="189"/>
      <c r="O115" s="189"/>
      <c r="P115" s="189"/>
      <c r="Q115" s="189"/>
      <c r="R115" s="189"/>
      <c r="S115" s="189"/>
      <c r="T115" s="190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184" t="s">
        <v>224</v>
      </c>
      <c r="AU115" s="184" t="s">
        <v>22</v>
      </c>
      <c r="AV115" s="13" t="s">
        <v>22</v>
      </c>
      <c r="AW115" s="13" t="s">
        <v>4</v>
      </c>
      <c r="AX115" s="13" t="s">
        <v>88</v>
      </c>
      <c r="AY115" s="184" t="s">
        <v>216</v>
      </c>
    </row>
    <row r="116" spans="1:65" s="2" customFormat="1" ht="62.7" customHeight="1">
      <c r="A116" s="40"/>
      <c r="B116" s="167"/>
      <c r="C116" s="168" t="s">
        <v>263</v>
      </c>
      <c r="D116" s="168" t="s">
        <v>218</v>
      </c>
      <c r="E116" s="169" t="s">
        <v>292</v>
      </c>
      <c r="F116" s="170" t="s">
        <v>293</v>
      </c>
      <c r="G116" s="171" t="s">
        <v>270</v>
      </c>
      <c r="H116" s="172">
        <v>7.007</v>
      </c>
      <c r="I116" s="173"/>
      <c r="J116" s="174">
        <f>ROUND(I116*H116,2)</f>
        <v>0</v>
      </c>
      <c r="K116" s="175"/>
      <c r="L116" s="41"/>
      <c r="M116" s="176" t="s">
        <v>3</v>
      </c>
      <c r="N116" s="177" t="s">
        <v>51</v>
      </c>
      <c r="O116" s="74"/>
      <c r="P116" s="178">
        <f>O116*H116</f>
        <v>0</v>
      </c>
      <c r="Q116" s="178">
        <v>0</v>
      </c>
      <c r="R116" s="178">
        <f>Q116*H116</f>
        <v>0</v>
      </c>
      <c r="S116" s="178">
        <v>0</v>
      </c>
      <c r="T116" s="179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180" t="s">
        <v>222</v>
      </c>
      <c r="AT116" s="180" t="s">
        <v>218</v>
      </c>
      <c r="AU116" s="180" t="s">
        <v>22</v>
      </c>
      <c r="AY116" s="20" t="s">
        <v>216</v>
      </c>
      <c r="BE116" s="181">
        <f>IF(N116="základní",J116,0)</f>
        <v>0</v>
      </c>
      <c r="BF116" s="181">
        <f>IF(N116="snížená",J116,0)</f>
        <v>0</v>
      </c>
      <c r="BG116" s="181">
        <f>IF(N116="zákl. přenesená",J116,0)</f>
        <v>0</v>
      </c>
      <c r="BH116" s="181">
        <f>IF(N116="sníž. přenesená",J116,0)</f>
        <v>0</v>
      </c>
      <c r="BI116" s="181">
        <f>IF(N116="nulová",J116,0)</f>
        <v>0</v>
      </c>
      <c r="BJ116" s="20" t="s">
        <v>88</v>
      </c>
      <c r="BK116" s="181">
        <f>ROUND(I116*H116,2)</f>
        <v>0</v>
      </c>
      <c r="BL116" s="20" t="s">
        <v>222</v>
      </c>
      <c r="BM116" s="180" t="s">
        <v>1666</v>
      </c>
    </row>
    <row r="117" spans="1:47" s="2" customFormat="1" ht="12">
      <c r="A117" s="40"/>
      <c r="B117" s="41"/>
      <c r="C117" s="40"/>
      <c r="D117" s="183" t="s">
        <v>229</v>
      </c>
      <c r="E117" s="40"/>
      <c r="F117" s="191" t="s">
        <v>295</v>
      </c>
      <c r="G117" s="40"/>
      <c r="H117" s="40"/>
      <c r="I117" s="192"/>
      <c r="J117" s="40"/>
      <c r="K117" s="40"/>
      <c r="L117" s="41"/>
      <c r="M117" s="193"/>
      <c r="N117" s="194"/>
      <c r="O117" s="74"/>
      <c r="P117" s="74"/>
      <c r="Q117" s="74"/>
      <c r="R117" s="74"/>
      <c r="S117" s="74"/>
      <c r="T117" s="75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T117" s="20" t="s">
        <v>229</v>
      </c>
      <c r="AU117" s="20" t="s">
        <v>22</v>
      </c>
    </row>
    <row r="118" spans="1:51" s="13" customFormat="1" ht="12">
      <c r="A118" s="13"/>
      <c r="B118" s="182"/>
      <c r="C118" s="13"/>
      <c r="D118" s="183" t="s">
        <v>224</v>
      </c>
      <c r="E118" s="184" t="s">
        <v>3</v>
      </c>
      <c r="F118" s="185" t="s">
        <v>2103</v>
      </c>
      <c r="G118" s="13"/>
      <c r="H118" s="186">
        <v>12.116</v>
      </c>
      <c r="I118" s="187"/>
      <c r="J118" s="13"/>
      <c r="K118" s="13"/>
      <c r="L118" s="182"/>
      <c r="M118" s="188"/>
      <c r="N118" s="189"/>
      <c r="O118" s="189"/>
      <c r="P118" s="189"/>
      <c r="Q118" s="189"/>
      <c r="R118" s="189"/>
      <c r="S118" s="189"/>
      <c r="T118" s="190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184" t="s">
        <v>224</v>
      </c>
      <c r="AU118" s="184" t="s">
        <v>22</v>
      </c>
      <c r="AV118" s="13" t="s">
        <v>22</v>
      </c>
      <c r="AW118" s="13" t="s">
        <v>41</v>
      </c>
      <c r="AX118" s="13" t="s">
        <v>88</v>
      </c>
      <c r="AY118" s="184" t="s">
        <v>216</v>
      </c>
    </row>
    <row r="119" spans="1:51" s="13" customFormat="1" ht="12">
      <c r="A119" s="13"/>
      <c r="B119" s="182"/>
      <c r="C119" s="13"/>
      <c r="D119" s="183" t="s">
        <v>224</v>
      </c>
      <c r="E119" s="13"/>
      <c r="F119" s="185" t="s">
        <v>2104</v>
      </c>
      <c r="G119" s="13"/>
      <c r="H119" s="186">
        <v>7.007</v>
      </c>
      <c r="I119" s="187"/>
      <c r="J119" s="13"/>
      <c r="K119" s="13"/>
      <c r="L119" s="182"/>
      <c r="M119" s="188"/>
      <c r="N119" s="189"/>
      <c r="O119" s="189"/>
      <c r="P119" s="189"/>
      <c r="Q119" s="189"/>
      <c r="R119" s="189"/>
      <c r="S119" s="189"/>
      <c r="T119" s="190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184" t="s">
        <v>224</v>
      </c>
      <c r="AU119" s="184" t="s">
        <v>22</v>
      </c>
      <c r="AV119" s="13" t="s">
        <v>22</v>
      </c>
      <c r="AW119" s="13" t="s">
        <v>4</v>
      </c>
      <c r="AX119" s="13" t="s">
        <v>88</v>
      </c>
      <c r="AY119" s="184" t="s">
        <v>216</v>
      </c>
    </row>
    <row r="120" spans="1:65" s="2" customFormat="1" ht="37.8" customHeight="1">
      <c r="A120" s="40"/>
      <c r="B120" s="167"/>
      <c r="C120" s="168" t="s">
        <v>267</v>
      </c>
      <c r="D120" s="168" t="s">
        <v>218</v>
      </c>
      <c r="E120" s="169" t="s">
        <v>297</v>
      </c>
      <c r="F120" s="170" t="s">
        <v>298</v>
      </c>
      <c r="G120" s="171" t="s">
        <v>299</v>
      </c>
      <c r="H120" s="172">
        <v>14.013</v>
      </c>
      <c r="I120" s="173"/>
      <c r="J120" s="174">
        <f>ROUND(I120*H120,2)</f>
        <v>0</v>
      </c>
      <c r="K120" s="175"/>
      <c r="L120" s="41"/>
      <c r="M120" s="176" t="s">
        <v>3</v>
      </c>
      <c r="N120" s="177" t="s">
        <v>51</v>
      </c>
      <c r="O120" s="74"/>
      <c r="P120" s="178">
        <f>O120*H120</f>
        <v>0</v>
      </c>
      <c r="Q120" s="178">
        <v>0</v>
      </c>
      <c r="R120" s="178">
        <f>Q120*H120</f>
        <v>0</v>
      </c>
      <c r="S120" s="178">
        <v>0</v>
      </c>
      <c r="T120" s="179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180" t="s">
        <v>222</v>
      </c>
      <c r="AT120" s="180" t="s">
        <v>218</v>
      </c>
      <c r="AU120" s="180" t="s">
        <v>22</v>
      </c>
      <c r="AY120" s="20" t="s">
        <v>216</v>
      </c>
      <c r="BE120" s="181">
        <f>IF(N120="základní",J120,0)</f>
        <v>0</v>
      </c>
      <c r="BF120" s="181">
        <f>IF(N120="snížená",J120,0)</f>
        <v>0</v>
      </c>
      <c r="BG120" s="181">
        <f>IF(N120="zákl. přenesená",J120,0)</f>
        <v>0</v>
      </c>
      <c r="BH120" s="181">
        <f>IF(N120="sníž. přenesená",J120,0)</f>
        <v>0</v>
      </c>
      <c r="BI120" s="181">
        <f>IF(N120="nulová",J120,0)</f>
        <v>0</v>
      </c>
      <c r="BJ120" s="20" t="s">
        <v>88</v>
      </c>
      <c r="BK120" s="181">
        <f>ROUND(I120*H120,2)</f>
        <v>0</v>
      </c>
      <c r="BL120" s="20" t="s">
        <v>222</v>
      </c>
      <c r="BM120" s="180" t="s">
        <v>1669</v>
      </c>
    </row>
    <row r="121" spans="1:51" s="13" customFormat="1" ht="12">
      <c r="A121" s="13"/>
      <c r="B121" s="182"/>
      <c r="C121" s="13"/>
      <c r="D121" s="183" t="s">
        <v>224</v>
      </c>
      <c r="E121" s="184" t="s">
        <v>3</v>
      </c>
      <c r="F121" s="185" t="s">
        <v>2105</v>
      </c>
      <c r="G121" s="13"/>
      <c r="H121" s="186">
        <v>24.232</v>
      </c>
      <c r="I121" s="187"/>
      <c r="J121" s="13"/>
      <c r="K121" s="13"/>
      <c r="L121" s="182"/>
      <c r="M121" s="188"/>
      <c r="N121" s="189"/>
      <c r="O121" s="189"/>
      <c r="P121" s="189"/>
      <c r="Q121" s="189"/>
      <c r="R121" s="189"/>
      <c r="S121" s="189"/>
      <c r="T121" s="190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184" t="s">
        <v>224</v>
      </c>
      <c r="AU121" s="184" t="s">
        <v>22</v>
      </c>
      <c r="AV121" s="13" t="s">
        <v>22</v>
      </c>
      <c r="AW121" s="13" t="s">
        <v>41</v>
      </c>
      <c r="AX121" s="13" t="s">
        <v>88</v>
      </c>
      <c r="AY121" s="184" t="s">
        <v>216</v>
      </c>
    </row>
    <row r="122" spans="1:51" s="13" customFormat="1" ht="12">
      <c r="A122" s="13"/>
      <c r="B122" s="182"/>
      <c r="C122" s="13"/>
      <c r="D122" s="183" t="s">
        <v>224</v>
      </c>
      <c r="E122" s="13"/>
      <c r="F122" s="185" t="s">
        <v>2106</v>
      </c>
      <c r="G122" s="13"/>
      <c r="H122" s="186">
        <v>14.013</v>
      </c>
      <c r="I122" s="187"/>
      <c r="J122" s="13"/>
      <c r="K122" s="13"/>
      <c r="L122" s="182"/>
      <c r="M122" s="188"/>
      <c r="N122" s="189"/>
      <c r="O122" s="189"/>
      <c r="P122" s="189"/>
      <c r="Q122" s="189"/>
      <c r="R122" s="189"/>
      <c r="S122" s="189"/>
      <c r="T122" s="190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184" t="s">
        <v>224</v>
      </c>
      <c r="AU122" s="184" t="s">
        <v>22</v>
      </c>
      <c r="AV122" s="13" t="s">
        <v>22</v>
      </c>
      <c r="AW122" s="13" t="s">
        <v>4</v>
      </c>
      <c r="AX122" s="13" t="s">
        <v>88</v>
      </c>
      <c r="AY122" s="184" t="s">
        <v>216</v>
      </c>
    </row>
    <row r="123" spans="1:65" s="2" customFormat="1" ht="49.05" customHeight="1">
      <c r="A123" s="40"/>
      <c r="B123" s="167"/>
      <c r="C123" s="168" t="s">
        <v>272</v>
      </c>
      <c r="D123" s="168" t="s">
        <v>218</v>
      </c>
      <c r="E123" s="169" t="s">
        <v>1327</v>
      </c>
      <c r="F123" s="170" t="s">
        <v>1328</v>
      </c>
      <c r="G123" s="171" t="s">
        <v>270</v>
      </c>
      <c r="H123" s="172">
        <v>12.979</v>
      </c>
      <c r="I123" s="173"/>
      <c r="J123" s="174">
        <f>ROUND(I123*H123,2)</f>
        <v>0</v>
      </c>
      <c r="K123" s="175"/>
      <c r="L123" s="41"/>
      <c r="M123" s="176" t="s">
        <v>3</v>
      </c>
      <c r="N123" s="177" t="s">
        <v>51</v>
      </c>
      <c r="O123" s="74"/>
      <c r="P123" s="178">
        <f>O123*H123</f>
        <v>0</v>
      </c>
      <c r="Q123" s="178">
        <v>0</v>
      </c>
      <c r="R123" s="178">
        <f>Q123*H123</f>
        <v>0</v>
      </c>
      <c r="S123" s="178">
        <v>0</v>
      </c>
      <c r="T123" s="179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180" t="s">
        <v>222</v>
      </c>
      <c r="AT123" s="180" t="s">
        <v>218</v>
      </c>
      <c r="AU123" s="180" t="s">
        <v>22</v>
      </c>
      <c r="AY123" s="20" t="s">
        <v>216</v>
      </c>
      <c r="BE123" s="181">
        <f>IF(N123="základní",J123,0)</f>
        <v>0</v>
      </c>
      <c r="BF123" s="181">
        <f>IF(N123="snížená",J123,0)</f>
        <v>0</v>
      </c>
      <c r="BG123" s="181">
        <f>IF(N123="zákl. přenesená",J123,0)</f>
        <v>0</v>
      </c>
      <c r="BH123" s="181">
        <f>IF(N123="sníž. přenesená",J123,0)</f>
        <v>0</v>
      </c>
      <c r="BI123" s="181">
        <f>IF(N123="nulová",J123,0)</f>
        <v>0</v>
      </c>
      <c r="BJ123" s="20" t="s">
        <v>88</v>
      </c>
      <c r="BK123" s="181">
        <f>ROUND(I123*H123,2)</f>
        <v>0</v>
      </c>
      <c r="BL123" s="20" t="s">
        <v>222</v>
      </c>
      <c r="BM123" s="180" t="s">
        <v>1674</v>
      </c>
    </row>
    <row r="124" spans="1:51" s="13" customFormat="1" ht="12">
      <c r="A124" s="13"/>
      <c r="B124" s="182"/>
      <c r="C124" s="13"/>
      <c r="D124" s="183" t="s">
        <v>224</v>
      </c>
      <c r="E124" s="184" t="s">
        <v>3</v>
      </c>
      <c r="F124" s="185" t="s">
        <v>2107</v>
      </c>
      <c r="G124" s="13"/>
      <c r="H124" s="186">
        <v>19.207</v>
      </c>
      <c r="I124" s="187"/>
      <c r="J124" s="13"/>
      <c r="K124" s="13"/>
      <c r="L124" s="182"/>
      <c r="M124" s="188"/>
      <c r="N124" s="189"/>
      <c r="O124" s="189"/>
      <c r="P124" s="189"/>
      <c r="Q124" s="189"/>
      <c r="R124" s="189"/>
      <c r="S124" s="189"/>
      <c r="T124" s="190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184" t="s">
        <v>224</v>
      </c>
      <c r="AU124" s="184" t="s">
        <v>22</v>
      </c>
      <c r="AV124" s="13" t="s">
        <v>22</v>
      </c>
      <c r="AW124" s="13" t="s">
        <v>41</v>
      </c>
      <c r="AX124" s="13" t="s">
        <v>80</v>
      </c>
      <c r="AY124" s="184" t="s">
        <v>216</v>
      </c>
    </row>
    <row r="125" spans="1:51" s="13" customFormat="1" ht="12">
      <c r="A125" s="13"/>
      <c r="B125" s="182"/>
      <c r="C125" s="13"/>
      <c r="D125" s="183" t="s">
        <v>224</v>
      </c>
      <c r="E125" s="184" t="s">
        <v>3</v>
      </c>
      <c r="F125" s="185" t="s">
        <v>2108</v>
      </c>
      <c r="G125" s="13"/>
      <c r="H125" s="186">
        <v>1.101</v>
      </c>
      <c r="I125" s="187"/>
      <c r="J125" s="13"/>
      <c r="K125" s="13"/>
      <c r="L125" s="182"/>
      <c r="M125" s="188"/>
      <c r="N125" s="189"/>
      <c r="O125" s="189"/>
      <c r="P125" s="189"/>
      <c r="Q125" s="189"/>
      <c r="R125" s="189"/>
      <c r="S125" s="189"/>
      <c r="T125" s="190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184" t="s">
        <v>224</v>
      </c>
      <c r="AU125" s="184" t="s">
        <v>22</v>
      </c>
      <c r="AV125" s="13" t="s">
        <v>22</v>
      </c>
      <c r="AW125" s="13" t="s">
        <v>41</v>
      </c>
      <c r="AX125" s="13" t="s">
        <v>80</v>
      </c>
      <c r="AY125" s="184" t="s">
        <v>216</v>
      </c>
    </row>
    <row r="126" spans="1:51" s="13" customFormat="1" ht="12">
      <c r="A126" s="13"/>
      <c r="B126" s="182"/>
      <c r="C126" s="13"/>
      <c r="D126" s="183" t="s">
        <v>224</v>
      </c>
      <c r="E126" s="184" t="s">
        <v>3</v>
      </c>
      <c r="F126" s="185" t="s">
        <v>2109</v>
      </c>
      <c r="G126" s="13"/>
      <c r="H126" s="186">
        <v>1.607</v>
      </c>
      <c r="I126" s="187"/>
      <c r="J126" s="13"/>
      <c r="K126" s="13"/>
      <c r="L126" s="182"/>
      <c r="M126" s="188"/>
      <c r="N126" s="189"/>
      <c r="O126" s="189"/>
      <c r="P126" s="189"/>
      <c r="Q126" s="189"/>
      <c r="R126" s="189"/>
      <c r="S126" s="189"/>
      <c r="T126" s="190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184" t="s">
        <v>224</v>
      </c>
      <c r="AU126" s="184" t="s">
        <v>22</v>
      </c>
      <c r="AV126" s="13" t="s">
        <v>22</v>
      </c>
      <c r="AW126" s="13" t="s">
        <v>41</v>
      </c>
      <c r="AX126" s="13" t="s">
        <v>80</v>
      </c>
      <c r="AY126" s="184" t="s">
        <v>216</v>
      </c>
    </row>
    <row r="127" spans="1:51" s="13" customFormat="1" ht="12">
      <c r="A127" s="13"/>
      <c r="B127" s="182"/>
      <c r="C127" s="13"/>
      <c r="D127" s="183" t="s">
        <v>224</v>
      </c>
      <c r="E127" s="184" t="s">
        <v>3</v>
      </c>
      <c r="F127" s="185" t="s">
        <v>2110</v>
      </c>
      <c r="G127" s="13"/>
      <c r="H127" s="186">
        <v>0.528</v>
      </c>
      <c r="I127" s="187"/>
      <c r="J127" s="13"/>
      <c r="K127" s="13"/>
      <c r="L127" s="182"/>
      <c r="M127" s="188"/>
      <c r="N127" s="189"/>
      <c r="O127" s="189"/>
      <c r="P127" s="189"/>
      <c r="Q127" s="189"/>
      <c r="R127" s="189"/>
      <c r="S127" s="189"/>
      <c r="T127" s="190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184" t="s">
        <v>224</v>
      </c>
      <c r="AU127" s="184" t="s">
        <v>22</v>
      </c>
      <c r="AV127" s="13" t="s">
        <v>22</v>
      </c>
      <c r="AW127" s="13" t="s">
        <v>41</v>
      </c>
      <c r="AX127" s="13" t="s">
        <v>80</v>
      </c>
      <c r="AY127" s="184" t="s">
        <v>216</v>
      </c>
    </row>
    <row r="128" spans="1:51" s="14" customFormat="1" ht="12">
      <c r="A128" s="14"/>
      <c r="B128" s="195"/>
      <c r="C128" s="14"/>
      <c r="D128" s="183" t="s">
        <v>224</v>
      </c>
      <c r="E128" s="196" t="s">
        <v>3</v>
      </c>
      <c r="F128" s="197" t="s">
        <v>233</v>
      </c>
      <c r="G128" s="14"/>
      <c r="H128" s="198">
        <v>22.442999999999998</v>
      </c>
      <c r="I128" s="199"/>
      <c r="J128" s="14"/>
      <c r="K128" s="14"/>
      <c r="L128" s="195"/>
      <c r="M128" s="200"/>
      <c r="N128" s="201"/>
      <c r="O128" s="201"/>
      <c r="P128" s="201"/>
      <c r="Q128" s="201"/>
      <c r="R128" s="201"/>
      <c r="S128" s="201"/>
      <c r="T128" s="202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196" t="s">
        <v>224</v>
      </c>
      <c r="AU128" s="196" t="s">
        <v>22</v>
      </c>
      <c r="AV128" s="14" t="s">
        <v>222</v>
      </c>
      <c r="AW128" s="14" t="s">
        <v>41</v>
      </c>
      <c r="AX128" s="14" t="s">
        <v>88</v>
      </c>
      <c r="AY128" s="196" t="s">
        <v>216</v>
      </c>
    </row>
    <row r="129" spans="1:51" s="13" customFormat="1" ht="12">
      <c r="A129" s="13"/>
      <c r="B129" s="182"/>
      <c r="C129" s="13"/>
      <c r="D129" s="183" t="s">
        <v>224</v>
      </c>
      <c r="E129" s="13"/>
      <c r="F129" s="185" t="s">
        <v>2111</v>
      </c>
      <c r="G129" s="13"/>
      <c r="H129" s="186">
        <v>12.979</v>
      </c>
      <c r="I129" s="187"/>
      <c r="J129" s="13"/>
      <c r="K129" s="13"/>
      <c r="L129" s="182"/>
      <c r="M129" s="188"/>
      <c r="N129" s="189"/>
      <c r="O129" s="189"/>
      <c r="P129" s="189"/>
      <c r="Q129" s="189"/>
      <c r="R129" s="189"/>
      <c r="S129" s="189"/>
      <c r="T129" s="190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184" t="s">
        <v>224</v>
      </c>
      <c r="AU129" s="184" t="s">
        <v>22</v>
      </c>
      <c r="AV129" s="13" t="s">
        <v>22</v>
      </c>
      <c r="AW129" s="13" t="s">
        <v>4</v>
      </c>
      <c r="AX129" s="13" t="s">
        <v>88</v>
      </c>
      <c r="AY129" s="184" t="s">
        <v>216</v>
      </c>
    </row>
    <row r="130" spans="1:65" s="2" customFormat="1" ht="14.4" customHeight="1">
      <c r="A130" s="40"/>
      <c r="B130" s="167"/>
      <c r="C130" s="203" t="s">
        <v>279</v>
      </c>
      <c r="D130" s="203" t="s">
        <v>355</v>
      </c>
      <c r="E130" s="204" t="s">
        <v>1012</v>
      </c>
      <c r="F130" s="205" t="s">
        <v>1013</v>
      </c>
      <c r="G130" s="206" t="s">
        <v>299</v>
      </c>
      <c r="H130" s="207">
        <v>25.958</v>
      </c>
      <c r="I130" s="208"/>
      <c r="J130" s="209">
        <f>ROUND(I130*H130,2)</f>
        <v>0</v>
      </c>
      <c r="K130" s="210"/>
      <c r="L130" s="211"/>
      <c r="M130" s="212" t="s">
        <v>3</v>
      </c>
      <c r="N130" s="213" t="s">
        <v>51</v>
      </c>
      <c r="O130" s="74"/>
      <c r="P130" s="178">
        <f>O130*H130</f>
        <v>0</v>
      </c>
      <c r="Q130" s="178">
        <v>1</v>
      </c>
      <c r="R130" s="178">
        <f>Q130*H130</f>
        <v>25.958</v>
      </c>
      <c r="S130" s="178">
        <v>0</v>
      </c>
      <c r="T130" s="179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180" t="s">
        <v>257</v>
      </c>
      <c r="AT130" s="180" t="s">
        <v>355</v>
      </c>
      <c r="AU130" s="180" t="s">
        <v>22</v>
      </c>
      <c r="AY130" s="20" t="s">
        <v>216</v>
      </c>
      <c r="BE130" s="181">
        <f>IF(N130="základní",J130,0)</f>
        <v>0</v>
      </c>
      <c r="BF130" s="181">
        <f>IF(N130="snížená",J130,0)</f>
        <v>0</v>
      </c>
      <c r="BG130" s="181">
        <f>IF(N130="zákl. přenesená",J130,0)</f>
        <v>0</v>
      </c>
      <c r="BH130" s="181">
        <f>IF(N130="sníž. přenesená",J130,0)</f>
        <v>0</v>
      </c>
      <c r="BI130" s="181">
        <f>IF(N130="nulová",J130,0)</f>
        <v>0</v>
      </c>
      <c r="BJ130" s="20" t="s">
        <v>88</v>
      </c>
      <c r="BK130" s="181">
        <f>ROUND(I130*H130,2)</f>
        <v>0</v>
      </c>
      <c r="BL130" s="20" t="s">
        <v>222</v>
      </c>
      <c r="BM130" s="180" t="s">
        <v>1680</v>
      </c>
    </row>
    <row r="131" spans="1:51" s="13" customFormat="1" ht="12">
      <c r="A131" s="13"/>
      <c r="B131" s="182"/>
      <c r="C131" s="13"/>
      <c r="D131" s="183" t="s">
        <v>224</v>
      </c>
      <c r="E131" s="184" t="s">
        <v>3</v>
      </c>
      <c r="F131" s="185" t="s">
        <v>2112</v>
      </c>
      <c r="G131" s="13"/>
      <c r="H131" s="186">
        <v>44.886</v>
      </c>
      <c r="I131" s="187"/>
      <c r="J131" s="13"/>
      <c r="K131" s="13"/>
      <c r="L131" s="182"/>
      <c r="M131" s="188"/>
      <c r="N131" s="189"/>
      <c r="O131" s="189"/>
      <c r="P131" s="189"/>
      <c r="Q131" s="189"/>
      <c r="R131" s="189"/>
      <c r="S131" s="189"/>
      <c r="T131" s="190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184" t="s">
        <v>224</v>
      </c>
      <c r="AU131" s="184" t="s">
        <v>22</v>
      </c>
      <c r="AV131" s="13" t="s">
        <v>22</v>
      </c>
      <c r="AW131" s="13" t="s">
        <v>41</v>
      </c>
      <c r="AX131" s="13" t="s">
        <v>88</v>
      </c>
      <c r="AY131" s="184" t="s">
        <v>216</v>
      </c>
    </row>
    <row r="132" spans="1:51" s="13" customFormat="1" ht="12">
      <c r="A132" s="13"/>
      <c r="B132" s="182"/>
      <c r="C132" s="13"/>
      <c r="D132" s="183" t="s">
        <v>224</v>
      </c>
      <c r="E132" s="13"/>
      <c r="F132" s="185" t="s">
        <v>2113</v>
      </c>
      <c r="G132" s="13"/>
      <c r="H132" s="186">
        <v>25.958</v>
      </c>
      <c r="I132" s="187"/>
      <c r="J132" s="13"/>
      <c r="K132" s="13"/>
      <c r="L132" s="182"/>
      <c r="M132" s="188"/>
      <c r="N132" s="189"/>
      <c r="O132" s="189"/>
      <c r="P132" s="189"/>
      <c r="Q132" s="189"/>
      <c r="R132" s="189"/>
      <c r="S132" s="189"/>
      <c r="T132" s="190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184" t="s">
        <v>224</v>
      </c>
      <c r="AU132" s="184" t="s">
        <v>22</v>
      </c>
      <c r="AV132" s="13" t="s">
        <v>22</v>
      </c>
      <c r="AW132" s="13" t="s">
        <v>4</v>
      </c>
      <c r="AX132" s="13" t="s">
        <v>88</v>
      </c>
      <c r="AY132" s="184" t="s">
        <v>216</v>
      </c>
    </row>
    <row r="133" spans="1:65" s="2" customFormat="1" ht="62.7" customHeight="1">
      <c r="A133" s="40"/>
      <c r="B133" s="167"/>
      <c r="C133" s="168" t="s">
        <v>286</v>
      </c>
      <c r="D133" s="168" t="s">
        <v>218</v>
      </c>
      <c r="E133" s="169" t="s">
        <v>1016</v>
      </c>
      <c r="F133" s="170" t="s">
        <v>1017</v>
      </c>
      <c r="G133" s="171" t="s">
        <v>270</v>
      </c>
      <c r="H133" s="172">
        <v>10.719</v>
      </c>
      <c r="I133" s="173"/>
      <c r="J133" s="174">
        <f>ROUND(I133*H133,2)</f>
        <v>0</v>
      </c>
      <c r="K133" s="175"/>
      <c r="L133" s="41"/>
      <c r="M133" s="176" t="s">
        <v>3</v>
      </c>
      <c r="N133" s="177" t="s">
        <v>51</v>
      </c>
      <c r="O133" s="74"/>
      <c r="P133" s="178">
        <f>O133*H133</f>
        <v>0</v>
      </c>
      <c r="Q133" s="178">
        <v>0</v>
      </c>
      <c r="R133" s="178">
        <f>Q133*H133</f>
        <v>0</v>
      </c>
      <c r="S133" s="178">
        <v>0</v>
      </c>
      <c r="T133" s="179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180" t="s">
        <v>222</v>
      </c>
      <c r="AT133" s="180" t="s">
        <v>218</v>
      </c>
      <c r="AU133" s="180" t="s">
        <v>22</v>
      </c>
      <c r="AY133" s="20" t="s">
        <v>216</v>
      </c>
      <c r="BE133" s="181">
        <f>IF(N133="základní",J133,0)</f>
        <v>0</v>
      </c>
      <c r="BF133" s="181">
        <f>IF(N133="snížená",J133,0)</f>
        <v>0</v>
      </c>
      <c r="BG133" s="181">
        <f>IF(N133="zákl. přenesená",J133,0)</f>
        <v>0</v>
      </c>
      <c r="BH133" s="181">
        <f>IF(N133="sníž. přenesená",J133,0)</f>
        <v>0</v>
      </c>
      <c r="BI133" s="181">
        <f>IF(N133="nulová",J133,0)</f>
        <v>0</v>
      </c>
      <c r="BJ133" s="20" t="s">
        <v>88</v>
      </c>
      <c r="BK133" s="181">
        <f>ROUND(I133*H133,2)</f>
        <v>0</v>
      </c>
      <c r="BL133" s="20" t="s">
        <v>222</v>
      </c>
      <c r="BM133" s="180" t="s">
        <v>1683</v>
      </c>
    </row>
    <row r="134" spans="1:51" s="13" customFormat="1" ht="12">
      <c r="A134" s="13"/>
      <c r="B134" s="182"/>
      <c r="C134" s="13"/>
      <c r="D134" s="183" t="s">
        <v>224</v>
      </c>
      <c r="E134" s="184" t="s">
        <v>3</v>
      </c>
      <c r="F134" s="185" t="s">
        <v>2114</v>
      </c>
      <c r="G134" s="13"/>
      <c r="H134" s="186">
        <v>17.515</v>
      </c>
      <c r="I134" s="187"/>
      <c r="J134" s="13"/>
      <c r="K134" s="13"/>
      <c r="L134" s="182"/>
      <c r="M134" s="188"/>
      <c r="N134" s="189"/>
      <c r="O134" s="189"/>
      <c r="P134" s="189"/>
      <c r="Q134" s="189"/>
      <c r="R134" s="189"/>
      <c r="S134" s="189"/>
      <c r="T134" s="190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184" t="s">
        <v>224</v>
      </c>
      <c r="AU134" s="184" t="s">
        <v>22</v>
      </c>
      <c r="AV134" s="13" t="s">
        <v>22</v>
      </c>
      <c r="AW134" s="13" t="s">
        <v>41</v>
      </c>
      <c r="AX134" s="13" t="s">
        <v>80</v>
      </c>
      <c r="AY134" s="184" t="s">
        <v>216</v>
      </c>
    </row>
    <row r="135" spans="1:51" s="13" customFormat="1" ht="12">
      <c r="A135" s="13"/>
      <c r="B135" s="182"/>
      <c r="C135" s="13"/>
      <c r="D135" s="183" t="s">
        <v>224</v>
      </c>
      <c r="E135" s="184" t="s">
        <v>3</v>
      </c>
      <c r="F135" s="185" t="s">
        <v>2115</v>
      </c>
      <c r="G135" s="13"/>
      <c r="H135" s="186">
        <v>1.021</v>
      </c>
      <c r="I135" s="187"/>
      <c r="J135" s="13"/>
      <c r="K135" s="13"/>
      <c r="L135" s="182"/>
      <c r="M135" s="188"/>
      <c r="N135" s="189"/>
      <c r="O135" s="189"/>
      <c r="P135" s="189"/>
      <c r="Q135" s="189"/>
      <c r="R135" s="189"/>
      <c r="S135" s="189"/>
      <c r="T135" s="190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184" t="s">
        <v>224</v>
      </c>
      <c r="AU135" s="184" t="s">
        <v>22</v>
      </c>
      <c r="AV135" s="13" t="s">
        <v>22</v>
      </c>
      <c r="AW135" s="13" t="s">
        <v>41</v>
      </c>
      <c r="AX135" s="13" t="s">
        <v>80</v>
      </c>
      <c r="AY135" s="184" t="s">
        <v>216</v>
      </c>
    </row>
    <row r="136" spans="1:51" s="14" customFormat="1" ht="12">
      <c r="A136" s="14"/>
      <c r="B136" s="195"/>
      <c r="C136" s="14"/>
      <c r="D136" s="183" t="s">
        <v>224</v>
      </c>
      <c r="E136" s="196" t="s">
        <v>3</v>
      </c>
      <c r="F136" s="197" t="s">
        <v>233</v>
      </c>
      <c r="G136" s="14"/>
      <c r="H136" s="198">
        <v>18.536</v>
      </c>
      <c r="I136" s="199"/>
      <c r="J136" s="14"/>
      <c r="K136" s="14"/>
      <c r="L136" s="195"/>
      <c r="M136" s="200"/>
      <c r="N136" s="201"/>
      <c r="O136" s="201"/>
      <c r="P136" s="201"/>
      <c r="Q136" s="201"/>
      <c r="R136" s="201"/>
      <c r="S136" s="201"/>
      <c r="T136" s="202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196" t="s">
        <v>224</v>
      </c>
      <c r="AU136" s="196" t="s">
        <v>22</v>
      </c>
      <c r="AV136" s="14" t="s">
        <v>222</v>
      </c>
      <c r="AW136" s="14" t="s">
        <v>41</v>
      </c>
      <c r="AX136" s="14" t="s">
        <v>88</v>
      </c>
      <c r="AY136" s="196" t="s">
        <v>216</v>
      </c>
    </row>
    <row r="137" spans="1:51" s="13" customFormat="1" ht="12">
      <c r="A137" s="13"/>
      <c r="B137" s="182"/>
      <c r="C137" s="13"/>
      <c r="D137" s="183" t="s">
        <v>224</v>
      </c>
      <c r="E137" s="13"/>
      <c r="F137" s="185" t="s">
        <v>2116</v>
      </c>
      <c r="G137" s="13"/>
      <c r="H137" s="186">
        <v>10.719</v>
      </c>
      <c r="I137" s="187"/>
      <c r="J137" s="13"/>
      <c r="K137" s="13"/>
      <c r="L137" s="182"/>
      <c r="M137" s="188"/>
      <c r="N137" s="189"/>
      <c r="O137" s="189"/>
      <c r="P137" s="189"/>
      <c r="Q137" s="189"/>
      <c r="R137" s="189"/>
      <c r="S137" s="189"/>
      <c r="T137" s="190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184" t="s">
        <v>224</v>
      </c>
      <c r="AU137" s="184" t="s">
        <v>22</v>
      </c>
      <c r="AV137" s="13" t="s">
        <v>22</v>
      </c>
      <c r="AW137" s="13" t="s">
        <v>4</v>
      </c>
      <c r="AX137" s="13" t="s">
        <v>88</v>
      </c>
      <c r="AY137" s="184" t="s">
        <v>216</v>
      </c>
    </row>
    <row r="138" spans="1:65" s="2" customFormat="1" ht="14.4" customHeight="1">
      <c r="A138" s="40"/>
      <c r="B138" s="167"/>
      <c r="C138" s="203" t="s">
        <v>291</v>
      </c>
      <c r="D138" s="203" t="s">
        <v>355</v>
      </c>
      <c r="E138" s="204" t="s">
        <v>1020</v>
      </c>
      <c r="F138" s="205" t="s">
        <v>1021</v>
      </c>
      <c r="G138" s="206" t="s">
        <v>299</v>
      </c>
      <c r="H138" s="207">
        <v>21.689</v>
      </c>
      <c r="I138" s="208"/>
      <c r="J138" s="209">
        <f>ROUND(I138*H138,2)</f>
        <v>0</v>
      </c>
      <c r="K138" s="210"/>
      <c r="L138" s="211"/>
      <c r="M138" s="212" t="s">
        <v>3</v>
      </c>
      <c r="N138" s="213" t="s">
        <v>51</v>
      </c>
      <c r="O138" s="74"/>
      <c r="P138" s="178">
        <f>O138*H138</f>
        <v>0</v>
      </c>
      <c r="Q138" s="178">
        <v>1</v>
      </c>
      <c r="R138" s="178">
        <f>Q138*H138</f>
        <v>21.689</v>
      </c>
      <c r="S138" s="178">
        <v>0</v>
      </c>
      <c r="T138" s="179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180" t="s">
        <v>257</v>
      </c>
      <c r="AT138" s="180" t="s">
        <v>355</v>
      </c>
      <c r="AU138" s="180" t="s">
        <v>22</v>
      </c>
      <c r="AY138" s="20" t="s">
        <v>216</v>
      </c>
      <c r="BE138" s="181">
        <f>IF(N138="základní",J138,0)</f>
        <v>0</v>
      </c>
      <c r="BF138" s="181">
        <f>IF(N138="snížená",J138,0)</f>
        <v>0</v>
      </c>
      <c r="BG138" s="181">
        <f>IF(N138="zákl. přenesená",J138,0)</f>
        <v>0</v>
      </c>
      <c r="BH138" s="181">
        <f>IF(N138="sníž. přenesená",J138,0)</f>
        <v>0</v>
      </c>
      <c r="BI138" s="181">
        <f>IF(N138="nulová",J138,0)</f>
        <v>0</v>
      </c>
      <c r="BJ138" s="20" t="s">
        <v>88</v>
      </c>
      <c r="BK138" s="181">
        <f>ROUND(I138*H138,2)</f>
        <v>0</v>
      </c>
      <c r="BL138" s="20" t="s">
        <v>222</v>
      </c>
      <c r="BM138" s="180" t="s">
        <v>1692</v>
      </c>
    </row>
    <row r="139" spans="1:51" s="13" customFormat="1" ht="12">
      <c r="A139" s="13"/>
      <c r="B139" s="182"/>
      <c r="C139" s="13"/>
      <c r="D139" s="183" t="s">
        <v>224</v>
      </c>
      <c r="E139" s="184" t="s">
        <v>3</v>
      </c>
      <c r="F139" s="185" t="s">
        <v>2117</v>
      </c>
      <c r="G139" s="13"/>
      <c r="H139" s="186">
        <v>17.731</v>
      </c>
      <c r="I139" s="187"/>
      <c r="J139" s="13"/>
      <c r="K139" s="13"/>
      <c r="L139" s="182"/>
      <c r="M139" s="188"/>
      <c r="N139" s="189"/>
      <c r="O139" s="189"/>
      <c r="P139" s="189"/>
      <c r="Q139" s="189"/>
      <c r="R139" s="189"/>
      <c r="S139" s="189"/>
      <c r="T139" s="190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184" t="s">
        <v>224</v>
      </c>
      <c r="AU139" s="184" t="s">
        <v>22</v>
      </c>
      <c r="AV139" s="13" t="s">
        <v>22</v>
      </c>
      <c r="AW139" s="13" t="s">
        <v>41</v>
      </c>
      <c r="AX139" s="13" t="s">
        <v>80</v>
      </c>
      <c r="AY139" s="184" t="s">
        <v>216</v>
      </c>
    </row>
    <row r="140" spans="1:51" s="13" customFormat="1" ht="12">
      <c r="A140" s="13"/>
      <c r="B140" s="182"/>
      <c r="C140" s="13"/>
      <c r="D140" s="183" t="s">
        <v>224</v>
      </c>
      <c r="E140" s="184" t="s">
        <v>3</v>
      </c>
      <c r="F140" s="185" t="s">
        <v>2115</v>
      </c>
      <c r="G140" s="13"/>
      <c r="H140" s="186">
        <v>1.021</v>
      </c>
      <c r="I140" s="187"/>
      <c r="J140" s="13"/>
      <c r="K140" s="13"/>
      <c r="L140" s="182"/>
      <c r="M140" s="188"/>
      <c r="N140" s="189"/>
      <c r="O140" s="189"/>
      <c r="P140" s="189"/>
      <c r="Q140" s="189"/>
      <c r="R140" s="189"/>
      <c r="S140" s="189"/>
      <c r="T140" s="190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184" t="s">
        <v>224</v>
      </c>
      <c r="AU140" s="184" t="s">
        <v>22</v>
      </c>
      <c r="AV140" s="13" t="s">
        <v>22</v>
      </c>
      <c r="AW140" s="13" t="s">
        <v>41</v>
      </c>
      <c r="AX140" s="13" t="s">
        <v>80</v>
      </c>
      <c r="AY140" s="184" t="s">
        <v>216</v>
      </c>
    </row>
    <row r="141" spans="1:51" s="16" customFormat="1" ht="12">
      <c r="A141" s="16"/>
      <c r="B141" s="229"/>
      <c r="C141" s="16"/>
      <c r="D141" s="183" t="s">
        <v>224</v>
      </c>
      <c r="E141" s="230" t="s">
        <v>3</v>
      </c>
      <c r="F141" s="231" t="s">
        <v>1334</v>
      </c>
      <c r="G141" s="16"/>
      <c r="H141" s="232">
        <v>18.752000000000002</v>
      </c>
      <c r="I141" s="233"/>
      <c r="J141" s="16"/>
      <c r="K141" s="16"/>
      <c r="L141" s="229"/>
      <c r="M141" s="234"/>
      <c r="N141" s="235"/>
      <c r="O141" s="235"/>
      <c r="P141" s="235"/>
      <c r="Q141" s="235"/>
      <c r="R141" s="235"/>
      <c r="S141" s="235"/>
      <c r="T141" s="23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T141" s="230" t="s">
        <v>224</v>
      </c>
      <c r="AU141" s="230" t="s">
        <v>22</v>
      </c>
      <c r="AV141" s="16" t="s">
        <v>234</v>
      </c>
      <c r="AW141" s="16" t="s">
        <v>41</v>
      </c>
      <c r="AX141" s="16" t="s">
        <v>80</v>
      </c>
      <c r="AY141" s="230" t="s">
        <v>216</v>
      </c>
    </row>
    <row r="142" spans="1:51" s="13" customFormat="1" ht="12">
      <c r="A142" s="13"/>
      <c r="B142" s="182"/>
      <c r="C142" s="13"/>
      <c r="D142" s="183" t="s">
        <v>224</v>
      </c>
      <c r="E142" s="184" t="s">
        <v>3</v>
      </c>
      <c r="F142" s="185" t="s">
        <v>2118</v>
      </c>
      <c r="G142" s="13"/>
      <c r="H142" s="186">
        <v>37.504</v>
      </c>
      <c r="I142" s="187"/>
      <c r="J142" s="13"/>
      <c r="K142" s="13"/>
      <c r="L142" s="182"/>
      <c r="M142" s="188"/>
      <c r="N142" s="189"/>
      <c r="O142" s="189"/>
      <c r="P142" s="189"/>
      <c r="Q142" s="189"/>
      <c r="R142" s="189"/>
      <c r="S142" s="189"/>
      <c r="T142" s="190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184" t="s">
        <v>224</v>
      </c>
      <c r="AU142" s="184" t="s">
        <v>22</v>
      </c>
      <c r="AV142" s="13" t="s">
        <v>22</v>
      </c>
      <c r="AW142" s="13" t="s">
        <v>41</v>
      </c>
      <c r="AX142" s="13" t="s">
        <v>88</v>
      </c>
      <c r="AY142" s="184" t="s">
        <v>216</v>
      </c>
    </row>
    <row r="143" spans="1:51" s="13" customFormat="1" ht="12">
      <c r="A143" s="13"/>
      <c r="B143" s="182"/>
      <c r="C143" s="13"/>
      <c r="D143" s="183" t="s">
        <v>224</v>
      </c>
      <c r="E143" s="13"/>
      <c r="F143" s="185" t="s">
        <v>2119</v>
      </c>
      <c r="G143" s="13"/>
      <c r="H143" s="186">
        <v>21.689</v>
      </c>
      <c r="I143" s="187"/>
      <c r="J143" s="13"/>
      <c r="K143" s="13"/>
      <c r="L143" s="182"/>
      <c r="M143" s="188"/>
      <c r="N143" s="189"/>
      <c r="O143" s="189"/>
      <c r="P143" s="189"/>
      <c r="Q143" s="189"/>
      <c r="R143" s="189"/>
      <c r="S143" s="189"/>
      <c r="T143" s="190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184" t="s">
        <v>224</v>
      </c>
      <c r="AU143" s="184" t="s">
        <v>22</v>
      </c>
      <c r="AV143" s="13" t="s">
        <v>22</v>
      </c>
      <c r="AW143" s="13" t="s">
        <v>4</v>
      </c>
      <c r="AX143" s="13" t="s">
        <v>88</v>
      </c>
      <c r="AY143" s="184" t="s">
        <v>216</v>
      </c>
    </row>
    <row r="144" spans="1:63" s="12" customFormat="1" ht="22.8" customHeight="1">
      <c r="A144" s="12"/>
      <c r="B144" s="154"/>
      <c r="C144" s="12"/>
      <c r="D144" s="155" t="s">
        <v>79</v>
      </c>
      <c r="E144" s="165" t="s">
        <v>22</v>
      </c>
      <c r="F144" s="165" t="s">
        <v>329</v>
      </c>
      <c r="G144" s="12"/>
      <c r="H144" s="12"/>
      <c r="I144" s="157"/>
      <c r="J144" s="166">
        <f>BK144</f>
        <v>0</v>
      </c>
      <c r="K144" s="12"/>
      <c r="L144" s="154"/>
      <c r="M144" s="159"/>
      <c r="N144" s="160"/>
      <c r="O144" s="160"/>
      <c r="P144" s="161">
        <f>SUM(P145:P152)</f>
        <v>0</v>
      </c>
      <c r="Q144" s="160"/>
      <c r="R144" s="161">
        <f>SUM(R145:R152)</f>
        <v>13.69505273</v>
      </c>
      <c r="S144" s="160"/>
      <c r="T144" s="162">
        <f>SUM(T145:T152)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155" t="s">
        <v>88</v>
      </c>
      <c r="AT144" s="163" t="s">
        <v>79</v>
      </c>
      <c r="AU144" s="163" t="s">
        <v>88</v>
      </c>
      <c r="AY144" s="155" t="s">
        <v>216</v>
      </c>
      <c r="BK144" s="164">
        <f>SUM(BK145:BK152)</f>
        <v>0</v>
      </c>
    </row>
    <row r="145" spans="1:65" s="2" customFormat="1" ht="37.8" customHeight="1">
      <c r="A145" s="40"/>
      <c r="B145" s="167"/>
      <c r="C145" s="168" t="s">
        <v>9</v>
      </c>
      <c r="D145" s="168" t="s">
        <v>218</v>
      </c>
      <c r="E145" s="169" t="s">
        <v>1027</v>
      </c>
      <c r="F145" s="170" t="s">
        <v>1028</v>
      </c>
      <c r="G145" s="171" t="s">
        <v>221</v>
      </c>
      <c r="H145" s="172">
        <v>99.713</v>
      </c>
      <c r="I145" s="173"/>
      <c r="J145" s="174">
        <f>ROUND(I145*H145,2)</f>
        <v>0</v>
      </c>
      <c r="K145" s="175"/>
      <c r="L145" s="41"/>
      <c r="M145" s="176" t="s">
        <v>3</v>
      </c>
      <c r="N145" s="177" t="s">
        <v>51</v>
      </c>
      <c r="O145" s="74"/>
      <c r="P145" s="178">
        <f>O145*H145</f>
        <v>0</v>
      </c>
      <c r="Q145" s="178">
        <v>0.00017</v>
      </c>
      <c r="R145" s="178">
        <f>Q145*H145</f>
        <v>0.01695121</v>
      </c>
      <c r="S145" s="178">
        <v>0</v>
      </c>
      <c r="T145" s="179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180" t="s">
        <v>222</v>
      </c>
      <c r="AT145" s="180" t="s">
        <v>218</v>
      </c>
      <c r="AU145" s="180" t="s">
        <v>22</v>
      </c>
      <c r="AY145" s="20" t="s">
        <v>216</v>
      </c>
      <c r="BE145" s="181">
        <f>IF(N145="základní",J145,0)</f>
        <v>0</v>
      </c>
      <c r="BF145" s="181">
        <f>IF(N145="snížená",J145,0)</f>
        <v>0</v>
      </c>
      <c r="BG145" s="181">
        <f>IF(N145="zákl. přenesená",J145,0)</f>
        <v>0</v>
      </c>
      <c r="BH145" s="181">
        <f>IF(N145="sníž. přenesená",J145,0)</f>
        <v>0</v>
      </c>
      <c r="BI145" s="181">
        <f>IF(N145="nulová",J145,0)</f>
        <v>0</v>
      </c>
      <c r="BJ145" s="20" t="s">
        <v>88</v>
      </c>
      <c r="BK145" s="181">
        <f>ROUND(I145*H145,2)</f>
        <v>0</v>
      </c>
      <c r="BL145" s="20" t="s">
        <v>222</v>
      </c>
      <c r="BM145" s="180" t="s">
        <v>1699</v>
      </c>
    </row>
    <row r="146" spans="1:51" s="13" customFormat="1" ht="12">
      <c r="A146" s="13"/>
      <c r="B146" s="182"/>
      <c r="C146" s="13"/>
      <c r="D146" s="183" t="s">
        <v>224</v>
      </c>
      <c r="E146" s="184" t="s">
        <v>3</v>
      </c>
      <c r="F146" s="185" t="s">
        <v>2120</v>
      </c>
      <c r="G146" s="13"/>
      <c r="H146" s="186">
        <v>172.425</v>
      </c>
      <c r="I146" s="187"/>
      <c r="J146" s="13"/>
      <c r="K146" s="13"/>
      <c r="L146" s="182"/>
      <c r="M146" s="188"/>
      <c r="N146" s="189"/>
      <c r="O146" s="189"/>
      <c r="P146" s="189"/>
      <c r="Q146" s="189"/>
      <c r="R146" s="189"/>
      <c r="S146" s="189"/>
      <c r="T146" s="190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184" t="s">
        <v>224</v>
      </c>
      <c r="AU146" s="184" t="s">
        <v>22</v>
      </c>
      <c r="AV146" s="13" t="s">
        <v>22</v>
      </c>
      <c r="AW146" s="13" t="s">
        <v>41</v>
      </c>
      <c r="AX146" s="13" t="s">
        <v>88</v>
      </c>
      <c r="AY146" s="184" t="s">
        <v>216</v>
      </c>
    </row>
    <row r="147" spans="1:51" s="13" customFormat="1" ht="12">
      <c r="A147" s="13"/>
      <c r="B147" s="182"/>
      <c r="C147" s="13"/>
      <c r="D147" s="183" t="s">
        <v>224</v>
      </c>
      <c r="E147" s="13"/>
      <c r="F147" s="185" t="s">
        <v>2121</v>
      </c>
      <c r="G147" s="13"/>
      <c r="H147" s="186">
        <v>99.713</v>
      </c>
      <c r="I147" s="187"/>
      <c r="J147" s="13"/>
      <c r="K147" s="13"/>
      <c r="L147" s="182"/>
      <c r="M147" s="188"/>
      <c r="N147" s="189"/>
      <c r="O147" s="189"/>
      <c r="P147" s="189"/>
      <c r="Q147" s="189"/>
      <c r="R147" s="189"/>
      <c r="S147" s="189"/>
      <c r="T147" s="190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184" t="s">
        <v>224</v>
      </c>
      <c r="AU147" s="184" t="s">
        <v>22</v>
      </c>
      <c r="AV147" s="13" t="s">
        <v>22</v>
      </c>
      <c r="AW147" s="13" t="s">
        <v>4</v>
      </c>
      <c r="AX147" s="13" t="s">
        <v>88</v>
      </c>
      <c r="AY147" s="184" t="s">
        <v>216</v>
      </c>
    </row>
    <row r="148" spans="1:65" s="2" customFormat="1" ht="24.15" customHeight="1">
      <c r="A148" s="40"/>
      <c r="B148" s="167"/>
      <c r="C148" s="203" t="s">
        <v>302</v>
      </c>
      <c r="D148" s="203" t="s">
        <v>355</v>
      </c>
      <c r="E148" s="204" t="s">
        <v>1031</v>
      </c>
      <c r="F148" s="205" t="s">
        <v>1032</v>
      </c>
      <c r="G148" s="206" t="s">
        <v>221</v>
      </c>
      <c r="H148" s="207">
        <v>109.685</v>
      </c>
      <c r="I148" s="208"/>
      <c r="J148" s="209">
        <f>ROUND(I148*H148,2)</f>
        <v>0</v>
      </c>
      <c r="K148" s="210"/>
      <c r="L148" s="211"/>
      <c r="M148" s="212" t="s">
        <v>3</v>
      </c>
      <c r="N148" s="213" t="s">
        <v>51</v>
      </c>
      <c r="O148" s="74"/>
      <c r="P148" s="178">
        <f>O148*H148</f>
        <v>0</v>
      </c>
      <c r="Q148" s="178">
        <v>0.0006</v>
      </c>
      <c r="R148" s="178">
        <f>Q148*H148</f>
        <v>0.065811</v>
      </c>
      <c r="S148" s="178">
        <v>0</v>
      </c>
      <c r="T148" s="179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180" t="s">
        <v>257</v>
      </c>
      <c r="AT148" s="180" t="s">
        <v>355</v>
      </c>
      <c r="AU148" s="180" t="s">
        <v>22</v>
      </c>
      <c r="AY148" s="20" t="s">
        <v>216</v>
      </c>
      <c r="BE148" s="181">
        <f>IF(N148="základní",J148,0)</f>
        <v>0</v>
      </c>
      <c r="BF148" s="181">
        <f>IF(N148="snížená",J148,0)</f>
        <v>0</v>
      </c>
      <c r="BG148" s="181">
        <f>IF(N148="zákl. přenesená",J148,0)</f>
        <v>0</v>
      </c>
      <c r="BH148" s="181">
        <f>IF(N148="sníž. přenesená",J148,0)</f>
        <v>0</v>
      </c>
      <c r="BI148" s="181">
        <f>IF(N148="nulová",J148,0)</f>
        <v>0</v>
      </c>
      <c r="BJ148" s="20" t="s">
        <v>88</v>
      </c>
      <c r="BK148" s="181">
        <f>ROUND(I148*H148,2)</f>
        <v>0</v>
      </c>
      <c r="BL148" s="20" t="s">
        <v>222</v>
      </c>
      <c r="BM148" s="180" t="s">
        <v>1702</v>
      </c>
    </row>
    <row r="149" spans="1:51" s="13" customFormat="1" ht="12">
      <c r="A149" s="13"/>
      <c r="B149" s="182"/>
      <c r="C149" s="13"/>
      <c r="D149" s="183" t="s">
        <v>224</v>
      </c>
      <c r="E149" s="13"/>
      <c r="F149" s="185" t="s">
        <v>2122</v>
      </c>
      <c r="G149" s="13"/>
      <c r="H149" s="186">
        <v>109.685</v>
      </c>
      <c r="I149" s="187"/>
      <c r="J149" s="13"/>
      <c r="K149" s="13"/>
      <c r="L149" s="182"/>
      <c r="M149" s="188"/>
      <c r="N149" s="189"/>
      <c r="O149" s="189"/>
      <c r="P149" s="189"/>
      <c r="Q149" s="189"/>
      <c r="R149" s="189"/>
      <c r="S149" s="189"/>
      <c r="T149" s="190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184" t="s">
        <v>224</v>
      </c>
      <c r="AU149" s="184" t="s">
        <v>22</v>
      </c>
      <c r="AV149" s="13" t="s">
        <v>22</v>
      </c>
      <c r="AW149" s="13" t="s">
        <v>4</v>
      </c>
      <c r="AX149" s="13" t="s">
        <v>88</v>
      </c>
      <c r="AY149" s="184" t="s">
        <v>216</v>
      </c>
    </row>
    <row r="150" spans="1:65" s="2" customFormat="1" ht="49.05" customHeight="1">
      <c r="A150" s="40"/>
      <c r="B150" s="167"/>
      <c r="C150" s="168" t="s">
        <v>307</v>
      </c>
      <c r="D150" s="168" t="s">
        <v>218</v>
      </c>
      <c r="E150" s="169" t="s">
        <v>1348</v>
      </c>
      <c r="F150" s="170" t="s">
        <v>1349</v>
      </c>
      <c r="G150" s="171" t="s">
        <v>260</v>
      </c>
      <c r="H150" s="172">
        <v>66.476</v>
      </c>
      <c r="I150" s="173"/>
      <c r="J150" s="174">
        <f>ROUND(I150*H150,2)</f>
        <v>0</v>
      </c>
      <c r="K150" s="175"/>
      <c r="L150" s="41"/>
      <c r="M150" s="176" t="s">
        <v>3</v>
      </c>
      <c r="N150" s="177" t="s">
        <v>51</v>
      </c>
      <c r="O150" s="74"/>
      <c r="P150" s="178">
        <f>O150*H150</f>
        <v>0</v>
      </c>
      <c r="Q150" s="178">
        <v>0.20477</v>
      </c>
      <c r="R150" s="178">
        <f>Q150*H150</f>
        <v>13.61229052</v>
      </c>
      <c r="S150" s="178">
        <v>0</v>
      </c>
      <c r="T150" s="179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180" t="s">
        <v>222</v>
      </c>
      <c r="AT150" s="180" t="s">
        <v>218</v>
      </c>
      <c r="AU150" s="180" t="s">
        <v>22</v>
      </c>
      <c r="AY150" s="20" t="s">
        <v>216</v>
      </c>
      <c r="BE150" s="181">
        <f>IF(N150="základní",J150,0)</f>
        <v>0</v>
      </c>
      <c r="BF150" s="181">
        <f>IF(N150="snížená",J150,0)</f>
        <v>0</v>
      </c>
      <c r="BG150" s="181">
        <f>IF(N150="zákl. přenesená",J150,0)</f>
        <v>0</v>
      </c>
      <c r="BH150" s="181">
        <f>IF(N150="sníž. přenesená",J150,0)</f>
        <v>0</v>
      </c>
      <c r="BI150" s="181">
        <f>IF(N150="nulová",J150,0)</f>
        <v>0</v>
      </c>
      <c r="BJ150" s="20" t="s">
        <v>88</v>
      </c>
      <c r="BK150" s="181">
        <f>ROUND(I150*H150,2)</f>
        <v>0</v>
      </c>
      <c r="BL150" s="20" t="s">
        <v>222</v>
      </c>
      <c r="BM150" s="180" t="s">
        <v>1704</v>
      </c>
    </row>
    <row r="151" spans="1:51" s="13" customFormat="1" ht="12">
      <c r="A151" s="13"/>
      <c r="B151" s="182"/>
      <c r="C151" s="13"/>
      <c r="D151" s="183" t="s">
        <v>224</v>
      </c>
      <c r="E151" s="184" t="s">
        <v>3</v>
      </c>
      <c r="F151" s="185" t="s">
        <v>2094</v>
      </c>
      <c r="G151" s="13"/>
      <c r="H151" s="186">
        <v>114.95</v>
      </c>
      <c r="I151" s="187"/>
      <c r="J151" s="13"/>
      <c r="K151" s="13"/>
      <c r="L151" s="182"/>
      <c r="M151" s="188"/>
      <c r="N151" s="189"/>
      <c r="O151" s="189"/>
      <c r="P151" s="189"/>
      <c r="Q151" s="189"/>
      <c r="R151" s="189"/>
      <c r="S151" s="189"/>
      <c r="T151" s="190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184" t="s">
        <v>224</v>
      </c>
      <c r="AU151" s="184" t="s">
        <v>22</v>
      </c>
      <c r="AV151" s="13" t="s">
        <v>22</v>
      </c>
      <c r="AW151" s="13" t="s">
        <v>41</v>
      </c>
      <c r="AX151" s="13" t="s">
        <v>88</v>
      </c>
      <c r="AY151" s="184" t="s">
        <v>216</v>
      </c>
    </row>
    <row r="152" spans="1:51" s="13" customFormat="1" ht="12">
      <c r="A152" s="13"/>
      <c r="B152" s="182"/>
      <c r="C152" s="13"/>
      <c r="D152" s="183" t="s">
        <v>224</v>
      </c>
      <c r="E152" s="13"/>
      <c r="F152" s="185" t="s">
        <v>2095</v>
      </c>
      <c r="G152" s="13"/>
      <c r="H152" s="186">
        <v>66.476</v>
      </c>
      <c r="I152" s="187"/>
      <c r="J152" s="13"/>
      <c r="K152" s="13"/>
      <c r="L152" s="182"/>
      <c r="M152" s="188"/>
      <c r="N152" s="189"/>
      <c r="O152" s="189"/>
      <c r="P152" s="189"/>
      <c r="Q152" s="189"/>
      <c r="R152" s="189"/>
      <c r="S152" s="189"/>
      <c r="T152" s="190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184" t="s">
        <v>224</v>
      </c>
      <c r="AU152" s="184" t="s">
        <v>22</v>
      </c>
      <c r="AV152" s="13" t="s">
        <v>22</v>
      </c>
      <c r="AW152" s="13" t="s">
        <v>4</v>
      </c>
      <c r="AX152" s="13" t="s">
        <v>88</v>
      </c>
      <c r="AY152" s="184" t="s">
        <v>216</v>
      </c>
    </row>
    <row r="153" spans="1:63" s="12" customFormat="1" ht="22.8" customHeight="1">
      <c r="A153" s="12"/>
      <c r="B153" s="154"/>
      <c r="C153" s="12"/>
      <c r="D153" s="155" t="s">
        <v>79</v>
      </c>
      <c r="E153" s="165" t="s">
        <v>222</v>
      </c>
      <c r="F153" s="165" t="s">
        <v>1065</v>
      </c>
      <c r="G153" s="12"/>
      <c r="H153" s="12"/>
      <c r="I153" s="157"/>
      <c r="J153" s="166">
        <f>BK153</f>
        <v>0</v>
      </c>
      <c r="K153" s="12"/>
      <c r="L153" s="154"/>
      <c r="M153" s="159"/>
      <c r="N153" s="160"/>
      <c r="O153" s="160"/>
      <c r="P153" s="161">
        <f>SUM(P154:P177)</f>
        <v>0</v>
      </c>
      <c r="Q153" s="160"/>
      <c r="R153" s="161">
        <f>SUM(R154:R177)</f>
        <v>32.801254959999994</v>
      </c>
      <c r="S153" s="160"/>
      <c r="T153" s="162">
        <f>SUM(T154:T177)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155" t="s">
        <v>88</v>
      </c>
      <c r="AT153" s="163" t="s">
        <v>79</v>
      </c>
      <c r="AU153" s="163" t="s">
        <v>88</v>
      </c>
      <c r="AY153" s="155" t="s">
        <v>216</v>
      </c>
      <c r="BK153" s="164">
        <f>SUM(BK154:BK177)</f>
        <v>0</v>
      </c>
    </row>
    <row r="154" spans="1:65" s="2" customFormat="1" ht="37.8" customHeight="1">
      <c r="A154" s="40"/>
      <c r="B154" s="167"/>
      <c r="C154" s="168" t="s">
        <v>313</v>
      </c>
      <c r="D154" s="168" t="s">
        <v>218</v>
      </c>
      <c r="E154" s="169" t="s">
        <v>1525</v>
      </c>
      <c r="F154" s="170" t="s">
        <v>1526</v>
      </c>
      <c r="G154" s="171" t="s">
        <v>270</v>
      </c>
      <c r="H154" s="172">
        <v>0.465</v>
      </c>
      <c r="I154" s="173"/>
      <c r="J154" s="174">
        <f>ROUND(I154*H154,2)</f>
        <v>0</v>
      </c>
      <c r="K154" s="175"/>
      <c r="L154" s="41"/>
      <c r="M154" s="176" t="s">
        <v>3</v>
      </c>
      <c r="N154" s="177" t="s">
        <v>51</v>
      </c>
      <c r="O154" s="74"/>
      <c r="P154" s="178">
        <f>O154*H154</f>
        <v>0</v>
      </c>
      <c r="Q154" s="178">
        <v>2.429</v>
      </c>
      <c r="R154" s="178">
        <f>Q154*H154</f>
        <v>1.129485</v>
      </c>
      <c r="S154" s="178">
        <v>0</v>
      </c>
      <c r="T154" s="179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180" t="s">
        <v>222</v>
      </c>
      <c r="AT154" s="180" t="s">
        <v>218</v>
      </c>
      <c r="AU154" s="180" t="s">
        <v>22</v>
      </c>
      <c r="AY154" s="20" t="s">
        <v>216</v>
      </c>
      <c r="BE154" s="181">
        <f>IF(N154="základní",J154,0)</f>
        <v>0</v>
      </c>
      <c r="BF154" s="181">
        <f>IF(N154="snížená",J154,0)</f>
        <v>0</v>
      </c>
      <c r="BG154" s="181">
        <f>IF(N154="zákl. přenesená",J154,0)</f>
        <v>0</v>
      </c>
      <c r="BH154" s="181">
        <f>IF(N154="sníž. přenesená",J154,0)</f>
        <v>0</v>
      </c>
      <c r="BI154" s="181">
        <f>IF(N154="nulová",J154,0)</f>
        <v>0</v>
      </c>
      <c r="BJ154" s="20" t="s">
        <v>88</v>
      </c>
      <c r="BK154" s="181">
        <f>ROUND(I154*H154,2)</f>
        <v>0</v>
      </c>
      <c r="BL154" s="20" t="s">
        <v>222</v>
      </c>
      <c r="BM154" s="180" t="s">
        <v>1705</v>
      </c>
    </row>
    <row r="155" spans="1:51" s="13" customFormat="1" ht="12">
      <c r="A155" s="13"/>
      <c r="B155" s="182"/>
      <c r="C155" s="13"/>
      <c r="D155" s="183" t="s">
        <v>224</v>
      </c>
      <c r="E155" s="184" t="s">
        <v>3</v>
      </c>
      <c r="F155" s="185" t="s">
        <v>2123</v>
      </c>
      <c r="G155" s="13"/>
      <c r="H155" s="186">
        <v>0.804</v>
      </c>
      <c r="I155" s="187"/>
      <c r="J155" s="13"/>
      <c r="K155" s="13"/>
      <c r="L155" s="182"/>
      <c r="M155" s="188"/>
      <c r="N155" s="189"/>
      <c r="O155" s="189"/>
      <c r="P155" s="189"/>
      <c r="Q155" s="189"/>
      <c r="R155" s="189"/>
      <c r="S155" s="189"/>
      <c r="T155" s="190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184" t="s">
        <v>224</v>
      </c>
      <c r="AU155" s="184" t="s">
        <v>22</v>
      </c>
      <c r="AV155" s="13" t="s">
        <v>22</v>
      </c>
      <c r="AW155" s="13" t="s">
        <v>41</v>
      </c>
      <c r="AX155" s="13" t="s">
        <v>88</v>
      </c>
      <c r="AY155" s="184" t="s">
        <v>216</v>
      </c>
    </row>
    <row r="156" spans="1:51" s="13" customFormat="1" ht="12">
      <c r="A156" s="13"/>
      <c r="B156" s="182"/>
      <c r="C156" s="13"/>
      <c r="D156" s="183" t="s">
        <v>224</v>
      </c>
      <c r="E156" s="13"/>
      <c r="F156" s="185" t="s">
        <v>1707</v>
      </c>
      <c r="G156" s="13"/>
      <c r="H156" s="186">
        <v>0.465</v>
      </c>
      <c r="I156" s="187"/>
      <c r="J156" s="13"/>
      <c r="K156" s="13"/>
      <c r="L156" s="182"/>
      <c r="M156" s="188"/>
      <c r="N156" s="189"/>
      <c r="O156" s="189"/>
      <c r="P156" s="189"/>
      <c r="Q156" s="189"/>
      <c r="R156" s="189"/>
      <c r="S156" s="189"/>
      <c r="T156" s="190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184" t="s">
        <v>224</v>
      </c>
      <c r="AU156" s="184" t="s">
        <v>22</v>
      </c>
      <c r="AV156" s="13" t="s">
        <v>22</v>
      </c>
      <c r="AW156" s="13" t="s">
        <v>4</v>
      </c>
      <c r="AX156" s="13" t="s">
        <v>88</v>
      </c>
      <c r="AY156" s="184" t="s">
        <v>216</v>
      </c>
    </row>
    <row r="157" spans="1:65" s="2" customFormat="1" ht="37.8" customHeight="1">
      <c r="A157" s="40"/>
      <c r="B157" s="167"/>
      <c r="C157" s="168" t="s">
        <v>318</v>
      </c>
      <c r="D157" s="168" t="s">
        <v>218</v>
      </c>
      <c r="E157" s="169" t="s">
        <v>1708</v>
      </c>
      <c r="F157" s="170" t="s">
        <v>1709</v>
      </c>
      <c r="G157" s="171" t="s">
        <v>270</v>
      </c>
      <c r="H157" s="172">
        <v>1.096</v>
      </c>
      <c r="I157" s="173"/>
      <c r="J157" s="174">
        <f>ROUND(I157*H157,2)</f>
        <v>0</v>
      </c>
      <c r="K157" s="175"/>
      <c r="L157" s="41"/>
      <c r="M157" s="176" t="s">
        <v>3</v>
      </c>
      <c r="N157" s="177" t="s">
        <v>51</v>
      </c>
      <c r="O157" s="74"/>
      <c r="P157" s="178">
        <f>O157*H157</f>
        <v>0</v>
      </c>
      <c r="Q157" s="178">
        <v>2.234</v>
      </c>
      <c r="R157" s="178">
        <f>Q157*H157</f>
        <v>2.448464</v>
      </c>
      <c r="S157" s="178">
        <v>0</v>
      </c>
      <c r="T157" s="179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180" t="s">
        <v>222</v>
      </c>
      <c r="AT157" s="180" t="s">
        <v>218</v>
      </c>
      <c r="AU157" s="180" t="s">
        <v>22</v>
      </c>
      <c r="AY157" s="20" t="s">
        <v>216</v>
      </c>
      <c r="BE157" s="181">
        <f>IF(N157="základní",J157,0)</f>
        <v>0</v>
      </c>
      <c r="BF157" s="181">
        <f>IF(N157="snížená",J157,0)</f>
        <v>0</v>
      </c>
      <c r="BG157" s="181">
        <f>IF(N157="zákl. přenesená",J157,0)</f>
        <v>0</v>
      </c>
      <c r="BH157" s="181">
        <f>IF(N157="sníž. přenesená",J157,0)</f>
        <v>0</v>
      </c>
      <c r="BI157" s="181">
        <f>IF(N157="nulová",J157,0)</f>
        <v>0</v>
      </c>
      <c r="BJ157" s="20" t="s">
        <v>88</v>
      </c>
      <c r="BK157" s="181">
        <f>ROUND(I157*H157,2)</f>
        <v>0</v>
      </c>
      <c r="BL157" s="20" t="s">
        <v>222</v>
      </c>
      <c r="BM157" s="180" t="s">
        <v>1710</v>
      </c>
    </row>
    <row r="158" spans="1:51" s="13" customFormat="1" ht="12">
      <c r="A158" s="13"/>
      <c r="B158" s="182"/>
      <c r="C158" s="13"/>
      <c r="D158" s="183" t="s">
        <v>224</v>
      </c>
      <c r="E158" s="184" t="s">
        <v>3</v>
      </c>
      <c r="F158" s="185" t="s">
        <v>2124</v>
      </c>
      <c r="G158" s="13"/>
      <c r="H158" s="186">
        <v>1.796</v>
      </c>
      <c r="I158" s="187"/>
      <c r="J158" s="13"/>
      <c r="K158" s="13"/>
      <c r="L158" s="182"/>
      <c r="M158" s="188"/>
      <c r="N158" s="189"/>
      <c r="O158" s="189"/>
      <c r="P158" s="189"/>
      <c r="Q158" s="189"/>
      <c r="R158" s="189"/>
      <c r="S158" s="189"/>
      <c r="T158" s="190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184" t="s">
        <v>224</v>
      </c>
      <c r="AU158" s="184" t="s">
        <v>22</v>
      </c>
      <c r="AV158" s="13" t="s">
        <v>22</v>
      </c>
      <c r="AW158" s="13" t="s">
        <v>41</v>
      </c>
      <c r="AX158" s="13" t="s">
        <v>80</v>
      </c>
      <c r="AY158" s="184" t="s">
        <v>216</v>
      </c>
    </row>
    <row r="159" spans="1:51" s="13" customFormat="1" ht="12">
      <c r="A159" s="13"/>
      <c r="B159" s="182"/>
      <c r="C159" s="13"/>
      <c r="D159" s="183" t="s">
        <v>224</v>
      </c>
      <c r="E159" s="184" t="s">
        <v>3</v>
      </c>
      <c r="F159" s="185" t="s">
        <v>2125</v>
      </c>
      <c r="G159" s="13"/>
      <c r="H159" s="186">
        <v>0.099</v>
      </c>
      <c r="I159" s="187"/>
      <c r="J159" s="13"/>
      <c r="K159" s="13"/>
      <c r="L159" s="182"/>
      <c r="M159" s="188"/>
      <c r="N159" s="189"/>
      <c r="O159" s="189"/>
      <c r="P159" s="189"/>
      <c r="Q159" s="189"/>
      <c r="R159" s="189"/>
      <c r="S159" s="189"/>
      <c r="T159" s="190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184" t="s">
        <v>224</v>
      </c>
      <c r="AU159" s="184" t="s">
        <v>22</v>
      </c>
      <c r="AV159" s="13" t="s">
        <v>22</v>
      </c>
      <c r="AW159" s="13" t="s">
        <v>41</v>
      </c>
      <c r="AX159" s="13" t="s">
        <v>80</v>
      </c>
      <c r="AY159" s="184" t="s">
        <v>216</v>
      </c>
    </row>
    <row r="160" spans="1:51" s="14" customFormat="1" ht="12">
      <c r="A160" s="14"/>
      <c r="B160" s="195"/>
      <c r="C160" s="14"/>
      <c r="D160" s="183" t="s">
        <v>224</v>
      </c>
      <c r="E160" s="196" t="s">
        <v>3</v>
      </c>
      <c r="F160" s="197" t="s">
        <v>233</v>
      </c>
      <c r="G160" s="14"/>
      <c r="H160" s="198">
        <v>1.895</v>
      </c>
      <c r="I160" s="199"/>
      <c r="J160" s="14"/>
      <c r="K160" s="14"/>
      <c r="L160" s="195"/>
      <c r="M160" s="200"/>
      <c r="N160" s="201"/>
      <c r="O160" s="201"/>
      <c r="P160" s="201"/>
      <c r="Q160" s="201"/>
      <c r="R160" s="201"/>
      <c r="S160" s="201"/>
      <c r="T160" s="202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196" t="s">
        <v>224</v>
      </c>
      <c r="AU160" s="196" t="s">
        <v>22</v>
      </c>
      <c r="AV160" s="14" t="s">
        <v>222</v>
      </c>
      <c r="AW160" s="14" t="s">
        <v>41</v>
      </c>
      <c r="AX160" s="14" t="s">
        <v>88</v>
      </c>
      <c r="AY160" s="196" t="s">
        <v>216</v>
      </c>
    </row>
    <row r="161" spans="1:51" s="13" customFormat="1" ht="12">
      <c r="A161" s="13"/>
      <c r="B161" s="182"/>
      <c r="C161" s="13"/>
      <c r="D161" s="183" t="s">
        <v>224</v>
      </c>
      <c r="E161" s="13"/>
      <c r="F161" s="185" t="s">
        <v>2126</v>
      </c>
      <c r="G161" s="13"/>
      <c r="H161" s="186">
        <v>1.096</v>
      </c>
      <c r="I161" s="187"/>
      <c r="J161" s="13"/>
      <c r="K161" s="13"/>
      <c r="L161" s="182"/>
      <c r="M161" s="188"/>
      <c r="N161" s="189"/>
      <c r="O161" s="189"/>
      <c r="P161" s="189"/>
      <c r="Q161" s="189"/>
      <c r="R161" s="189"/>
      <c r="S161" s="189"/>
      <c r="T161" s="190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184" t="s">
        <v>224</v>
      </c>
      <c r="AU161" s="184" t="s">
        <v>22</v>
      </c>
      <c r="AV161" s="13" t="s">
        <v>22</v>
      </c>
      <c r="AW161" s="13" t="s">
        <v>4</v>
      </c>
      <c r="AX161" s="13" t="s">
        <v>88</v>
      </c>
      <c r="AY161" s="184" t="s">
        <v>216</v>
      </c>
    </row>
    <row r="162" spans="1:65" s="2" customFormat="1" ht="24.15" customHeight="1">
      <c r="A162" s="40"/>
      <c r="B162" s="167"/>
      <c r="C162" s="168" t="s">
        <v>324</v>
      </c>
      <c r="D162" s="168" t="s">
        <v>218</v>
      </c>
      <c r="E162" s="169" t="s">
        <v>1714</v>
      </c>
      <c r="F162" s="170" t="s">
        <v>1715</v>
      </c>
      <c r="G162" s="171" t="s">
        <v>299</v>
      </c>
      <c r="H162" s="172">
        <v>0.033</v>
      </c>
      <c r="I162" s="173"/>
      <c r="J162" s="174">
        <f>ROUND(I162*H162,2)</f>
        <v>0</v>
      </c>
      <c r="K162" s="175"/>
      <c r="L162" s="41"/>
      <c r="M162" s="176" t="s">
        <v>3</v>
      </c>
      <c r="N162" s="177" t="s">
        <v>51</v>
      </c>
      <c r="O162" s="74"/>
      <c r="P162" s="178">
        <f>O162*H162</f>
        <v>0</v>
      </c>
      <c r="Q162" s="178">
        <v>0.8554</v>
      </c>
      <c r="R162" s="178">
        <f>Q162*H162</f>
        <v>0.028228200000000002</v>
      </c>
      <c r="S162" s="178">
        <v>0</v>
      </c>
      <c r="T162" s="179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180" t="s">
        <v>222</v>
      </c>
      <c r="AT162" s="180" t="s">
        <v>218</v>
      </c>
      <c r="AU162" s="180" t="s">
        <v>22</v>
      </c>
      <c r="AY162" s="20" t="s">
        <v>216</v>
      </c>
      <c r="BE162" s="181">
        <f>IF(N162="základní",J162,0)</f>
        <v>0</v>
      </c>
      <c r="BF162" s="181">
        <f>IF(N162="snížená",J162,0)</f>
        <v>0</v>
      </c>
      <c r="BG162" s="181">
        <f>IF(N162="zákl. přenesená",J162,0)</f>
        <v>0</v>
      </c>
      <c r="BH162" s="181">
        <f>IF(N162="sníž. přenesená",J162,0)</f>
        <v>0</v>
      </c>
      <c r="BI162" s="181">
        <f>IF(N162="nulová",J162,0)</f>
        <v>0</v>
      </c>
      <c r="BJ162" s="20" t="s">
        <v>88</v>
      </c>
      <c r="BK162" s="181">
        <f>ROUND(I162*H162,2)</f>
        <v>0</v>
      </c>
      <c r="BL162" s="20" t="s">
        <v>222</v>
      </c>
      <c r="BM162" s="180" t="s">
        <v>1716</v>
      </c>
    </row>
    <row r="163" spans="1:51" s="13" customFormat="1" ht="12">
      <c r="A163" s="13"/>
      <c r="B163" s="182"/>
      <c r="C163" s="13"/>
      <c r="D163" s="183" t="s">
        <v>224</v>
      </c>
      <c r="E163" s="184" t="s">
        <v>3</v>
      </c>
      <c r="F163" s="185" t="s">
        <v>2127</v>
      </c>
      <c r="G163" s="13"/>
      <c r="H163" s="186">
        <v>17.962</v>
      </c>
      <c r="I163" s="187"/>
      <c r="J163" s="13"/>
      <c r="K163" s="13"/>
      <c r="L163" s="182"/>
      <c r="M163" s="188"/>
      <c r="N163" s="189"/>
      <c r="O163" s="189"/>
      <c r="P163" s="189"/>
      <c r="Q163" s="189"/>
      <c r="R163" s="189"/>
      <c r="S163" s="189"/>
      <c r="T163" s="190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184" t="s">
        <v>224</v>
      </c>
      <c r="AU163" s="184" t="s">
        <v>22</v>
      </c>
      <c r="AV163" s="13" t="s">
        <v>22</v>
      </c>
      <c r="AW163" s="13" t="s">
        <v>41</v>
      </c>
      <c r="AX163" s="13" t="s">
        <v>80</v>
      </c>
      <c r="AY163" s="184" t="s">
        <v>216</v>
      </c>
    </row>
    <row r="164" spans="1:51" s="13" customFormat="1" ht="12">
      <c r="A164" s="13"/>
      <c r="B164" s="182"/>
      <c r="C164" s="13"/>
      <c r="D164" s="183" t="s">
        <v>224</v>
      </c>
      <c r="E164" s="184" t="s">
        <v>3</v>
      </c>
      <c r="F164" s="185" t="s">
        <v>2128</v>
      </c>
      <c r="G164" s="13"/>
      <c r="H164" s="186">
        <v>0.992</v>
      </c>
      <c r="I164" s="187"/>
      <c r="J164" s="13"/>
      <c r="K164" s="13"/>
      <c r="L164" s="182"/>
      <c r="M164" s="188"/>
      <c r="N164" s="189"/>
      <c r="O164" s="189"/>
      <c r="P164" s="189"/>
      <c r="Q164" s="189"/>
      <c r="R164" s="189"/>
      <c r="S164" s="189"/>
      <c r="T164" s="190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184" t="s">
        <v>224</v>
      </c>
      <c r="AU164" s="184" t="s">
        <v>22</v>
      </c>
      <c r="AV164" s="13" t="s">
        <v>22</v>
      </c>
      <c r="AW164" s="13" t="s">
        <v>41</v>
      </c>
      <c r="AX164" s="13" t="s">
        <v>80</v>
      </c>
      <c r="AY164" s="184" t="s">
        <v>216</v>
      </c>
    </row>
    <row r="165" spans="1:51" s="16" customFormat="1" ht="12">
      <c r="A165" s="16"/>
      <c r="B165" s="229"/>
      <c r="C165" s="16"/>
      <c r="D165" s="183" t="s">
        <v>224</v>
      </c>
      <c r="E165" s="230" t="s">
        <v>3</v>
      </c>
      <c r="F165" s="231" t="s">
        <v>1334</v>
      </c>
      <c r="G165" s="16"/>
      <c r="H165" s="232">
        <v>18.954</v>
      </c>
      <c r="I165" s="233"/>
      <c r="J165" s="16"/>
      <c r="K165" s="16"/>
      <c r="L165" s="229"/>
      <c r="M165" s="234"/>
      <c r="N165" s="235"/>
      <c r="O165" s="235"/>
      <c r="P165" s="235"/>
      <c r="Q165" s="235"/>
      <c r="R165" s="235"/>
      <c r="S165" s="235"/>
      <c r="T165" s="23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T165" s="230" t="s">
        <v>224</v>
      </c>
      <c r="AU165" s="230" t="s">
        <v>22</v>
      </c>
      <c r="AV165" s="16" t="s">
        <v>234</v>
      </c>
      <c r="AW165" s="16" t="s">
        <v>41</v>
      </c>
      <c r="AX165" s="16" t="s">
        <v>80</v>
      </c>
      <c r="AY165" s="230" t="s">
        <v>216</v>
      </c>
    </row>
    <row r="166" spans="1:51" s="13" customFormat="1" ht="12">
      <c r="A166" s="13"/>
      <c r="B166" s="182"/>
      <c r="C166" s="13"/>
      <c r="D166" s="183" t="s">
        <v>224</v>
      </c>
      <c r="E166" s="184" t="s">
        <v>3</v>
      </c>
      <c r="F166" s="185" t="s">
        <v>2129</v>
      </c>
      <c r="G166" s="13"/>
      <c r="H166" s="186">
        <v>0.057</v>
      </c>
      <c r="I166" s="187"/>
      <c r="J166" s="13"/>
      <c r="K166" s="13"/>
      <c r="L166" s="182"/>
      <c r="M166" s="188"/>
      <c r="N166" s="189"/>
      <c r="O166" s="189"/>
      <c r="P166" s="189"/>
      <c r="Q166" s="189"/>
      <c r="R166" s="189"/>
      <c r="S166" s="189"/>
      <c r="T166" s="190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184" t="s">
        <v>224</v>
      </c>
      <c r="AU166" s="184" t="s">
        <v>22</v>
      </c>
      <c r="AV166" s="13" t="s">
        <v>22</v>
      </c>
      <c r="AW166" s="13" t="s">
        <v>41</v>
      </c>
      <c r="AX166" s="13" t="s">
        <v>88</v>
      </c>
      <c r="AY166" s="184" t="s">
        <v>216</v>
      </c>
    </row>
    <row r="167" spans="1:51" s="13" customFormat="1" ht="12">
      <c r="A167" s="13"/>
      <c r="B167" s="182"/>
      <c r="C167" s="13"/>
      <c r="D167" s="183" t="s">
        <v>224</v>
      </c>
      <c r="E167" s="13"/>
      <c r="F167" s="185" t="s">
        <v>2130</v>
      </c>
      <c r="G167" s="13"/>
      <c r="H167" s="186">
        <v>0.033</v>
      </c>
      <c r="I167" s="187"/>
      <c r="J167" s="13"/>
      <c r="K167" s="13"/>
      <c r="L167" s="182"/>
      <c r="M167" s="188"/>
      <c r="N167" s="189"/>
      <c r="O167" s="189"/>
      <c r="P167" s="189"/>
      <c r="Q167" s="189"/>
      <c r="R167" s="189"/>
      <c r="S167" s="189"/>
      <c r="T167" s="190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184" t="s">
        <v>224</v>
      </c>
      <c r="AU167" s="184" t="s">
        <v>22</v>
      </c>
      <c r="AV167" s="13" t="s">
        <v>22</v>
      </c>
      <c r="AW167" s="13" t="s">
        <v>4</v>
      </c>
      <c r="AX167" s="13" t="s">
        <v>88</v>
      </c>
      <c r="AY167" s="184" t="s">
        <v>216</v>
      </c>
    </row>
    <row r="168" spans="1:65" s="2" customFormat="1" ht="37.8" customHeight="1">
      <c r="A168" s="40"/>
      <c r="B168" s="167"/>
      <c r="C168" s="168" t="s">
        <v>8</v>
      </c>
      <c r="D168" s="168" t="s">
        <v>218</v>
      </c>
      <c r="E168" s="169" t="s">
        <v>1530</v>
      </c>
      <c r="F168" s="170" t="s">
        <v>1531</v>
      </c>
      <c r="G168" s="171" t="s">
        <v>461</v>
      </c>
      <c r="H168" s="172">
        <v>0.578</v>
      </c>
      <c r="I168" s="173"/>
      <c r="J168" s="174">
        <f>ROUND(I168*H168,2)</f>
        <v>0</v>
      </c>
      <c r="K168" s="175"/>
      <c r="L168" s="41"/>
      <c r="M168" s="176" t="s">
        <v>3</v>
      </c>
      <c r="N168" s="177" t="s">
        <v>51</v>
      </c>
      <c r="O168" s="74"/>
      <c r="P168" s="178">
        <f>O168*H168</f>
        <v>0</v>
      </c>
      <c r="Q168" s="178">
        <v>0.26496</v>
      </c>
      <c r="R168" s="178">
        <f>Q168*H168</f>
        <v>0.15314687999999999</v>
      </c>
      <c r="S168" s="178">
        <v>0</v>
      </c>
      <c r="T168" s="179">
        <f>S168*H168</f>
        <v>0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180" t="s">
        <v>222</v>
      </c>
      <c r="AT168" s="180" t="s">
        <v>218</v>
      </c>
      <c r="AU168" s="180" t="s">
        <v>22</v>
      </c>
      <c r="AY168" s="20" t="s">
        <v>216</v>
      </c>
      <c r="BE168" s="181">
        <f>IF(N168="základní",J168,0)</f>
        <v>0</v>
      </c>
      <c r="BF168" s="181">
        <f>IF(N168="snížená",J168,0)</f>
        <v>0</v>
      </c>
      <c r="BG168" s="181">
        <f>IF(N168="zákl. přenesená",J168,0)</f>
        <v>0</v>
      </c>
      <c r="BH168" s="181">
        <f>IF(N168="sníž. přenesená",J168,0)</f>
        <v>0</v>
      </c>
      <c r="BI168" s="181">
        <f>IF(N168="nulová",J168,0)</f>
        <v>0</v>
      </c>
      <c r="BJ168" s="20" t="s">
        <v>88</v>
      </c>
      <c r="BK168" s="181">
        <f>ROUND(I168*H168,2)</f>
        <v>0</v>
      </c>
      <c r="BL168" s="20" t="s">
        <v>222</v>
      </c>
      <c r="BM168" s="180" t="s">
        <v>1721</v>
      </c>
    </row>
    <row r="169" spans="1:51" s="13" customFormat="1" ht="12">
      <c r="A169" s="13"/>
      <c r="B169" s="182"/>
      <c r="C169" s="13"/>
      <c r="D169" s="183" t="s">
        <v>224</v>
      </c>
      <c r="E169" s="13"/>
      <c r="F169" s="185" t="s">
        <v>1536</v>
      </c>
      <c r="G169" s="13"/>
      <c r="H169" s="186">
        <v>0.578</v>
      </c>
      <c r="I169" s="187"/>
      <c r="J169" s="13"/>
      <c r="K169" s="13"/>
      <c r="L169" s="182"/>
      <c r="M169" s="188"/>
      <c r="N169" s="189"/>
      <c r="O169" s="189"/>
      <c r="P169" s="189"/>
      <c r="Q169" s="189"/>
      <c r="R169" s="189"/>
      <c r="S169" s="189"/>
      <c r="T169" s="190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184" t="s">
        <v>224</v>
      </c>
      <c r="AU169" s="184" t="s">
        <v>22</v>
      </c>
      <c r="AV169" s="13" t="s">
        <v>22</v>
      </c>
      <c r="AW169" s="13" t="s">
        <v>4</v>
      </c>
      <c r="AX169" s="13" t="s">
        <v>88</v>
      </c>
      <c r="AY169" s="184" t="s">
        <v>216</v>
      </c>
    </row>
    <row r="170" spans="1:65" s="2" customFormat="1" ht="24.15" customHeight="1">
      <c r="A170" s="40"/>
      <c r="B170" s="167"/>
      <c r="C170" s="203" t="s">
        <v>335</v>
      </c>
      <c r="D170" s="203" t="s">
        <v>355</v>
      </c>
      <c r="E170" s="204" t="s">
        <v>1540</v>
      </c>
      <c r="F170" s="205" t="s">
        <v>1541</v>
      </c>
      <c r="G170" s="206" t="s">
        <v>461</v>
      </c>
      <c r="H170" s="207">
        <v>0.578</v>
      </c>
      <c r="I170" s="208"/>
      <c r="J170" s="209">
        <f>ROUND(I170*H170,2)</f>
        <v>0</v>
      </c>
      <c r="K170" s="210"/>
      <c r="L170" s="211"/>
      <c r="M170" s="212" t="s">
        <v>3</v>
      </c>
      <c r="N170" s="213" t="s">
        <v>51</v>
      </c>
      <c r="O170" s="74"/>
      <c r="P170" s="178">
        <f>O170*H170</f>
        <v>0</v>
      </c>
      <c r="Q170" s="178">
        <v>0.04</v>
      </c>
      <c r="R170" s="178">
        <f>Q170*H170</f>
        <v>0.023119999999999998</v>
      </c>
      <c r="S170" s="178">
        <v>0</v>
      </c>
      <c r="T170" s="179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180" t="s">
        <v>257</v>
      </c>
      <c r="AT170" s="180" t="s">
        <v>355</v>
      </c>
      <c r="AU170" s="180" t="s">
        <v>22</v>
      </c>
      <c r="AY170" s="20" t="s">
        <v>216</v>
      </c>
      <c r="BE170" s="181">
        <f>IF(N170="základní",J170,0)</f>
        <v>0</v>
      </c>
      <c r="BF170" s="181">
        <f>IF(N170="snížená",J170,0)</f>
        <v>0</v>
      </c>
      <c r="BG170" s="181">
        <f>IF(N170="zákl. přenesená",J170,0)</f>
        <v>0</v>
      </c>
      <c r="BH170" s="181">
        <f>IF(N170="sníž. přenesená",J170,0)</f>
        <v>0</v>
      </c>
      <c r="BI170" s="181">
        <f>IF(N170="nulová",J170,0)</f>
        <v>0</v>
      </c>
      <c r="BJ170" s="20" t="s">
        <v>88</v>
      </c>
      <c r="BK170" s="181">
        <f>ROUND(I170*H170,2)</f>
        <v>0</v>
      </c>
      <c r="BL170" s="20" t="s">
        <v>222</v>
      </c>
      <c r="BM170" s="180" t="s">
        <v>1982</v>
      </c>
    </row>
    <row r="171" spans="1:51" s="13" customFormat="1" ht="12">
      <c r="A171" s="13"/>
      <c r="B171" s="182"/>
      <c r="C171" s="13"/>
      <c r="D171" s="183" t="s">
        <v>224</v>
      </c>
      <c r="E171" s="13"/>
      <c r="F171" s="185" t="s">
        <v>1536</v>
      </c>
      <c r="G171" s="13"/>
      <c r="H171" s="186">
        <v>0.578</v>
      </c>
      <c r="I171" s="187"/>
      <c r="J171" s="13"/>
      <c r="K171" s="13"/>
      <c r="L171" s="182"/>
      <c r="M171" s="188"/>
      <c r="N171" s="189"/>
      <c r="O171" s="189"/>
      <c r="P171" s="189"/>
      <c r="Q171" s="189"/>
      <c r="R171" s="189"/>
      <c r="S171" s="189"/>
      <c r="T171" s="190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184" t="s">
        <v>224</v>
      </c>
      <c r="AU171" s="184" t="s">
        <v>22</v>
      </c>
      <c r="AV171" s="13" t="s">
        <v>22</v>
      </c>
      <c r="AW171" s="13" t="s">
        <v>4</v>
      </c>
      <c r="AX171" s="13" t="s">
        <v>88</v>
      </c>
      <c r="AY171" s="184" t="s">
        <v>216</v>
      </c>
    </row>
    <row r="172" spans="1:65" s="2" customFormat="1" ht="24.15" customHeight="1">
      <c r="A172" s="40"/>
      <c r="B172" s="167"/>
      <c r="C172" s="168" t="s">
        <v>340</v>
      </c>
      <c r="D172" s="168" t="s">
        <v>218</v>
      </c>
      <c r="E172" s="169" t="s">
        <v>2131</v>
      </c>
      <c r="F172" s="170" t="s">
        <v>2132</v>
      </c>
      <c r="G172" s="171" t="s">
        <v>270</v>
      </c>
      <c r="H172" s="172">
        <v>9.745</v>
      </c>
      <c r="I172" s="173"/>
      <c r="J172" s="174">
        <f>ROUND(I172*H172,2)</f>
        <v>0</v>
      </c>
      <c r="K172" s="175"/>
      <c r="L172" s="41"/>
      <c r="M172" s="176" t="s">
        <v>3</v>
      </c>
      <c r="N172" s="177" t="s">
        <v>51</v>
      </c>
      <c r="O172" s="74"/>
      <c r="P172" s="178">
        <f>O172*H172</f>
        <v>0</v>
      </c>
      <c r="Q172" s="178">
        <v>2.16</v>
      </c>
      <c r="R172" s="178">
        <f>Q172*H172</f>
        <v>21.0492</v>
      </c>
      <c r="S172" s="178">
        <v>0</v>
      </c>
      <c r="T172" s="179">
        <f>S172*H172</f>
        <v>0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180" t="s">
        <v>222</v>
      </c>
      <c r="AT172" s="180" t="s">
        <v>218</v>
      </c>
      <c r="AU172" s="180" t="s">
        <v>22</v>
      </c>
      <c r="AY172" s="20" t="s">
        <v>216</v>
      </c>
      <c r="BE172" s="181">
        <f>IF(N172="základní",J172,0)</f>
        <v>0</v>
      </c>
      <c r="BF172" s="181">
        <f>IF(N172="snížená",J172,0)</f>
        <v>0</v>
      </c>
      <c r="BG172" s="181">
        <f>IF(N172="zákl. přenesená",J172,0)</f>
        <v>0</v>
      </c>
      <c r="BH172" s="181">
        <f>IF(N172="sníž. přenesená",J172,0)</f>
        <v>0</v>
      </c>
      <c r="BI172" s="181">
        <f>IF(N172="nulová",J172,0)</f>
        <v>0</v>
      </c>
      <c r="BJ172" s="20" t="s">
        <v>88</v>
      </c>
      <c r="BK172" s="181">
        <f>ROUND(I172*H172,2)</f>
        <v>0</v>
      </c>
      <c r="BL172" s="20" t="s">
        <v>222</v>
      </c>
      <c r="BM172" s="180" t="s">
        <v>2133</v>
      </c>
    </row>
    <row r="173" spans="1:51" s="13" customFormat="1" ht="12">
      <c r="A173" s="13"/>
      <c r="B173" s="182"/>
      <c r="C173" s="13"/>
      <c r="D173" s="183" t="s">
        <v>224</v>
      </c>
      <c r="E173" s="184" t="s">
        <v>3</v>
      </c>
      <c r="F173" s="185" t="s">
        <v>2134</v>
      </c>
      <c r="G173" s="13"/>
      <c r="H173" s="186">
        <v>16.851</v>
      </c>
      <c r="I173" s="187"/>
      <c r="J173" s="13"/>
      <c r="K173" s="13"/>
      <c r="L173" s="182"/>
      <c r="M173" s="188"/>
      <c r="N173" s="189"/>
      <c r="O173" s="189"/>
      <c r="P173" s="189"/>
      <c r="Q173" s="189"/>
      <c r="R173" s="189"/>
      <c r="S173" s="189"/>
      <c r="T173" s="190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184" t="s">
        <v>224</v>
      </c>
      <c r="AU173" s="184" t="s">
        <v>22</v>
      </c>
      <c r="AV173" s="13" t="s">
        <v>22</v>
      </c>
      <c r="AW173" s="13" t="s">
        <v>41</v>
      </c>
      <c r="AX173" s="13" t="s">
        <v>88</v>
      </c>
      <c r="AY173" s="184" t="s">
        <v>216</v>
      </c>
    </row>
    <row r="174" spans="1:51" s="13" customFormat="1" ht="12">
      <c r="A174" s="13"/>
      <c r="B174" s="182"/>
      <c r="C174" s="13"/>
      <c r="D174" s="183" t="s">
        <v>224</v>
      </c>
      <c r="E174" s="13"/>
      <c r="F174" s="185" t="s">
        <v>2135</v>
      </c>
      <c r="G174" s="13"/>
      <c r="H174" s="186">
        <v>9.745</v>
      </c>
      <c r="I174" s="187"/>
      <c r="J174" s="13"/>
      <c r="K174" s="13"/>
      <c r="L174" s="182"/>
      <c r="M174" s="188"/>
      <c r="N174" s="189"/>
      <c r="O174" s="189"/>
      <c r="P174" s="189"/>
      <c r="Q174" s="189"/>
      <c r="R174" s="189"/>
      <c r="S174" s="189"/>
      <c r="T174" s="190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184" t="s">
        <v>224</v>
      </c>
      <c r="AU174" s="184" t="s">
        <v>22</v>
      </c>
      <c r="AV174" s="13" t="s">
        <v>22</v>
      </c>
      <c r="AW174" s="13" t="s">
        <v>4</v>
      </c>
      <c r="AX174" s="13" t="s">
        <v>88</v>
      </c>
      <c r="AY174" s="184" t="s">
        <v>216</v>
      </c>
    </row>
    <row r="175" spans="1:65" s="2" customFormat="1" ht="37.8" customHeight="1">
      <c r="A175" s="40"/>
      <c r="B175" s="167"/>
      <c r="C175" s="168" t="s">
        <v>345</v>
      </c>
      <c r="D175" s="168" t="s">
        <v>218</v>
      </c>
      <c r="E175" s="169" t="s">
        <v>1547</v>
      </c>
      <c r="F175" s="170" t="s">
        <v>1548</v>
      </c>
      <c r="G175" s="171" t="s">
        <v>221</v>
      </c>
      <c r="H175" s="172">
        <v>15.402</v>
      </c>
      <c r="I175" s="173"/>
      <c r="J175" s="174">
        <f>ROUND(I175*H175,2)</f>
        <v>0</v>
      </c>
      <c r="K175" s="175"/>
      <c r="L175" s="41"/>
      <c r="M175" s="176" t="s">
        <v>3</v>
      </c>
      <c r="N175" s="177" t="s">
        <v>51</v>
      </c>
      <c r="O175" s="74"/>
      <c r="P175" s="178">
        <f>O175*H175</f>
        <v>0</v>
      </c>
      <c r="Q175" s="178">
        <v>0.51744</v>
      </c>
      <c r="R175" s="178">
        <f>Q175*H175</f>
        <v>7.969610879999999</v>
      </c>
      <c r="S175" s="178">
        <v>0</v>
      </c>
      <c r="T175" s="179">
        <f>S175*H175</f>
        <v>0</v>
      </c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R175" s="180" t="s">
        <v>222</v>
      </c>
      <c r="AT175" s="180" t="s">
        <v>218</v>
      </c>
      <c r="AU175" s="180" t="s">
        <v>22</v>
      </c>
      <c r="AY175" s="20" t="s">
        <v>216</v>
      </c>
      <c r="BE175" s="181">
        <f>IF(N175="základní",J175,0)</f>
        <v>0</v>
      </c>
      <c r="BF175" s="181">
        <f>IF(N175="snížená",J175,0)</f>
        <v>0</v>
      </c>
      <c r="BG175" s="181">
        <f>IF(N175="zákl. přenesená",J175,0)</f>
        <v>0</v>
      </c>
      <c r="BH175" s="181">
        <f>IF(N175="sníž. přenesená",J175,0)</f>
        <v>0</v>
      </c>
      <c r="BI175" s="181">
        <f>IF(N175="nulová",J175,0)</f>
        <v>0</v>
      </c>
      <c r="BJ175" s="20" t="s">
        <v>88</v>
      </c>
      <c r="BK175" s="181">
        <f>ROUND(I175*H175,2)</f>
        <v>0</v>
      </c>
      <c r="BL175" s="20" t="s">
        <v>222</v>
      </c>
      <c r="BM175" s="180" t="s">
        <v>1726</v>
      </c>
    </row>
    <row r="176" spans="1:51" s="13" customFormat="1" ht="12">
      <c r="A176" s="13"/>
      <c r="B176" s="182"/>
      <c r="C176" s="13"/>
      <c r="D176" s="183" t="s">
        <v>224</v>
      </c>
      <c r="E176" s="184" t="s">
        <v>3</v>
      </c>
      <c r="F176" s="185" t="s">
        <v>1728</v>
      </c>
      <c r="G176" s="13"/>
      <c r="H176" s="186">
        <v>26.634</v>
      </c>
      <c r="I176" s="187"/>
      <c r="J176" s="13"/>
      <c r="K176" s="13"/>
      <c r="L176" s="182"/>
      <c r="M176" s="188"/>
      <c r="N176" s="189"/>
      <c r="O176" s="189"/>
      <c r="P176" s="189"/>
      <c r="Q176" s="189"/>
      <c r="R176" s="189"/>
      <c r="S176" s="189"/>
      <c r="T176" s="190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184" t="s">
        <v>224</v>
      </c>
      <c r="AU176" s="184" t="s">
        <v>22</v>
      </c>
      <c r="AV176" s="13" t="s">
        <v>22</v>
      </c>
      <c r="AW176" s="13" t="s">
        <v>41</v>
      </c>
      <c r="AX176" s="13" t="s">
        <v>88</v>
      </c>
      <c r="AY176" s="184" t="s">
        <v>216</v>
      </c>
    </row>
    <row r="177" spans="1:51" s="13" customFormat="1" ht="12">
      <c r="A177" s="13"/>
      <c r="B177" s="182"/>
      <c r="C177" s="13"/>
      <c r="D177" s="183" t="s">
        <v>224</v>
      </c>
      <c r="E177" s="13"/>
      <c r="F177" s="185" t="s">
        <v>2136</v>
      </c>
      <c r="G177" s="13"/>
      <c r="H177" s="186">
        <v>15.402</v>
      </c>
      <c r="I177" s="187"/>
      <c r="J177" s="13"/>
      <c r="K177" s="13"/>
      <c r="L177" s="182"/>
      <c r="M177" s="188"/>
      <c r="N177" s="189"/>
      <c r="O177" s="189"/>
      <c r="P177" s="189"/>
      <c r="Q177" s="189"/>
      <c r="R177" s="189"/>
      <c r="S177" s="189"/>
      <c r="T177" s="190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184" t="s">
        <v>224</v>
      </c>
      <c r="AU177" s="184" t="s">
        <v>22</v>
      </c>
      <c r="AV177" s="13" t="s">
        <v>22</v>
      </c>
      <c r="AW177" s="13" t="s">
        <v>4</v>
      </c>
      <c r="AX177" s="13" t="s">
        <v>88</v>
      </c>
      <c r="AY177" s="184" t="s">
        <v>216</v>
      </c>
    </row>
    <row r="178" spans="1:63" s="12" customFormat="1" ht="22.8" customHeight="1">
      <c r="A178" s="12"/>
      <c r="B178" s="154"/>
      <c r="C178" s="12"/>
      <c r="D178" s="155" t="s">
        <v>79</v>
      </c>
      <c r="E178" s="165" t="s">
        <v>257</v>
      </c>
      <c r="F178" s="165" t="s">
        <v>1363</v>
      </c>
      <c r="G178" s="12"/>
      <c r="H178" s="12"/>
      <c r="I178" s="157"/>
      <c r="J178" s="166">
        <f>BK178</f>
        <v>0</v>
      </c>
      <c r="K178" s="12"/>
      <c r="L178" s="154"/>
      <c r="M178" s="159"/>
      <c r="N178" s="160"/>
      <c r="O178" s="160"/>
      <c r="P178" s="161">
        <f>SUM(P179:P241)</f>
        <v>0</v>
      </c>
      <c r="Q178" s="160"/>
      <c r="R178" s="161">
        <f>SUM(R179:R241)</f>
        <v>12.6682246</v>
      </c>
      <c r="S178" s="160"/>
      <c r="T178" s="162">
        <f>SUM(T179:T241)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155" t="s">
        <v>88</v>
      </c>
      <c r="AT178" s="163" t="s">
        <v>79</v>
      </c>
      <c r="AU178" s="163" t="s">
        <v>88</v>
      </c>
      <c r="AY178" s="155" t="s">
        <v>216</v>
      </c>
      <c r="BK178" s="164">
        <f>SUM(BK179:BK241)</f>
        <v>0</v>
      </c>
    </row>
    <row r="179" spans="1:65" s="2" customFormat="1" ht="24.15" customHeight="1">
      <c r="A179" s="40"/>
      <c r="B179" s="167"/>
      <c r="C179" s="168" t="s">
        <v>350</v>
      </c>
      <c r="D179" s="168" t="s">
        <v>218</v>
      </c>
      <c r="E179" s="169" t="s">
        <v>1364</v>
      </c>
      <c r="F179" s="170" t="s">
        <v>1365</v>
      </c>
      <c r="G179" s="171" t="s">
        <v>260</v>
      </c>
      <c r="H179" s="172">
        <v>3.69</v>
      </c>
      <c r="I179" s="173"/>
      <c r="J179" s="174">
        <f>ROUND(I179*H179,2)</f>
        <v>0</v>
      </c>
      <c r="K179" s="175"/>
      <c r="L179" s="41"/>
      <c r="M179" s="176" t="s">
        <v>3</v>
      </c>
      <c r="N179" s="177" t="s">
        <v>51</v>
      </c>
      <c r="O179" s="74"/>
      <c r="P179" s="178">
        <f>O179*H179</f>
        <v>0</v>
      </c>
      <c r="Q179" s="178">
        <v>1E-05</v>
      </c>
      <c r="R179" s="178">
        <f>Q179*H179</f>
        <v>3.69E-05</v>
      </c>
      <c r="S179" s="178">
        <v>0</v>
      </c>
      <c r="T179" s="179">
        <f>S179*H179</f>
        <v>0</v>
      </c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R179" s="180" t="s">
        <v>222</v>
      </c>
      <c r="AT179" s="180" t="s">
        <v>218</v>
      </c>
      <c r="AU179" s="180" t="s">
        <v>22</v>
      </c>
      <c r="AY179" s="20" t="s">
        <v>216</v>
      </c>
      <c r="BE179" s="181">
        <f>IF(N179="základní",J179,0)</f>
        <v>0</v>
      </c>
      <c r="BF179" s="181">
        <f>IF(N179="snížená",J179,0)</f>
        <v>0</v>
      </c>
      <c r="BG179" s="181">
        <f>IF(N179="zákl. přenesená",J179,0)</f>
        <v>0</v>
      </c>
      <c r="BH179" s="181">
        <f>IF(N179="sníž. přenesená",J179,0)</f>
        <v>0</v>
      </c>
      <c r="BI179" s="181">
        <f>IF(N179="nulová",J179,0)</f>
        <v>0</v>
      </c>
      <c r="BJ179" s="20" t="s">
        <v>88</v>
      </c>
      <c r="BK179" s="181">
        <f>ROUND(I179*H179,2)</f>
        <v>0</v>
      </c>
      <c r="BL179" s="20" t="s">
        <v>222</v>
      </c>
      <c r="BM179" s="180" t="s">
        <v>1730</v>
      </c>
    </row>
    <row r="180" spans="1:51" s="13" customFormat="1" ht="12">
      <c r="A180" s="13"/>
      <c r="B180" s="182"/>
      <c r="C180" s="13"/>
      <c r="D180" s="183" t="s">
        <v>224</v>
      </c>
      <c r="E180" s="184" t="s">
        <v>3</v>
      </c>
      <c r="F180" s="185" t="s">
        <v>2137</v>
      </c>
      <c r="G180" s="13"/>
      <c r="H180" s="186">
        <v>6.38</v>
      </c>
      <c r="I180" s="187"/>
      <c r="J180" s="13"/>
      <c r="K180" s="13"/>
      <c r="L180" s="182"/>
      <c r="M180" s="188"/>
      <c r="N180" s="189"/>
      <c r="O180" s="189"/>
      <c r="P180" s="189"/>
      <c r="Q180" s="189"/>
      <c r="R180" s="189"/>
      <c r="S180" s="189"/>
      <c r="T180" s="190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184" t="s">
        <v>224</v>
      </c>
      <c r="AU180" s="184" t="s">
        <v>22</v>
      </c>
      <c r="AV180" s="13" t="s">
        <v>22</v>
      </c>
      <c r="AW180" s="13" t="s">
        <v>41</v>
      </c>
      <c r="AX180" s="13" t="s">
        <v>88</v>
      </c>
      <c r="AY180" s="184" t="s">
        <v>216</v>
      </c>
    </row>
    <row r="181" spans="1:51" s="13" customFormat="1" ht="12">
      <c r="A181" s="13"/>
      <c r="B181" s="182"/>
      <c r="C181" s="13"/>
      <c r="D181" s="183" t="s">
        <v>224</v>
      </c>
      <c r="E181" s="13"/>
      <c r="F181" s="185" t="s">
        <v>2138</v>
      </c>
      <c r="G181" s="13"/>
      <c r="H181" s="186">
        <v>3.69</v>
      </c>
      <c r="I181" s="187"/>
      <c r="J181" s="13"/>
      <c r="K181" s="13"/>
      <c r="L181" s="182"/>
      <c r="M181" s="188"/>
      <c r="N181" s="189"/>
      <c r="O181" s="189"/>
      <c r="P181" s="189"/>
      <c r="Q181" s="189"/>
      <c r="R181" s="189"/>
      <c r="S181" s="189"/>
      <c r="T181" s="190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184" t="s">
        <v>224</v>
      </c>
      <c r="AU181" s="184" t="s">
        <v>22</v>
      </c>
      <c r="AV181" s="13" t="s">
        <v>22</v>
      </c>
      <c r="AW181" s="13" t="s">
        <v>4</v>
      </c>
      <c r="AX181" s="13" t="s">
        <v>88</v>
      </c>
      <c r="AY181" s="184" t="s">
        <v>216</v>
      </c>
    </row>
    <row r="182" spans="1:65" s="2" customFormat="1" ht="24.15" customHeight="1">
      <c r="A182" s="40"/>
      <c r="B182" s="167"/>
      <c r="C182" s="203" t="s">
        <v>354</v>
      </c>
      <c r="D182" s="203" t="s">
        <v>355</v>
      </c>
      <c r="E182" s="204" t="s">
        <v>1373</v>
      </c>
      <c r="F182" s="205" t="s">
        <v>1374</v>
      </c>
      <c r="G182" s="206" t="s">
        <v>260</v>
      </c>
      <c r="H182" s="207">
        <v>3.745</v>
      </c>
      <c r="I182" s="208"/>
      <c r="J182" s="209">
        <f>ROUND(I182*H182,2)</f>
        <v>0</v>
      </c>
      <c r="K182" s="210"/>
      <c r="L182" s="211"/>
      <c r="M182" s="212" t="s">
        <v>3</v>
      </c>
      <c r="N182" s="213" t="s">
        <v>51</v>
      </c>
      <c r="O182" s="74"/>
      <c r="P182" s="178">
        <f>O182*H182</f>
        <v>0</v>
      </c>
      <c r="Q182" s="178">
        <v>0.0036</v>
      </c>
      <c r="R182" s="178">
        <f>Q182*H182</f>
        <v>0.013482</v>
      </c>
      <c r="S182" s="178">
        <v>0</v>
      </c>
      <c r="T182" s="179">
        <f>S182*H182</f>
        <v>0</v>
      </c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R182" s="180" t="s">
        <v>257</v>
      </c>
      <c r="AT182" s="180" t="s">
        <v>355</v>
      </c>
      <c r="AU182" s="180" t="s">
        <v>22</v>
      </c>
      <c r="AY182" s="20" t="s">
        <v>216</v>
      </c>
      <c r="BE182" s="181">
        <f>IF(N182="základní",J182,0)</f>
        <v>0</v>
      </c>
      <c r="BF182" s="181">
        <f>IF(N182="snížená",J182,0)</f>
        <v>0</v>
      </c>
      <c r="BG182" s="181">
        <f>IF(N182="zákl. přenesená",J182,0)</f>
        <v>0</v>
      </c>
      <c r="BH182" s="181">
        <f>IF(N182="sníž. přenesená",J182,0)</f>
        <v>0</v>
      </c>
      <c r="BI182" s="181">
        <f>IF(N182="nulová",J182,0)</f>
        <v>0</v>
      </c>
      <c r="BJ182" s="20" t="s">
        <v>88</v>
      </c>
      <c r="BK182" s="181">
        <f>ROUND(I182*H182,2)</f>
        <v>0</v>
      </c>
      <c r="BL182" s="20" t="s">
        <v>222</v>
      </c>
      <c r="BM182" s="180" t="s">
        <v>1734</v>
      </c>
    </row>
    <row r="183" spans="1:51" s="13" customFormat="1" ht="12">
      <c r="A183" s="13"/>
      <c r="B183" s="182"/>
      <c r="C183" s="13"/>
      <c r="D183" s="183" t="s">
        <v>224</v>
      </c>
      <c r="E183" s="13"/>
      <c r="F183" s="185" t="s">
        <v>2139</v>
      </c>
      <c r="G183" s="13"/>
      <c r="H183" s="186">
        <v>3.745</v>
      </c>
      <c r="I183" s="187"/>
      <c r="J183" s="13"/>
      <c r="K183" s="13"/>
      <c r="L183" s="182"/>
      <c r="M183" s="188"/>
      <c r="N183" s="189"/>
      <c r="O183" s="189"/>
      <c r="P183" s="189"/>
      <c r="Q183" s="189"/>
      <c r="R183" s="189"/>
      <c r="S183" s="189"/>
      <c r="T183" s="190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184" t="s">
        <v>224</v>
      </c>
      <c r="AU183" s="184" t="s">
        <v>22</v>
      </c>
      <c r="AV183" s="13" t="s">
        <v>22</v>
      </c>
      <c r="AW183" s="13" t="s">
        <v>4</v>
      </c>
      <c r="AX183" s="13" t="s">
        <v>88</v>
      </c>
      <c r="AY183" s="184" t="s">
        <v>216</v>
      </c>
    </row>
    <row r="184" spans="1:65" s="2" customFormat="1" ht="24.15" customHeight="1">
      <c r="A184" s="40"/>
      <c r="B184" s="167"/>
      <c r="C184" s="168" t="s">
        <v>362</v>
      </c>
      <c r="D184" s="168" t="s">
        <v>218</v>
      </c>
      <c r="E184" s="169" t="s">
        <v>1558</v>
      </c>
      <c r="F184" s="170" t="s">
        <v>1559</v>
      </c>
      <c r="G184" s="171" t="s">
        <v>260</v>
      </c>
      <c r="H184" s="172">
        <v>21.102</v>
      </c>
      <c r="I184" s="173"/>
      <c r="J184" s="174">
        <f>ROUND(I184*H184,2)</f>
        <v>0</v>
      </c>
      <c r="K184" s="175"/>
      <c r="L184" s="41"/>
      <c r="M184" s="176" t="s">
        <v>3</v>
      </c>
      <c r="N184" s="177" t="s">
        <v>51</v>
      </c>
      <c r="O184" s="74"/>
      <c r="P184" s="178">
        <f>O184*H184</f>
        <v>0</v>
      </c>
      <c r="Q184" s="178">
        <v>2E-05</v>
      </c>
      <c r="R184" s="178">
        <f>Q184*H184</f>
        <v>0.00042204000000000005</v>
      </c>
      <c r="S184" s="178">
        <v>0</v>
      </c>
      <c r="T184" s="179">
        <f>S184*H184</f>
        <v>0</v>
      </c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R184" s="180" t="s">
        <v>222</v>
      </c>
      <c r="AT184" s="180" t="s">
        <v>218</v>
      </c>
      <c r="AU184" s="180" t="s">
        <v>22</v>
      </c>
      <c r="AY184" s="20" t="s">
        <v>216</v>
      </c>
      <c r="BE184" s="181">
        <f>IF(N184="základní",J184,0)</f>
        <v>0</v>
      </c>
      <c r="BF184" s="181">
        <f>IF(N184="snížená",J184,0)</f>
        <v>0</v>
      </c>
      <c r="BG184" s="181">
        <f>IF(N184="zákl. přenesená",J184,0)</f>
        <v>0</v>
      </c>
      <c r="BH184" s="181">
        <f>IF(N184="sníž. přenesená",J184,0)</f>
        <v>0</v>
      </c>
      <c r="BI184" s="181">
        <f>IF(N184="nulová",J184,0)</f>
        <v>0</v>
      </c>
      <c r="BJ184" s="20" t="s">
        <v>88</v>
      </c>
      <c r="BK184" s="181">
        <f>ROUND(I184*H184,2)</f>
        <v>0</v>
      </c>
      <c r="BL184" s="20" t="s">
        <v>222</v>
      </c>
      <c r="BM184" s="180" t="s">
        <v>1736</v>
      </c>
    </row>
    <row r="185" spans="1:51" s="13" customFormat="1" ht="12">
      <c r="A185" s="13"/>
      <c r="B185" s="182"/>
      <c r="C185" s="13"/>
      <c r="D185" s="183" t="s">
        <v>224</v>
      </c>
      <c r="E185" s="184" t="s">
        <v>3</v>
      </c>
      <c r="F185" s="185" t="s">
        <v>2140</v>
      </c>
      <c r="G185" s="13"/>
      <c r="H185" s="186">
        <v>36.49</v>
      </c>
      <c r="I185" s="187"/>
      <c r="J185" s="13"/>
      <c r="K185" s="13"/>
      <c r="L185" s="182"/>
      <c r="M185" s="188"/>
      <c r="N185" s="189"/>
      <c r="O185" s="189"/>
      <c r="P185" s="189"/>
      <c r="Q185" s="189"/>
      <c r="R185" s="189"/>
      <c r="S185" s="189"/>
      <c r="T185" s="190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184" t="s">
        <v>224</v>
      </c>
      <c r="AU185" s="184" t="s">
        <v>22</v>
      </c>
      <c r="AV185" s="13" t="s">
        <v>22</v>
      </c>
      <c r="AW185" s="13" t="s">
        <v>41</v>
      </c>
      <c r="AX185" s="13" t="s">
        <v>88</v>
      </c>
      <c r="AY185" s="184" t="s">
        <v>216</v>
      </c>
    </row>
    <row r="186" spans="1:51" s="13" customFormat="1" ht="12">
      <c r="A186" s="13"/>
      <c r="B186" s="182"/>
      <c r="C186" s="13"/>
      <c r="D186" s="183" t="s">
        <v>224</v>
      </c>
      <c r="E186" s="13"/>
      <c r="F186" s="185" t="s">
        <v>2097</v>
      </c>
      <c r="G186" s="13"/>
      <c r="H186" s="186">
        <v>21.102</v>
      </c>
      <c r="I186" s="187"/>
      <c r="J186" s="13"/>
      <c r="K186" s="13"/>
      <c r="L186" s="182"/>
      <c r="M186" s="188"/>
      <c r="N186" s="189"/>
      <c r="O186" s="189"/>
      <c r="P186" s="189"/>
      <c r="Q186" s="189"/>
      <c r="R186" s="189"/>
      <c r="S186" s="189"/>
      <c r="T186" s="190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184" t="s">
        <v>224</v>
      </c>
      <c r="AU186" s="184" t="s">
        <v>22</v>
      </c>
      <c r="AV186" s="13" t="s">
        <v>22</v>
      </c>
      <c r="AW186" s="13" t="s">
        <v>4</v>
      </c>
      <c r="AX186" s="13" t="s">
        <v>88</v>
      </c>
      <c r="AY186" s="184" t="s">
        <v>216</v>
      </c>
    </row>
    <row r="187" spans="1:65" s="2" customFormat="1" ht="24.15" customHeight="1">
      <c r="A187" s="40"/>
      <c r="B187" s="167"/>
      <c r="C187" s="203" t="s">
        <v>368</v>
      </c>
      <c r="D187" s="203" t="s">
        <v>355</v>
      </c>
      <c r="E187" s="204" t="s">
        <v>1562</v>
      </c>
      <c r="F187" s="205" t="s">
        <v>1563</v>
      </c>
      <c r="G187" s="206" t="s">
        <v>260</v>
      </c>
      <c r="H187" s="207">
        <v>21.419</v>
      </c>
      <c r="I187" s="208"/>
      <c r="J187" s="209">
        <f>ROUND(I187*H187,2)</f>
        <v>0</v>
      </c>
      <c r="K187" s="210"/>
      <c r="L187" s="211"/>
      <c r="M187" s="212" t="s">
        <v>3</v>
      </c>
      <c r="N187" s="213" t="s">
        <v>51</v>
      </c>
      <c r="O187" s="74"/>
      <c r="P187" s="178">
        <f>O187*H187</f>
        <v>0</v>
      </c>
      <c r="Q187" s="178">
        <v>0.0127</v>
      </c>
      <c r="R187" s="178">
        <f>Q187*H187</f>
        <v>0.2720213</v>
      </c>
      <c r="S187" s="178">
        <v>0</v>
      </c>
      <c r="T187" s="179">
        <f>S187*H187</f>
        <v>0</v>
      </c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R187" s="180" t="s">
        <v>257</v>
      </c>
      <c r="AT187" s="180" t="s">
        <v>355</v>
      </c>
      <c r="AU187" s="180" t="s">
        <v>22</v>
      </c>
      <c r="AY187" s="20" t="s">
        <v>216</v>
      </c>
      <c r="BE187" s="181">
        <f>IF(N187="základní",J187,0)</f>
        <v>0</v>
      </c>
      <c r="BF187" s="181">
        <f>IF(N187="snížená",J187,0)</f>
        <v>0</v>
      </c>
      <c r="BG187" s="181">
        <f>IF(N187="zákl. přenesená",J187,0)</f>
        <v>0</v>
      </c>
      <c r="BH187" s="181">
        <f>IF(N187="sníž. přenesená",J187,0)</f>
        <v>0</v>
      </c>
      <c r="BI187" s="181">
        <f>IF(N187="nulová",J187,0)</f>
        <v>0</v>
      </c>
      <c r="BJ187" s="20" t="s">
        <v>88</v>
      </c>
      <c r="BK187" s="181">
        <f>ROUND(I187*H187,2)</f>
        <v>0</v>
      </c>
      <c r="BL187" s="20" t="s">
        <v>222</v>
      </c>
      <c r="BM187" s="180" t="s">
        <v>1740</v>
      </c>
    </row>
    <row r="188" spans="1:51" s="13" customFormat="1" ht="12">
      <c r="A188" s="13"/>
      <c r="B188" s="182"/>
      <c r="C188" s="13"/>
      <c r="D188" s="183" t="s">
        <v>224</v>
      </c>
      <c r="E188" s="13"/>
      <c r="F188" s="185" t="s">
        <v>2141</v>
      </c>
      <c r="G188" s="13"/>
      <c r="H188" s="186">
        <v>21.419</v>
      </c>
      <c r="I188" s="187"/>
      <c r="J188" s="13"/>
      <c r="K188" s="13"/>
      <c r="L188" s="182"/>
      <c r="M188" s="188"/>
      <c r="N188" s="189"/>
      <c r="O188" s="189"/>
      <c r="P188" s="189"/>
      <c r="Q188" s="189"/>
      <c r="R188" s="189"/>
      <c r="S188" s="189"/>
      <c r="T188" s="190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184" t="s">
        <v>224</v>
      </c>
      <c r="AU188" s="184" t="s">
        <v>22</v>
      </c>
      <c r="AV188" s="13" t="s">
        <v>22</v>
      </c>
      <c r="AW188" s="13" t="s">
        <v>4</v>
      </c>
      <c r="AX188" s="13" t="s">
        <v>88</v>
      </c>
      <c r="AY188" s="184" t="s">
        <v>216</v>
      </c>
    </row>
    <row r="189" spans="1:65" s="2" customFormat="1" ht="14.4" customHeight="1">
      <c r="A189" s="40"/>
      <c r="B189" s="167"/>
      <c r="C189" s="203" t="s">
        <v>373</v>
      </c>
      <c r="D189" s="203" t="s">
        <v>355</v>
      </c>
      <c r="E189" s="204" t="s">
        <v>1742</v>
      </c>
      <c r="F189" s="205" t="s">
        <v>1743</v>
      </c>
      <c r="G189" s="206" t="s">
        <v>461</v>
      </c>
      <c r="H189" s="207">
        <v>0.578</v>
      </c>
      <c r="I189" s="208"/>
      <c r="J189" s="209">
        <f>ROUND(I189*H189,2)</f>
        <v>0</v>
      </c>
      <c r="K189" s="210"/>
      <c r="L189" s="211"/>
      <c r="M189" s="212" t="s">
        <v>3</v>
      </c>
      <c r="N189" s="213" t="s">
        <v>51</v>
      </c>
      <c r="O189" s="74"/>
      <c r="P189" s="178">
        <f>O189*H189</f>
        <v>0</v>
      </c>
      <c r="Q189" s="178">
        <v>0.025</v>
      </c>
      <c r="R189" s="178">
        <f>Q189*H189</f>
        <v>0.01445</v>
      </c>
      <c r="S189" s="178">
        <v>0</v>
      </c>
      <c r="T189" s="179">
        <f>S189*H189</f>
        <v>0</v>
      </c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R189" s="180" t="s">
        <v>257</v>
      </c>
      <c r="AT189" s="180" t="s">
        <v>355</v>
      </c>
      <c r="AU189" s="180" t="s">
        <v>22</v>
      </c>
      <c r="AY189" s="20" t="s">
        <v>216</v>
      </c>
      <c r="BE189" s="181">
        <f>IF(N189="základní",J189,0)</f>
        <v>0</v>
      </c>
      <c r="BF189" s="181">
        <f>IF(N189="snížená",J189,0)</f>
        <v>0</v>
      </c>
      <c r="BG189" s="181">
        <f>IF(N189="zákl. přenesená",J189,0)</f>
        <v>0</v>
      </c>
      <c r="BH189" s="181">
        <f>IF(N189="sníž. přenesená",J189,0)</f>
        <v>0</v>
      </c>
      <c r="BI189" s="181">
        <f>IF(N189="nulová",J189,0)</f>
        <v>0</v>
      </c>
      <c r="BJ189" s="20" t="s">
        <v>88</v>
      </c>
      <c r="BK189" s="181">
        <f>ROUND(I189*H189,2)</f>
        <v>0</v>
      </c>
      <c r="BL189" s="20" t="s">
        <v>222</v>
      </c>
      <c r="BM189" s="180" t="s">
        <v>1744</v>
      </c>
    </row>
    <row r="190" spans="1:51" s="13" customFormat="1" ht="12">
      <c r="A190" s="13"/>
      <c r="B190" s="182"/>
      <c r="C190" s="13"/>
      <c r="D190" s="183" t="s">
        <v>224</v>
      </c>
      <c r="E190" s="13"/>
      <c r="F190" s="185" t="s">
        <v>1536</v>
      </c>
      <c r="G190" s="13"/>
      <c r="H190" s="186">
        <v>0.578</v>
      </c>
      <c r="I190" s="187"/>
      <c r="J190" s="13"/>
      <c r="K190" s="13"/>
      <c r="L190" s="182"/>
      <c r="M190" s="188"/>
      <c r="N190" s="189"/>
      <c r="O190" s="189"/>
      <c r="P190" s="189"/>
      <c r="Q190" s="189"/>
      <c r="R190" s="189"/>
      <c r="S190" s="189"/>
      <c r="T190" s="190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184" t="s">
        <v>224</v>
      </c>
      <c r="AU190" s="184" t="s">
        <v>22</v>
      </c>
      <c r="AV190" s="13" t="s">
        <v>22</v>
      </c>
      <c r="AW190" s="13" t="s">
        <v>4</v>
      </c>
      <c r="AX190" s="13" t="s">
        <v>88</v>
      </c>
      <c r="AY190" s="184" t="s">
        <v>216</v>
      </c>
    </row>
    <row r="191" spans="1:65" s="2" customFormat="1" ht="37.8" customHeight="1">
      <c r="A191" s="40"/>
      <c r="B191" s="167"/>
      <c r="C191" s="168" t="s">
        <v>378</v>
      </c>
      <c r="D191" s="168" t="s">
        <v>218</v>
      </c>
      <c r="E191" s="169" t="s">
        <v>1579</v>
      </c>
      <c r="F191" s="170" t="s">
        <v>1580</v>
      </c>
      <c r="G191" s="171" t="s">
        <v>461</v>
      </c>
      <c r="H191" s="172">
        <v>0.578</v>
      </c>
      <c r="I191" s="173"/>
      <c r="J191" s="174">
        <f>ROUND(I191*H191,2)</f>
        <v>0</v>
      </c>
      <c r="K191" s="175"/>
      <c r="L191" s="41"/>
      <c r="M191" s="176" t="s">
        <v>3</v>
      </c>
      <c r="N191" s="177" t="s">
        <v>51</v>
      </c>
      <c r="O191" s="74"/>
      <c r="P191" s="178">
        <f>O191*H191</f>
        <v>0</v>
      </c>
      <c r="Q191" s="178">
        <v>2.25689</v>
      </c>
      <c r="R191" s="178">
        <f>Q191*H191</f>
        <v>1.3044824199999998</v>
      </c>
      <c r="S191" s="178">
        <v>0</v>
      </c>
      <c r="T191" s="179">
        <f>S191*H191</f>
        <v>0</v>
      </c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R191" s="180" t="s">
        <v>222</v>
      </c>
      <c r="AT191" s="180" t="s">
        <v>218</v>
      </c>
      <c r="AU191" s="180" t="s">
        <v>22</v>
      </c>
      <c r="AY191" s="20" t="s">
        <v>216</v>
      </c>
      <c r="BE191" s="181">
        <f>IF(N191="základní",J191,0)</f>
        <v>0</v>
      </c>
      <c r="BF191" s="181">
        <f>IF(N191="snížená",J191,0)</f>
        <v>0</v>
      </c>
      <c r="BG191" s="181">
        <f>IF(N191="zákl. přenesená",J191,0)</f>
        <v>0</v>
      </c>
      <c r="BH191" s="181">
        <f>IF(N191="sníž. přenesená",J191,0)</f>
        <v>0</v>
      </c>
      <c r="BI191" s="181">
        <f>IF(N191="nulová",J191,0)</f>
        <v>0</v>
      </c>
      <c r="BJ191" s="20" t="s">
        <v>88</v>
      </c>
      <c r="BK191" s="181">
        <f>ROUND(I191*H191,2)</f>
        <v>0</v>
      </c>
      <c r="BL191" s="20" t="s">
        <v>222</v>
      </c>
      <c r="BM191" s="180" t="s">
        <v>1757</v>
      </c>
    </row>
    <row r="192" spans="1:51" s="13" customFormat="1" ht="12">
      <c r="A192" s="13"/>
      <c r="B192" s="182"/>
      <c r="C192" s="13"/>
      <c r="D192" s="183" t="s">
        <v>224</v>
      </c>
      <c r="E192" s="13"/>
      <c r="F192" s="185" t="s">
        <v>1536</v>
      </c>
      <c r="G192" s="13"/>
      <c r="H192" s="186">
        <v>0.578</v>
      </c>
      <c r="I192" s="187"/>
      <c r="J192" s="13"/>
      <c r="K192" s="13"/>
      <c r="L192" s="182"/>
      <c r="M192" s="188"/>
      <c r="N192" s="189"/>
      <c r="O192" s="189"/>
      <c r="P192" s="189"/>
      <c r="Q192" s="189"/>
      <c r="R192" s="189"/>
      <c r="S192" s="189"/>
      <c r="T192" s="190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184" t="s">
        <v>224</v>
      </c>
      <c r="AU192" s="184" t="s">
        <v>22</v>
      </c>
      <c r="AV192" s="13" t="s">
        <v>22</v>
      </c>
      <c r="AW192" s="13" t="s">
        <v>4</v>
      </c>
      <c r="AX192" s="13" t="s">
        <v>88</v>
      </c>
      <c r="AY192" s="184" t="s">
        <v>216</v>
      </c>
    </row>
    <row r="193" spans="1:65" s="2" customFormat="1" ht="24.15" customHeight="1">
      <c r="A193" s="40"/>
      <c r="B193" s="167"/>
      <c r="C193" s="203" t="s">
        <v>387</v>
      </c>
      <c r="D193" s="203" t="s">
        <v>355</v>
      </c>
      <c r="E193" s="204" t="s">
        <v>1582</v>
      </c>
      <c r="F193" s="205" t="s">
        <v>1583</v>
      </c>
      <c r="G193" s="206" t="s">
        <v>461</v>
      </c>
      <c r="H193" s="207">
        <v>0.578</v>
      </c>
      <c r="I193" s="208"/>
      <c r="J193" s="209">
        <f>ROUND(I193*H193,2)</f>
        <v>0</v>
      </c>
      <c r="K193" s="210"/>
      <c r="L193" s="211"/>
      <c r="M193" s="212" t="s">
        <v>3</v>
      </c>
      <c r="N193" s="213" t="s">
        <v>51</v>
      </c>
      <c r="O193" s="74"/>
      <c r="P193" s="178">
        <f>O193*H193</f>
        <v>0</v>
      </c>
      <c r="Q193" s="178">
        <v>1.229</v>
      </c>
      <c r="R193" s="178">
        <f>Q193*H193</f>
        <v>0.710362</v>
      </c>
      <c r="S193" s="178">
        <v>0</v>
      </c>
      <c r="T193" s="179">
        <f>S193*H193</f>
        <v>0</v>
      </c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R193" s="180" t="s">
        <v>257</v>
      </c>
      <c r="AT193" s="180" t="s">
        <v>355</v>
      </c>
      <c r="AU193" s="180" t="s">
        <v>22</v>
      </c>
      <c r="AY193" s="20" t="s">
        <v>216</v>
      </c>
      <c r="BE193" s="181">
        <f>IF(N193="základní",J193,0)</f>
        <v>0</v>
      </c>
      <c r="BF193" s="181">
        <f>IF(N193="snížená",J193,0)</f>
        <v>0</v>
      </c>
      <c r="BG193" s="181">
        <f>IF(N193="zákl. přenesená",J193,0)</f>
        <v>0</v>
      </c>
      <c r="BH193" s="181">
        <f>IF(N193="sníž. přenesená",J193,0)</f>
        <v>0</v>
      </c>
      <c r="BI193" s="181">
        <f>IF(N193="nulová",J193,0)</f>
        <v>0</v>
      </c>
      <c r="BJ193" s="20" t="s">
        <v>88</v>
      </c>
      <c r="BK193" s="181">
        <f>ROUND(I193*H193,2)</f>
        <v>0</v>
      </c>
      <c r="BL193" s="20" t="s">
        <v>222</v>
      </c>
      <c r="BM193" s="180" t="s">
        <v>1758</v>
      </c>
    </row>
    <row r="194" spans="1:51" s="13" customFormat="1" ht="12">
      <c r="A194" s="13"/>
      <c r="B194" s="182"/>
      <c r="C194" s="13"/>
      <c r="D194" s="183" t="s">
        <v>224</v>
      </c>
      <c r="E194" s="13"/>
      <c r="F194" s="185" t="s">
        <v>1536</v>
      </c>
      <c r="G194" s="13"/>
      <c r="H194" s="186">
        <v>0.578</v>
      </c>
      <c r="I194" s="187"/>
      <c r="J194" s="13"/>
      <c r="K194" s="13"/>
      <c r="L194" s="182"/>
      <c r="M194" s="188"/>
      <c r="N194" s="189"/>
      <c r="O194" s="189"/>
      <c r="P194" s="189"/>
      <c r="Q194" s="189"/>
      <c r="R194" s="189"/>
      <c r="S194" s="189"/>
      <c r="T194" s="190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184" t="s">
        <v>224</v>
      </c>
      <c r="AU194" s="184" t="s">
        <v>22</v>
      </c>
      <c r="AV194" s="13" t="s">
        <v>22</v>
      </c>
      <c r="AW194" s="13" t="s">
        <v>4</v>
      </c>
      <c r="AX194" s="13" t="s">
        <v>88</v>
      </c>
      <c r="AY194" s="184" t="s">
        <v>216</v>
      </c>
    </row>
    <row r="195" spans="1:65" s="2" customFormat="1" ht="24.15" customHeight="1">
      <c r="A195" s="40"/>
      <c r="B195" s="167"/>
      <c r="C195" s="203" t="s">
        <v>396</v>
      </c>
      <c r="D195" s="203" t="s">
        <v>355</v>
      </c>
      <c r="E195" s="204" t="s">
        <v>1588</v>
      </c>
      <c r="F195" s="205" t="s">
        <v>1759</v>
      </c>
      <c r="G195" s="206" t="s">
        <v>461</v>
      </c>
      <c r="H195" s="207">
        <v>0.578</v>
      </c>
      <c r="I195" s="208"/>
      <c r="J195" s="209">
        <f>ROUND(I195*H195,2)</f>
        <v>0</v>
      </c>
      <c r="K195" s="210"/>
      <c r="L195" s="211"/>
      <c r="M195" s="212" t="s">
        <v>3</v>
      </c>
      <c r="N195" s="213" t="s">
        <v>51</v>
      </c>
      <c r="O195" s="74"/>
      <c r="P195" s="178">
        <f>O195*H195</f>
        <v>0</v>
      </c>
      <c r="Q195" s="178">
        <v>0.254</v>
      </c>
      <c r="R195" s="178">
        <f>Q195*H195</f>
        <v>0.146812</v>
      </c>
      <c r="S195" s="178">
        <v>0</v>
      </c>
      <c r="T195" s="179">
        <f>S195*H195</f>
        <v>0</v>
      </c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R195" s="180" t="s">
        <v>257</v>
      </c>
      <c r="AT195" s="180" t="s">
        <v>355</v>
      </c>
      <c r="AU195" s="180" t="s">
        <v>22</v>
      </c>
      <c r="AY195" s="20" t="s">
        <v>216</v>
      </c>
      <c r="BE195" s="181">
        <f>IF(N195="základní",J195,0)</f>
        <v>0</v>
      </c>
      <c r="BF195" s="181">
        <f>IF(N195="snížená",J195,0)</f>
        <v>0</v>
      </c>
      <c r="BG195" s="181">
        <f>IF(N195="zákl. přenesená",J195,0)</f>
        <v>0</v>
      </c>
      <c r="BH195" s="181">
        <f>IF(N195="sníž. přenesená",J195,0)</f>
        <v>0</v>
      </c>
      <c r="BI195" s="181">
        <f>IF(N195="nulová",J195,0)</f>
        <v>0</v>
      </c>
      <c r="BJ195" s="20" t="s">
        <v>88</v>
      </c>
      <c r="BK195" s="181">
        <f>ROUND(I195*H195,2)</f>
        <v>0</v>
      </c>
      <c r="BL195" s="20" t="s">
        <v>222</v>
      </c>
      <c r="BM195" s="180" t="s">
        <v>1760</v>
      </c>
    </row>
    <row r="196" spans="1:51" s="13" customFormat="1" ht="12">
      <c r="A196" s="13"/>
      <c r="B196" s="182"/>
      <c r="C196" s="13"/>
      <c r="D196" s="183" t="s">
        <v>224</v>
      </c>
      <c r="E196" s="13"/>
      <c r="F196" s="185" t="s">
        <v>1536</v>
      </c>
      <c r="G196" s="13"/>
      <c r="H196" s="186">
        <v>0.578</v>
      </c>
      <c r="I196" s="187"/>
      <c r="J196" s="13"/>
      <c r="K196" s="13"/>
      <c r="L196" s="182"/>
      <c r="M196" s="188"/>
      <c r="N196" s="189"/>
      <c r="O196" s="189"/>
      <c r="P196" s="189"/>
      <c r="Q196" s="189"/>
      <c r="R196" s="189"/>
      <c r="S196" s="189"/>
      <c r="T196" s="190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184" t="s">
        <v>224</v>
      </c>
      <c r="AU196" s="184" t="s">
        <v>22</v>
      </c>
      <c r="AV196" s="13" t="s">
        <v>22</v>
      </c>
      <c r="AW196" s="13" t="s">
        <v>4</v>
      </c>
      <c r="AX196" s="13" t="s">
        <v>88</v>
      </c>
      <c r="AY196" s="184" t="s">
        <v>216</v>
      </c>
    </row>
    <row r="197" spans="1:65" s="2" customFormat="1" ht="24.15" customHeight="1">
      <c r="A197" s="40"/>
      <c r="B197" s="167"/>
      <c r="C197" s="203" t="s">
        <v>402</v>
      </c>
      <c r="D197" s="203" t="s">
        <v>355</v>
      </c>
      <c r="E197" s="204" t="s">
        <v>1595</v>
      </c>
      <c r="F197" s="205" t="s">
        <v>1596</v>
      </c>
      <c r="G197" s="206" t="s">
        <v>461</v>
      </c>
      <c r="H197" s="207">
        <v>0.578</v>
      </c>
      <c r="I197" s="208"/>
      <c r="J197" s="209">
        <f>ROUND(I197*H197,2)</f>
        <v>0</v>
      </c>
      <c r="K197" s="210"/>
      <c r="L197" s="211"/>
      <c r="M197" s="212" t="s">
        <v>3</v>
      </c>
      <c r="N197" s="213" t="s">
        <v>51</v>
      </c>
      <c r="O197" s="74"/>
      <c r="P197" s="178">
        <f>O197*H197</f>
        <v>0</v>
      </c>
      <c r="Q197" s="178">
        <v>0.393</v>
      </c>
      <c r="R197" s="178">
        <f>Q197*H197</f>
        <v>0.227154</v>
      </c>
      <c r="S197" s="178">
        <v>0</v>
      </c>
      <c r="T197" s="179">
        <f>S197*H197</f>
        <v>0</v>
      </c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R197" s="180" t="s">
        <v>257</v>
      </c>
      <c r="AT197" s="180" t="s">
        <v>355</v>
      </c>
      <c r="AU197" s="180" t="s">
        <v>22</v>
      </c>
      <c r="AY197" s="20" t="s">
        <v>216</v>
      </c>
      <c r="BE197" s="181">
        <f>IF(N197="základní",J197,0)</f>
        <v>0</v>
      </c>
      <c r="BF197" s="181">
        <f>IF(N197="snížená",J197,0)</f>
        <v>0</v>
      </c>
      <c r="BG197" s="181">
        <f>IF(N197="zákl. přenesená",J197,0)</f>
        <v>0</v>
      </c>
      <c r="BH197" s="181">
        <f>IF(N197="sníž. přenesená",J197,0)</f>
        <v>0</v>
      </c>
      <c r="BI197" s="181">
        <f>IF(N197="nulová",J197,0)</f>
        <v>0</v>
      </c>
      <c r="BJ197" s="20" t="s">
        <v>88</v>
      </c>
      <c r="BK197" s="181">
        <f>ROUND(I197*H197,2)</f>
        <v>0</v>
      </c>
      <c r="BL197" s="20" t="s">
        <v>222</v>
      </c>
      <c r="BM197" s="180" t="s">
        <v>1761</v>
      </c>
    </row>
    <row r="198" spans="1:51" s="13" customFormat="1" ht="12">
      <c r="A198" s="13"/>
      <c r="B198" s="182"/>
      <c r="C198" s="13"/>
      <c r="D198" s="183" t="s">
        <v>224</v>
      </c>
      <c r="E198" s="13"/>
      <c r="F198" s="185" t="s">
        <v>1536</v>
      </c>
      <c r="G198" s="13"/>
      <c r="H198" s="186">
        <v>0.578</v>
      </c>
      <c r="I198" s="187"/>
      <c r="J198" s="13"/>
      <c r="K198" s="13"/>
      <c r="L198" s="182"/>
      <c r="M198" s="188"/>
      <c r="N198" s="189"/>
      <c r="O198" s="189"/>
      <c r="P198" s="189"/>
      <c r="Q198" s="189"/>
      <c r="R198" s="189"/>
      <c r="S198" s="189"/>
      <c r="T198" s="190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184" t="s">
        <v>224</v>
      </c>
      <c r="AU198" s="184" t="s">
        <v>22</v>
      </c>
      <c r="AV198" s="13" t="s">
        <v>22</v>
      </c>
      <c r="AW198" s="13" t="s">
        <v>4</v>
      </c>
      <c r="AX198" s="13" t="s">
        <v>88</v>
      </c>
      <c r="AY198" s="184" t="s">
        <v>216</v>
      </c>
    </row>
    <row r="199" spans="1:65" s="2" customFormat="1" ht="24.15" customHeight="1">
      <c r="A199" s="40"/>
      <c r="B199" s="167"/>
      <c r="C199" s="203" t="s">
        <v>411</v>
      </c>
      <c r="D199" s="203" t="s">
        <v>355</v>
      </c>
      <c r="E199" s="204" t="s">
        <v>1599</v>
      </c>
      <c r="F199" s="205" t="s">
        <v>1600</v>
      </c>
      <c r="G199" s="206" t="s">
        <v>461</v>
      </c>
      <c r="H199" s="207">
        <v>0.578</v>
      </c>
      <c r="I199" s="208"/>
      <c r="J199" s="209">
        <f>ROUND(I199*H199,2)</f>
        <v>0</v>
      </c>
      <c r="K199" s="210"/>
      <c r="L199" s="211"/>
      <c r="M199" s="212" t="s">
        <v>3</v>
      </c>
      <c r="N199" s="213" t="s">
        <v>51</v>
      </c>
      <c r="O199" s="74"/>
      <c r="P199" s="178">
        <f>O199*H199</f>
        <v>0</v>
      </c>
      <c r="Q199" s="178">
        <v>0.57</v>
      </c>
      <c r="R199" s="178">
        <f>Q199*H199</f>
        <v>0.32946</v>
      </c>
      <c r="S199" s="178">
        <v>0</v>
      </c>
      <c r="T199" s="179">
        <f>S199*H199</f>
        <v>0</v>
      </c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R199" s="180" t="s">
        <v>257</v>
      </c>
      <c r="AT199" s="180" t="s">
        <v>355</v>
      </c>
      <c r="AU199" s="180" t="s">
        <v>22</v>
      </c>
      <c r="AY199" s="20" t="s">
        <v>216</v>
      </c>
      <c r="BE199" s="181">
        <f>IF(N199="základní",J199,0)</f>
        <v>0</v>
      </c>
      <c r="BF199" s="181">
        <f>IF(N199="snížená",J199,0)</f>
        <v>0</v>
      </c>
      <c r="BG199" s="181">
        <f>IF(N199="zákl. přenesená",J199,0)</f>
        <v>0</v>
      </c>
      <c r="BH199" s="181">
        <f>IF(N199="sníž. přenesená",J199,0)</f>
        <v>0</v>
      </c>
      <c r="BI199" s="181">
        <f>IF(N199="nulová",J199,0)</f>
        <v>0</v>
      </c>
      <c r="BJ199" s="20" t="s">
        <v>88</v>
      </c>
      <c r="BK199" s="181">
        <f>ROUND(I199*H199,2)</f>
        <v>0</v>
      </c>
      <c r="BL199" s="20" t="s">
        <v>222</v>
      </c>
      <c r="BM199" s="180" t="s">
        <v>1762</v>
      </c>
    </row>
    <row r="200" spans="1:51" s="13" customFormat="1" ht="12">
      <c r="A200" s="13"/>
      <c r="B200" s="182"/>
      <c r="C200" s="13"/>
      <c r="D200" s="183" t="s">
        <v>224</v>
      </c>
      <c r="E200" s="13"/>
      <c r="F200" s="185" t="s">
        <v>1536</v>
      </c>
      <c r="G200" s="13"/>
      <c r="H200" s="186">
        <v>0.578</v>
      </c>
      <c r="I200" s="187"/>
      <c r="J200" s="13"/>
      <c r="K200" s="13"/>
      <c r="L200" s="182"/>
      <c r="M200" s="188"/>
      <c r="N200" s="189"/>
      <c r="O200" s="189"/>
      <c r="P200" s="189"/>
      <c r="Q200" s="189"/>
      <c r="R200" s="189"/>
      <c r="S200" s="189"/>
      <c r="T200" s="190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184" t="s">
        <v>224</v>
      </c>
      <c r="AU200" s="184" t="s">
        <v>22</v>
      </c>
      <c r="AV200" s="13" t="s">
        <v>22</v>
      </c>
      <c r="AW200" s="13" t="s">
        <v>4</v>
      </c>
      <c r="AX200" s="13" t="s">
        <v>88</v>
      </c>
      <c r="AY200" s="184" t="s">
        <v>216</v>
      </c>
    </row>
    <row r="201" spans="1:65" s="2" customFormat="1" ht="24.15" customHeight="1">
      <c r="A201" s="40"/>
      <c r="B201" s="167"/>
      <c r="C201" s="168" t="s">
        <v>418</v>
      </c>
      <c r="D201" s="168" t="s">
        <v>218</v>
      </c>
      <c r="E201" s="169" t="s">
        <v>1377</v>
      </c>
      <c r="F201" s="170" t="s">
        <v>1378</v>
      </c>
      <c r="G201" s="171" t="s">
        <v>461</v>
      </c>
      <c r="H201" s="172">
        <v>1.157</v>
      </c>
      <c r="I201" s="173"/>
      <c r="J201" s="174">
        <f>ROUND(I201*H201,2)</f>
        <v>0</v>
      </c>
      <c r="K201" s="175"/>
      <c r="L201" s="41"/>
      <c r="M201" s="176" t="s">
        <v>3</v>
      </c>
      <c r="N201" s="177" t="s">
        <v>51</v>
      </c>
      <c r="O201" s="74"/>
      <c r="P201" s="178">
        <f>O201*H201</f>
        <v>0</v>
      </c>
      <c r="Q201" s="178">
        <v>0.3409</v>
      </c>
      <c r="R201" s="178">
        <f>Q201*H201</f>
        <v>0.3944213</v>
      </c>
      <c r="S201" s="178">
        <v>0</v>
      </c>
      <c r="T201" s="179">
        <f>S201*H201</f>
        <v>0</v>
      </c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R201" s="180" t="s">
        <v>222</v>
      </c>
      <c r="AT201" s="180" t="s">
        <v>218</v>
      </c>
      <c r="AU201" s="180" t="s">
        <v>22</v>
      </c>
      <c r="AY201" s="20" t="s">
        <v>216</v>
      </c>
      <c r="BE201" s="181">
        <f>IF(N201="základní",J201,0)</f>
        <v>0</v>
      </c>
      <c r="BF201" s="181">
        <f>IF(N201="snížená",J201,0)</f>
        <v>0</v>
      </c>
      <c r="BG201" s="181">
        <f>IF(N201="zákl. přenesená",J201,0)</f>
        <v>0</v>
      </c>
      <c r="BH201" s="181">
        <f>IF(N201="sníž. přenesená",J201,0)</f>
        <v>0</v>
      </c>
      <c r="BI201" s="181">
        <f>IF(N201="nulová",J201,0)</f>
        <v>0</v>
      </c>
      <c r="BJ201" s="20" t="s">
        <v>88</v>
      </c>
      <c r="BK201" s="181">
        <f>ROUND(I201*H201,2)</f>
        <v>0</v>
      </c>
      <c r="BL201" s="20" t="s">
        <v>222</v>
      </c>
      <c r="BM201" s="180" t="s">
        <v>1771</v>
      </c>
    </row>
    <row r="202" spans="1:47" s="2" customFormat="1" ht="12">
      <c r="A202" s="40"/>
      <c r="B202" s="41"/>
      <c r="C202" s="40"/>
      <c r="D202" s="183" t="s">
        <v>229</v>
      </c>
      <c r="E202" s="40"/>
      <c r="F202" s="191" t="s">
        <v>1772</v>
      </c>
      <c r="G202" s="40"/>
      <c r="H202" s="40"/>
      <c r="I202" s="192"/>
      <c r="J202" s="40"/>
      <c r="K202" s="40"/>
      <c r="L202" s="41"/>
      <c r="M202" s="193"/>
      <c r="N202" s="194"/>
      <c r="O202" s="74"/>
      <c r="P202" s="74"/>
      <c r="Q202" s="74"/>
      <c r="R202" s="74"/>
      <c r="S202" s="74"/>
      <c r="T202" s="75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T202" s="20" t="s">
        <v>229</v>
      </c>
      <c r="AU202" s="20" t="s">
        <v>22</v>
      </c>
    </row>
    <row r="203" spans="1:51" s="13" customFormat="1" ht="12">
      <c r="A203" s="13"/>
      <c r="B203" s="182"/>
      <c r="C203" s="13"/>
      <c r="D203" s="183" t="s">
        <v>224</v>
      </c>
      <c r="E203" s="184" t="s">
        <v>3</v>
      </c>
      <c r="F203" s="185" t="s">
        <v>2142</v>
      </c>
      <c r="G203" s="13"/>
      <c r="H203" s="186">
        <v>1</v>
      </c>
      <c r="I203" s="187"/>
      <c r="J203" s="13"/>
      <c r="K203" s="13"/>
      <c r="L203" s="182"/>
      <c r="M203" s="188"/>
      <c r="N203" s="189"/>
      <c r="O203" s="189"/>
      <c r="P203" s="189"/>
      <c r="Q203" s="189"/>
      <c r="R203" s="189"/>
      <c r="S203" s="189"/>
      <c r="T203" s="190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184" t="s">
        <v>224</v>
      </c>
      <c r="AU203" s="184" t="s">
        <v>22</v>
      </c>
      <c r="AV203" s="13" t="s">
        <v>22</v>
      </c>
      <c r="AW203" s="13" t="s">
        <v>41</v>
      </c>
      <c r="AX203" s="13" t="s">
        <v>80</v>
      </c>
      <c r="AY203" s="184" t="s">
        <v>216</v>
      </c>
    </row>
    <row r="204" spans="1:51" s="13" customFormat="1" ht="12">
      <c r="A204" s="13"/>
      <c r="B204" s="182"/>
      <c r="C204" s="13"/>
      <c r="D204" s="183" t="s">
        <v>224</v>
      </c>
      <c r="E204" s="184" t="s">
        <v>3</v>
      </c>
      <c r="F204" s="185" t="s">
        <v>2143</v>
      </c>
      <c r="G204" s="13"/>
      <c r="H204" s="186">
        <v>1</v>
      </c>
      <c r="I204" s="187"/>
      <c r="J204" s="13"/>
      <c r="K204" s="13"/>
      <c r="L204" s="182"/>
      <c r="M204" s="188"/>
      <c r="N204" s="189"/>
      <c r="O204" s="189"/>
      <c r="P204" s="189"/>
      <c r="Q204" s="189"/>
      <c r="R204" s="189"/>
      <c r="S204" s="189"/>
      <c r="T204" s="190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184" t="s">
        <v>224</v>
      </c>
      <c r="AU204" s="184" t="s">
        <v>22</v>
      </c>
      <c r="AV204" s="13" t="s">
        <v>22</v>
      </c>
      <c r="AW204" s="13" t="s">
        <v>41</v>
      </c>
      <c r="AX204" s="13" t="s">
        <v>80</v>
      </c>
      <c r="AY204" s="184" t="s">
        <v>216</v>
      </c>
    </row>
    <row r="205" spans="1:51" s="14" customFormat="1" ht="12">
      <c r="A205" s="14"/>
      <c r="B205" s="195"/>
      <c r="C205" s="14"/>
      <c r="D205" s="183" t="s">
        <v>224</v>
      </c>
      <c r="E205" s="196" t="s">
        <v>3</v>
      </c>
      <c r="F205" s="197" t="s">
        <v>233</v>
      </c>
      <c r="G205" s="14"/>
      <c r="H205" s="198">
        <v>2</v>
      </c>
      <c r="I205" s="199"/>
      <c r="J205" s="14"/>
      <c r="K205" s="14"/>
      <c r="L205" s="195"/>
      <c r="M205" s="200"/>
      <c r="N205" s="201"/>
      <c r="O205" s="201"/>
      <c r="P205" s="201"/>
      <c r="Q205" s="201"/>
      <c r="R205" s="201"/>
      <c r="S205" s="201"/>
      <c r="T205" s="202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196" t="s">
        <v>224</v>
      </c>
      <c r="AU205" s="196" t="s">
        <v>22</v>
      </c>
      <c r="AV205" s="14" t="s">
        <v>222</v>
      </c>
      <c r="AW205" s="14" t="s">
        <v>41</v>
      </c>
      <c r="AX205" s="14" t="s">
        <v>88</v>
      </c>
      <c r="AY205" s="196" t="s">
        <v>216</v>
      </c>
    </row>
    <row r="206" spans="1:51" s="13" customFormat="1" ht="12">
      <c r="A206" s="13"/>
      <c r="B206" s="182"/>
      <c r="C206" s="13"/>
      <c r="D206" s="183" t="s">
        <v>224</v>
      </c>
      <c r="E206" s="13"/>
      <c r="F206" s="185" t="s">
        <v>1546</v>
      </c>
      <c r="G206" s="13"/>
      <c r="H206" s="186">
        <v>1.157</v>
      </c>
      <c r="I206" s="187"/>
      <c r="J206" s="13"/>
      <c r="K206" s="13"/>
      <c r="L206" s="182"/>
      <c r="M206" s="188"/>
      <c r="N206" s="189"/>
      <c r="O206" s="189"/>
      <c r="P206" s="189"/>
      <c r="Q206" s="189"/>
      <c r="R206" s="189"/>
      <c r="S206" s="189"/>
      <c r="T206" s="190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184" t="s">
        <v>224</v>
      </c>
      <c r="AU206" s="184" t="s">
        <v>22</v>
      </c>
      <c r="AV206" s="13" t="s">
        <v>22</v>
      </c>
      <c r="AW206" s="13" t="s">
        <v>4</v>
      </c>
      <c r="AX206" s="13" t="s">
        <v>88</v>
      </c>
      <c r="AY206" s="184" t="s">
        <v>216</v>
      </c>
    </row>
    <row r="207" spans="1:65" s="2" customFormat="1" ht="24.15" customHeight="1">
      <c r="A207" s="40"/>
      <c r="B207" s="167"/>
      <c r="C207" s="203" t="s">
        <v>426</v>
      </c>
      <c r="D207" s="203" t="s">
        <v>355</v>
      </c>
      <c r="E207" s="204" t="s">
        <v>1387</v>
      </c>
      <c r="F207" s="205" t="s">
        <v>1388</v>
      </c>
      <c r="G207" s="206" t="s">
        <v>461</v>
      </c>
      <c r="H207" s="207">
        <v>1.157</v>
      </c>
      <c r="I207" s="208"/>
      <c r="J207" s="209">
        <f>ROUND(I207*H207,2)</f>
        <v>0</v>
      </c>
      <c r="K207" s="210"/>
      <c r="L207" s="211"/>
      <c r="M207" s="212" t="s">
        <v>3</v>
      </c>
      <c r="N207" s="213" t="s">
        <v>51</v>
      </c>
      <c r="O207" s="74"/>
      <c r="P207" s="178">
        <f>O207*H207</f>
        <v>0</v>
      </c>
      <c r="Q207" s="178">
        <v>0.072</v>
      </c>
      <c r="R207" s="178">
        <f>Q207*H207</f>
        <v>0.08330399999999999</v>
      </c>
      <c r="S207" s="178">
        <v>0</v>
      </c>
      <c r="T207" s="179">
        <f>S207*H207</f>
        <v>0</v>
      </c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R207" s="180" t="s">
        <v>257</v>
      </c>
      <c r="AT207" s="180" t="s">
        <v>355</v>
      </c>
      <c r="AU207" s="180" t="s">
        <v>22</v>
      </c>
      <c r="AY207" s="20" t="s">
        <v>216</v>
      </c>
      <c r="BE207" s="181">
        <f>IF(N207="základní",J207,0)</f>
        <v>0</v>
      </c>
      <c r="BF207" s="181">
        <f>IF(N207="snížená",J207,0)</f>
        <v>0</v>
      </c>
      <c r="BG207" s="181">
        <f>IF(N207="zákl. přenesená",J207,0)</f>
        <v>0</v>
      </c>
      <c r="BH207" s="181">
        <f>IF(N207="sníž. přenesená",J207,0)</f>
        <v>0</v>
      </c>
      <c r="BI207" s="181">
        <f>IF(N207="nulová",J207,0)</f>
        <v>0</v>
      </c>
      <c r="BJ207" s="20" t="s">
        <v>88</v>
      </c>
      <c r="BK207" s="181">
        <f>ROUND(I207*H207,2)</f>
        <v>0</v>
      </c>
      <c r="BL207" s="20" t="s">
        <v>222</v>
      </c>
      <c r="BM207" s="180" t="s">
        <v>1773</v>
      </c>
    </row>
    <row r="208" spans="1:51" s="13" customFormat="1" ht="12">
      <c r="A208" s="13"/>
      <c r="B208" s="182"/>
      <c r="C208" s="13"/>
      <c r="D208" s="183" t="s">
        <v>224</v>
      </c>
      <c r="E208" s="13"/>
      <c r="F208" s="185" t="s">
        <v>1546</v>
      </c>
      <c r="G208" s="13"/>
      <c r="H208" s="186">
        <v>1.157</v>
      </c>
      <c r="I208" s="187"/>
      <c r="J208" s="13"/>
      <c r="K208" s="13"/>
      <c r="L208" s="182"/>
      <c r="M208" s="188"/>
      <c r="N208" s="189"/>
      <c r="O208" s="189"/>
      <c r="P208" s="189"/>
      <c r="Q208" s="189"/>
      <c r="R208" s="189"/>
      <c r="S208" s="189"/>
      <c r="T208" s="190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184" t="s">
        <v>224</v>
      </c>
      <c r="AU208" s="184" t="s">
        <v>22</v>
      </c>
      <c r="AV208" s="13" t="s">
        <v>22</v>
      </c>
      <c r="AW208" s="13" t="s">
        <v>4</v>
      </c>
      <c r="AX208" s="13" t="s">
        <v>88</v>
      </c>
      <c r="AY208" s="184" t="s">
        <v>216</v>
      </c>
    </row>
    <row r="209" spans="1:65" s="2" customFormat="1" ht="24.15" customHeight="1">
      <c r="A209" s="40"/>
      <c r="B209" s="167"/>
      <c r="C209" s="203" t="s">
        <v>433</v>
      </c>
      <c r="D209" s="203" t="s">
        <v>355</v>
      </c>
      <c r="E209" s="204" t="s">
        <v>1390</v>
      </c>
      <c r="F209" s="205" t="s">
        <v>1391</v>
      </c>
      <c r="G209" s="206" t="s">
        <v>461</v>
      </c>
      <c r="H209" s="207">
        <v>1.157</v>
      </c>
      <c r="I209" s="208"/>
      <c r="J209" s="209">
        <f>ROUND(I209*H209,2)</f>
        <v>0</v>
      </c>
      <c r="K209" s="210"/>
      <c r="L209" s="211"/>
      <c r="M209" s="212" t="s">
        <v>3</v>
      </c>
      <c r="N209" s="213" t="s">
        <v>51</v>
      </c>
      <c r="O209" s="74"/>
      <c r="P209" s="178">
        <f>O209*H209</f>
        <v>0</v>
      </c>
      <c r="Q209" s="178">
        <v>0.08</v>
      </c>
      <c r="R209" s="178">
        <f>Q209*H209</f>
        <v>0.09256</v>
      </c>
      <c r="S209" s="178">
        <v>0</v>
      </c>
      <c r="T209" s="179">
        <f>S209*H209</f>
        <v>0</v>
      </c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R209" s="180" t="s">
        <v>257</v>
      </c>
      <c r="AT209" s="180" t="s">
        <v>355</v>
      </c>
      <c r="AU209" s="180" t="s">
        <v>22</v>
      </c>
      <c r="AY209" s="20" t="s">
        <v>216</v>
      </c>
      <c r="BE209" s="181">
        <f>IF(N209="základní",J209,0)</f>
        <v>0</v>
      </c>
      <c r="BF209" s="181">
        <f>IF(N209="snížená",J209,0)</f>
        <v>0</v>
      </c>
      <c r="BG209" s="181">
        <f>IF(N209="zákl. přenesená",J209,0)</f>
        <v>0</v>
      </c>
      <c r="BH209" s="181">
        <f>IF(N209="sníž. přenesená",J209,0)</f>
        <v>0</v>
      </c>
      <c r="BI209" s="181">
        <f>IF(N209="nulová",J209,0)</f>
        <v>0</v>
      </c>
      <c r="BJ209" s="20" t="s">
        <v>88</v>
      </c>
      <c r="BK209" s="181">
        <f>ROUND(I209*H209,2)</f>
        <v>0</v>
      </c>
      <c r="BL209" s="20" t="s">
        <v>222</v>
      </c>
      <c r="BM209" s="180" t="s">
        <v>1774</v>
      </c>
    </row>
    <row r="210" spans="1:51" s="13" customFormat="1" ht="12">
      <c r="A210" s="13"/>
      <c r="B210" s="182"/>
      <c r="C210" s="13"/>
      <c r="D210" s="183" t="s">
        <v>224</v>
      </c>
      <c r="E210" s="13"/>
      <c r="F210" s="185" t="s">
        <v>1546</v>
      </c>
      <c r="G210" s="13"/>
      <c r="H210" s="186">
        <v>1.157</v>
      </c>
      <c r="I210" s="187"/>
      <c r="J210" s="13"/>
      <c r="K210" s="13"/>
      <c r="L210" s="182"/>
      <c r="M210" s="188"/>
      <c r="N210" s="189"/>
      <c r="O210" s="189"/>
      <c r="P210" s="189"/>
      <c r="Q210" s="189"/>
      <c r="R210" s="189"/>
      <c r="S210" s="189"/>
      <c r="T210" s="190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184" t="s">
        <v>224</v>
      </c>
      <c r="AU210" s="184" t="s">
        <v>22</v>
      </c>
      <c r="AV210" s="13" t="s">
        <v>22</v>
      </c>
      <c r="AW210" s="13" t="s">
        <v>4</v>
      </c>
      <c r="AX210" s="13" t="s">
        <v>88</v>
      </c>
      <c r="AY210" s="184" t="s">
        <v>216</v>
      </c>
    </row>
    <row r="211" spans="1:65" s="2" customFormat="1" ht="14.4" customHeight="1">
      <c r="A211" s="40"/>
      <c r="B211" s="167"/>
      <c r="C211" s="203" t="s">
        <v>439</v>
      </c>
      <c r="D211" s="203" t="s">
        <v>355</v>
      </c>
      <c r="E211" s="204" t="s">
        <v>1393</v>
      </c>
      <c r="F211" s="205" t="s">
        <v>1394</v>
      </c>
      <c r="G211" s="206" t="s">
        <v>461</v>
      </c>
      <c r="H211" s="207">
        <v>1.157</v>
      </c>
      <c r="I211" s="208"/>
      <c r="J211" s="209">
        <f>ROUND(I211*H211,2)</f>
        <v>0</v>
      </c>
      <c r="K211" s="210"/>
      <c r="L211" s="211"/>
      <c r="M211" s="212" t="s">
        <v>3</v>
      </c>
      <c r="N211" s="213" t="s">
        <v>51</v>
      </c>
      <c r="O211" s="74"/>
      <c r="P211" s="178">
        <f>O211*H211</f>
        <v>0</v>
      </c>
      <c r="Q211" s="178">
        <v>0.111</v>
      </c>
      <c r="R211" s="178">
        <f>Q211*H211</f>
        <v>0.128427</v>
      </c>
      <c r="S211" s="178">
        <v>0</v>
      </c>
      <c r="T211" s="179">
        <f>S211*H211</f>
        <v>0</v>
      </c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R211" s="180" t="s">
        <v>257</v>
      </c>
      <c r="AT211" s="180" t="s">
        <v>355</v>
      </c>
      <c r="AU211" s="180" t="s">
        <v>22</v>
      </c>
      <c r="AY211" s="20" t="s">
        <v>216</v>
      </c>
      <c r="BE211" s="181">
        <f>IF(N211="základní",J211,0)</f>
        <v>0</v>
      </c>
      <c r="BF211" s="181">
        <f>IF(N211="snížená",J211,0)</f>
        <v>0</v>
      </c>
      <c r="BG211" s="181">
        <f>IF(N211="zákl. přenesená",J211,0)</f>
        <v>0</v>
      </c>
      <c r="BH211" s="181">
        <f>IF(N211="sníž. přenesená",J211,0)</f>
        <v>0</v>
      </c>
      <c r="BI211" s="181">
        <f>IF(N211="nulová",J211,0)</f>
        <v>0</v>
      </c>
      <c r="BJ211" s="20" t="s">
        <v>88</v>
      </c>
      <c r="BK211" s="181">
        <f>ROUND(I211*H211,2)</f>
        <v>0</v>
      </c>
      <c r="BL211" s="20" t="s">
        <v>222</v>
      </c>
      <c r="BM211" s="180" t="s">
        <v>1775</v>
      </c>
    </row>
    <row r="212" spans="1:51" s="13" customFormat="1" ht="12">
      <c r="A212" s="13"/>
      <c r="B212" s="182"/>
      <c r="C212" s="13"/>
      <c r="D212" s="183" t="s">
        <v>224</v>
      </c>
      <c r="E212" s="13"/>
      <c r="F212" s="185" t="s">
        <v>1546</v>
      </c>
      <c r="G212" s="13"/>
      <c r="H212" s="186">
        <v>1.157</v>
      </c>
      <c r="I212" s="187"/>
      <c r="J212" s="13"/>
      <c r="K212" s="13"/>
      <c r="L212" s="182"/>
      <c r="M212" s="188"/>
      <c r="N212" s="189"/>
      <c r="O212" s="189"/>
      <c r="P212" s="189"/>
      <c r="Q212" s="189"/>
      <c r="R212" s="189"/>
      <c r="S212" s="189"/>
      <c r="T212" s="190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184" t="s">
        <v>224</v>
      </c>
      <c r="AU212" s="184" t="s">
        <v>22</v>
      </c>
      <c r="AV212" s="13" t="s">
        <v>22</v>
      </c>
      <c r="AW212" s="13" t="s">
        <v>4</v>
      </c>
      <c r="AX212" s="13" t="s">
        <v>88</v>
      </c>
      <c r="AY212" s="184" t="s">
        <v>216</v>
      </c>
    </row>
    <row r="213" spans="1:65" s="2" customFormat="1" ht="14.4" customHeight="1">
      <c r="A213" s="40"/>
      <c r="B213" s="167"/>
      <c r="C213" s="203" t="s">
        <v>444</v>
      </c>
      <c r="D213" s="203" t="s">
        <v>355</v>
      </c>
      <c r="E213" s="204" t="s">
        <v>1400</v>
      </c>
      <c r="F213" s="205" t="s">
        <v>1401</v>
      </c>
      <c r="G213" s="206" t="s">
        <v>461</v>
      </c>
      <c r="H213" s="207">
        <v>1.157</v>
      </c>
      <c r="I213" s="208"/>
      <c r="J213" s="209">
        <f>ROUND(I213*H213,2)</f>
        <v>0</v>
      </c>
      <c r="K213" s="210"/>
      <c r="L213" s="211"/>
      <c r="M213" s="212" t="s">
        <v>3</v>
      </c>
      <c r="N213" s="213" t="s">
        <v>51</v>
      </c>
      <c r="O213" s="74"/>
      <c r="P213" s="178">
        <f>O213*H213</f>
        <v>0</v>
      </c>
      <c r="Q213" s="178">
        <v>0.00044</v>
      </c>
      <c r="R213" s="178">
        <f>Q213*H213</f>
        <v>0.0005090800000000001</v>
      </c>
      <c r="S213" s="178">
        <v>0</v>
      </c>
      <c r="T213" s="179">
        <f>S213*H213</f>
        <v>0</v>
      </c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R213" s="180" t="s">
        <v>257</v>
      </c>
      <c r="AT213" s="180" t="s">
        <v>355</v>
      </c>
      <c r="AU213" s="180" t="s">
        <v>22</v>
      </c>
      <c r="AY213" s="20" t="s">
        <v>216</v>
      </c>
      <c r="BE213" s="181">
        <f>IF(N213="základní",J213,0)</f>
        <v>0</v>
      </c>
      <c r="BF213" s="181">
        <f>IF(N213="snížená",J213,0)</f>
        <v>0</v>
      </c>
      <c r="BG213" s="181">
        <f>IF(N213="zákl. přenesená",J213,0)</f>
        <v>0</v>
      </c>
      <c r="BH213" s="181">
        <f>IF(N213="sníž. přenesená",J213,0)</f>
        <v>0</v>
      </c>
      <c r="BI213" s="181">
        <f>IF(N213="nulová",J213,0)</f>
        <v>0</v>
      </c>
      <c r="BJ213" s="20" t="s">
        <v>88</v>
      </c>
      <c r="BK213" s="181">
        <f>ROUND(I213*H213,2)</f>
        <v>0</v>
      </c>
      <c r="BL213" s="20" t="s">
        <v>222</v>
      </c>
      <c r="BM213" s="180" t="s">
        <v>1778</v>
      </c>
    </row>
    <row r="214" spans="1:51" s="13" customFormat="1" ht="12">
      <c r="A214" s="13"/>
      <c r="B214" s="182"/>
      <c r="C214" s="13"/>
      <c r="D214" s="183" t="s">
        <v>224</v>
      </c>
      <c r="E214" s="13"/>
      <c r="F214" s="185" t="s">
        <v>1546</v>
      </c>
      <c r="G214" s="13"/>
      <c r="H214" s="186">
        <v>1.157</v>
      </c>
      <c r="I214" s="187"/>
      <c r="J214" s="13"/>
      <c r="K214" s="13"/>
      <c r="L214" s="182"/>
      <c r="M214" s="188"/>
      <c r="N214" s="189"/>
      <c r="O214" s="189"/>
      <c r="P214" s="189"/>
      <c r="Q214" s="189"/>
      <c r="R214" s="189"/>
      <c r="S214" s="189"/>
      <c r="T214" s="190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184" t="s">
        <v>224</v>
      </c>
      <c r="AU214" s="184" t="s">
        <v>22</v>
      </c>
      <c r="AV214" s="13" t="s">
        <v>22</v>
      </c>
      <c r="AW214" s="13" t="s">
        <v>4</v>
      </c>
      <c r="AX214" s="13" t="s">
        <v>88</v>
      </c>
      <c r="AY214" s="184" t="s">
        <v>216</v>
      </c>
    </row>
    <row r="215" spans="1:65" s="2" customFormat="1" ht="24.15" customHeight="1">
      <c r="A215" s="40"/>
      <c r="B215" s="167"/>
      <c r="C215" s="203" t="s">
        <v>449</v>
      </c>
      <c r="D215" s="203" t="s">
        <v>355</v>
      </c>
      <c r="E215" s="204" t="s">
        <v>1403</v>
      </c>
      <c r="F215" s="205" t="s">
        <v>1404</v>
      </c>
      <c r="G215" s="206" t="s">
        <v>461</v>
      </c>
      <c r="H215" s="207">
        <v>1.157</v>
      </c>
      <c r="I215" s="208"/>
      <c r="J215" s="209">
        <f>ROUND(I215*H215,2)</f>
        <v>0</v>
      </c>
      <c r="K215" s="210"/>
      <c r="L215" s="211"/>
      <c r="M215" s="212" t="s">
        <v>3</v>
      </c>
      <c r="N215" s="213" t="s">
        <v>51</v>
      </c>
      <c r="O215" s="74"/>
      <c r="P215" s="178">
        <f>O215*H215</f>
        <v>0</v>
      </c>
      <c r="Q215" s="178">
        <v>0.027</v>
      </c>
      <c r="R215" s="178">
        <f>Q215*H215</f>
        <v>0.031239</v>
      </c>
      <c r="S215" s="178">
        <v>0</v>
      </c>
      <c r="T215" s="179">
        <f>S215*H215</f>
        <v>0</v>
      </c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R215" s="180" t="s">
        <v>257</v>
      </c>
      <c r="AT215" s="180" t="s">
        <v>355</v>
      </c>
      <c r="AU215" s="180" t="s">
        <v>22</v>
      </c>
      <c r="AY215" s="20" t="s">
        <v>216</v>
      </c>
      <c r="BE215" s="181">
        <f>IF(N215="základní",J215,0)</f>
        <v>0</v>
      </c>
      <c r="BF215" s="181">
        <f>IF(N215="snížená",J215,0)</f>
        <v>0</v>
      </c>
      <c r="BG215" s="181">
        <f>IF(N215="zákl. přenesená",J215,0)</f>
        <v>0</v>
      </c>
      <c r="BH215" s="181">
        <f>IF(N215="sníž. přenesená",J215,0)</f>
        <v>0</v>
      </c>
      <c r="BI215" s="181">
        <f>IF(N215="nulová",J215,0)</f>
        <v>0</v>
      </c>
      <c r="BJ215" s="20" t="s">
        <v>88</v>
      </c>
      <c r="BK215" s="181">
        <f>ROUND(I215*H215,2)</f>
        <v>0</v>
      </c>
      <c r="BL215" s="20" t="s">
        <v>222</v>
      </c>
      <c r="BM215" s="180" t="s">
        <v>1779</v>
      </c>
    </row>
    <row r="216" spans="1:51" s="13" customFormat="1" ht="12">
      <c r="A216" s="13"/>
      <c r="B216" s="182"/>
      <c r="C216" s="13"/>
      <c r="D216" s="183" t="s">
        <v>224</v>
      </c>
      <c r="E216" s="13"/>
      <c r="F216" s="185" t="s">
        <v>1546</v>
      </c>
      <c r="G216" s="13"/>
      <c r="H216" s="186">
        <v>1.157</v>
      </c>
      <c r="I216" s="187"/>
      <c r="J216" s="13"/>
      <c r="K216" s="13"/>
      <c r="L216" s="182"/>
      <c r="M216" s="188"/>
      <c r="N216" s="189"/>
      <c r="O216" s="189"/>
      <c r="P216" s="189"/>
      <c r="Q216" s="189"/>
      <c r="R216" s="189"/>
      <c r="S216" s="189"/>
      <c r="T216" s="190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184" t="s">
        <v>224</v>
      </c>
      <c r="AU216" s="184" t="s">
        <v>22</v>
      </c>
      <c r="AV216" s="13" t="s">
        <v>22</v>
      </c>
      <c r="AW216" s="13" t="s">
        <v>4</v>
      </c>
      <c r="AX216" s="13" t="s">
        <v>88</v>
      </c>
      <c r="AY216" s="184" t="s">
        <v>216</v>
      </c>
    </row>
    <row r="217" spans="1:65" s="2" customFormat="1" ht="24.15" customHeight="1">
      <c r="A217" s="40"/>
      <c r="B217" s="167"/>
      <c r="C217" s="168" t="s">
        <v>454</v>
      </c>
      <c r="D217" s="168" t="s">
        <v>218</v>
      </c>
      <c r="E217" s="169" t="s">
        <v>1406</v>
      </c>
      <c r="F217" s="170" t="s">
        <v>1407</v>
      </c>
      <c r="G217" s="171" t="s">
        <v>461</v>
      </c>
      <c r="H217" s="172">
        <v>0.578</v>
      </c>
      <c r="I217" s="173"/>
      <c r="J217" s="174">
        <f>ROUND(I217*H217,2)</f>
        <v>0</v>
      </c>
      <c r="K217" s="175"/>
      <c r="L217" s="41"/>
      <c r="M217" s="176" t="s">
        <v>3</v>
      </c>
      <c r="N217" s="177" t="s">
        <v>51</v>
      </c>
      <c r="O217" s="74"/>
      <c r="P217" s="178">
        <f>O217*H217</f>
        <v>0</v>
      </c>
      <c r="Q217" s="178">
        <v>0.21734</v>
      </c>
      <c r="R217" s="178">
        <f>Q217*H217</f>
        <v>0.12562252</v>
      </c>
      <c r="S217" s="178">
        <v>0</v>
      </c>
      <c r="T217" s="179">
        <f>S217*H217</f>
        <v>0</v>
      </c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R217" s="180" t="s">
        <v>222</v>
      </c>
      <c r="AT217" s="180" t="s">
        <v>218</v>
      </c>
      <c r="AU217" s="180" t="s">
        <v>22</v>
      </c>
      <c r="AY217" s="20" t="s">
        <v>216</v>
      </c>
      <c r="BE217" s="181">
        <f>IF(N217="základní",J217,0)</f>
        <v>0</v>
      </c>
      <c r="BF217" s="181">
        <f>IF(N217="snížená",J217,0)</f>
        <v>0</v>
      </c>
      <c r="BG217" s="181">
        <f>IF(N217="zákl. přenesená",J217,0)</f>
        <v>0</v>
      </c>
      <c r="BH217" s="181">
        <f>IF(N217="sníž. přenesená",J217,0)</f>
        <v>0</v>
      </c>
      <c r="BI217" s="181">
        <f>IF(N217="nulová",J217,0)</f>
        <v>0</v>
      </c>
      <c r="BJ217" s="20" t="s">
        <v>88</v>
      </c>
      <c r="BK217" s="181">
        <f>ROUND(I217*H217,2)</f>
        <v>0</v>
      </c>
      <c r="BL217" s="20" t="s">
        <v>222</v>
      </c>
      <c r="BM217" s="180" t="s">
        <v>1780</v>
      </c>
    </row>
    <row r="218" spans="1:51" s="13" customFormat="1" ht="12">
      <c r="A218" s="13"/>
      <c r="B218" s="182"/>
      <c r="C218" s="13"/>
      <c r="D218" s="183" t="s">
        <v>224</v>
      </c>
      <c r="E218" s="13"/>
      <c r="F218" s="185" t="s">
        <v>1536</v>
      </c>
      <c r="G218" s="13"/>
      <c r="H218" s="186">
        <v>0.578</v>
      </c>
      <c r="I218" s="187"/>
      <c r="J218" s="13"/>
      <c r="K218" s="13"/>
      <c r="L218" s="182"/>
      <c r="M218" s="188"/>
      <c r="N218" s="189"/>
      <c r="O218" s="189"/>
      <c r="P218" s="189"/>
      <c r="Q218" s="189"/>
      <c r="R218" s="189"/>
      <c r="S218" s="189"/>
      <c r="T218" s="190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184" t="s">
        <v>224</v>
      </c>
      <c r="AU218" s="184" t="s">
        <v>22</v>
      </c>
      <c r="AV218" s="13" t="s">
        <v>22</v>
      </c>
      <c r="AW218" s="13" t="s">
        <v>4</v>
      </c>
      <c r="AX218" s="13" t="s">
        <v>88</v>
      </c>
      <c r="AY218" s="184" t="s">
        <v>216</v>
      </c>
    </row>
    <row r="219" spans="1:65" s="2" customFormat="1" ht="24.15" customHeight="1">
      <c r="A219" s="40"/>
      <c r="B219" s="167"/>
      <c r="C219" s="203" t="s">
        <v>30</v>
      </c>
      <c r="D219" s="203" t="s">
        <v>355</v>
      </c>
      <c r="E219" s="204" t="s">
        <v>1410</v>
      </c>
      <c r="F219" s="205" t="s">
        <v>1411</v>
      </c>
      <c r="G219" s="206" t="s">
        <v>461</v>
      </c>
      <c r="H219" s="207">
        <v>0.578</v>
      </c>
      <c r="I219" s="208"/>
      <c r="J219" s="209">
        <f>ROUND(I219*H219,2)</f>
        <v>0</v>
      </c>
      <c r="K219" s="210"/>
      <c r="L219" s="211"/>
      <c r="M219" s="212" t="s">
        <v>3</v>
      </c>
      <c r="N219" s="213" t="s">
        <v>51</v>
      </c>
      <c r="O219" s="74"/>
      <c r="P219" s="178">
        <f>O219*H219</f>
        <v>0</v>
      </c>
      <c r="Q219" s="178">
        <v>0.112</v>
      </c>
      <c r="R219" s="178">
        <f>Q219*H219</f>
        <v>0.064736</v>
      </c>
      <c r="S219" s="178">
        <v>0</v>
      </c>
      <c r="T219" s="179">
        <f>S219*H219</f>
        <v>0</v>
      </c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R219" s="180" t="s">
        <v>257</v>
      </c>
      <c r="AT219" s="180" t="s">
        <v>355</v>
      </c>
      <c r="AU219" s="180" t="s">
        <v>22</v>
      </c>
      <c r="AY219" s="20" t="s">
        <v>216</v>
      </c>
      <c r="BE219" s="181">
        <f>IF(N219="základní",J219,0)</f>
        <v>0</v>
      </c>
      <c r="BF219" s="181">
        <f>IF(N219="snížená",J219,0)</f>
        <v>0</v>
      </c>
      <c r="BG219" s="181">
        <f>IF(N219="zákl. přenesená",J219,0)</f>
        <v>0</v>
      </c>
      <c r="BH219" s="181">
        <f>IF(N219="sníž. přenesená",J219,0)</f>
        <v>0</v>
      </c>
      <c r="BI219" s="181">
        <f>IF(N219="nulová",J219,0)</f>
        <v>0</v>
      </c>
      <c r="BJ219" s="20" t="s">
        <v>88</v>
      </c>
      <c r="BK219" s="181">
        <f>ROUND(I219*H219,2)</f>
        <v>0</v>
      </c>
      <c r="BL219" s="20" t="s">
        <v>222</v>
      </c>
      <c r="BM219" s="180" t="s">
        <v>1781</v>
      </c>
    </row>
    <row r="220" spans="1:51" s="13" customFormat="1" ht="12">
      <c r="A220" s="13"/>
      <c r="B220" s="182"/>
      <c r="C220" s="13"/>
      <c r="D220" s="183" t="s">
        <v>224</v>
      </c>
      <c r="E220" s="13"/>
      <c r="F220" s="185" t="s">
        <v>1536</v>
      </c>
      <c r="G220" s="13"/>
      <c r="H220" s="186">
        <v>0.578</v>
      </c>
      <c r="I220" s="187"/>
      <c r="J220" s="13"/>
      <c r="K220" s="13"/>
      <c r="L220" s="182"/>
      <c r="M220" s="188"/>
      <c r="N220" s="189"/>
      <c r="O220" s="189"/>
      <c r="P220" s="189"/>
      <c r="Q220" s="189"/>
      <c r="R220" s="189"/>
      <c r="S220" s="189"/>
      <c r="T220" s="190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184" t="s">
        <v>224</v>
      </c>
      <c r="AU220" s="184" t="s">
        <v>22</v>
      </c>
      <c r="AV220" s="13" t="s">
        <v>22</v>
      </c>
      <c r="AW220" s="13" t="s">
        <v>4</v>
      </c>
      <c r="AX220" s="13" t="s">
        <v>88</v>
      </c>
      <c r="AY220" s="184" t="s">
        <v>216</v>
      </c>
    </row>
    <row r="221" spans="1:65" s="2" customFormat="1" ht="24.15" customHeight="1">
      <c r="A221" s="40"/>
      <c r="B221" s="167"/>
      <c r="C221" s="168" t="s">
        <v>463</v>
      </c>
      <c r="D221" s="168" t="s">
        <v>218</v>
      </c>
      <c r="E221" s="169" t="s">
        <v>1413</v>
      </c>
      <c r="F221" s="170" t="s">
        <v>1414</v>
      </c>
      <c r="G221" s="171" t="s">
        <v>461</v>
      </c>
      <c r="H221" s="172">
        <v>0.578</v>
      </c>
      <c r="I221" s="173"/>
      <c r="J221" s="174">
        <f>ROUND(I221*H221,2)</f>
        <v>0</v>
      </c>
      <c r="K221" s="175"/>
      <c r="L221" s="41"/>
      <c r="M221" s="176" t="s">
        <v>3</v>
      </c>
      <c r="N221" s="177" t="s">
        <v>51</v>
      </c>
      <c r="O221" s="74"/>
      <c r="P221" s="178">
        <f>O221*H221</f>
        <v>0</v>
      </c>
      <c r="Q221" s="178">
        <v>0.21734</v>
      </c>
      <c r="R221" s="178">
        <f>Q221*H221</f>
        <v>0.12562252</v>
      </c>
      <c r="S221" s="178">
        <v>0</v>
      </c>
      <c r="T221" s="179">
        <f>S221*H221</f>
        <v>0</v>
      </c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R221" s="180" t="s">
        <v>222</v>
      </c>
      <c r="AT221" s="180" t="s">
        <v>218</v>
      </c>
      <c r="AU221" s="180" t="s">
        <v>22</v>
      </c>
      <c r="AY221" s="20" t="s">
        <v>216</v>
      </c>
      <c r="BE221" s="181">
        <f>IF(N221="základní",J221,0)</f>
        <v>0</v>
      </c>
      <c r="BF221" s="181">
        <f>IF(N221="snížená",J221,0)</f>
        <v>0</v>
      </c>
      <c r="BG221" s="181">
        <f>IF(N221="zákl. přenesená",J221,0)</f>
        <v>0</v>
      </c>
      <c r="BH221" s="181">
        <f>IF(N221="sníž. přenesená",J221,0)</f>
        <v>0</v>
      </c>
      <c r="BI221" s="181">
        <f>IF(N221="nulová",J221,0)</f>
        <v>0</v>
      </c>
      <c r="BJ221" s="20" t="s">
        <v>88</v>
      </c>
      <c r="BK221" s="181">
        <f>ROUND(I221*H221,2)</f>
        <v>0</v>
      </c>
      <c r="BL221" s="20" t="s">
        <v>222</v>
      </c>
      <c r="BM221" s="180" t="s">
        <v>1782</v>
      </c>
    </row>
    <row r="222" spans="1:51" s="13" customFormat="1" ht="12">
      <c r="A222" s="13"/>
      <c r="B222" s="182"/>
      <c r="C222" s="13"/>
      <c r="D222" s="183" t="s">
        <v>224</v>
      </c>
      <c r="E222" s="13"/>
      <c r="F222" s="185" t="s">
        <v>1536</v>
      </c>
      <c r="G222" s="13"/>
      <c r="H222" s="186">
        <v>0.578</v>
      </c>
      <c r="I222" s="187"/>
      <c r="J222" s="13"/>
      <c r="K222" s="13"/>
      <c r="L222" s="182"/>
      <c r="M222" s="188"/>
      <c r="N222" s="189"/>
      <c r="O222" s="189"/>
      <c r="P222" s="189"/>
      <c r="Q222" s="189"/>
      <c r="R222" s="189"/>
      <c r="S222" s="189"/>
      <c r="T222" s="190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184" t="s">
        <v>224</v>
      </c>
      <c r="AU222" s="184" t="s">
        <v>22</v>
      </c>
      <c r="AV222" s="13" t="s">
        <v>22</v>
      </c>
      <c r="AW222" s="13" t="s">
        <v>4</v>
      </c>
      <c r="AX222" s="13" t="s">
        <v>88</v>
      </c>
      <c r="AY222" s="184" t="s">
        <v>216</v>
      </c>
    </row>
    <row r="223" spans="1:65" s="2" customFormat="1" ht="14.4" customHeight="1">
      <c r="A223" s="40"/>
      <c r="B223" s="167"/>
      <c r="C223" s="203" t="s">
        <v>467</v>
      </c>
      <c r="D223" s="203" t="s">
        <v>355</v>
      </c>
      <c r="E223" s="204" t="s">
        <v>1419</v>
      </c>
      <c r="F223" s="205" t="s">
        <v>1420</v>
      </c>
      <c r="G223" s="206" t="s">
        <v>461</v>
      </c>
      <c r="H223" s="207">
        <v>0.578</v>
      </c>
      <c r="I223" s="208"/>
      <c r="J223" s="209">
        <f>ROUND(I223*H223,2)</f>
        <v>0</v>
      </c>
      <c r="K223" s="210"/>
      <c r="L223" s="211"/>
      <c r="M223" s="212" t="s">
        <v>3</v>
      </c>
      <c r="N223" s="213" t="s">
        <v>51</v>
      </c>
      <c r="O223" s="74"/>
      <c r="P223" s="178">
        <f>O223*H223</f>
        <v>0</v>
      </c>
      <c r="Q223" s="178">
        <v>0.0506</v>
      </c>
      <c r="R223" s="178">
        <f>Q223*H223</f>
        <v>0.029246799999999996</v>
      </c>
      <c r="S223" s="178">
        <v>0</v>
      </c>
      <c r="T223" s="179">
        <f>S223*H223</f>
        <v>0</v>
      </c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R223" s="180" t="s">
        <v>257</v>
      </c>
      <c r="AT223" s="180" t="s">
        <v>355</v>
      </c>
      <c r="AU223" s="180" t="s">
        <v>22</v>
      </c>
      <c r="AY223" s="20" t="s">
        <v>216</v>
      </c>
      <c r="BE223" s="181">
        <f>IF(N223="základní",J223,0)</f>
        <v>0</v>
      </c>
      <c r="BF223" s="181">
        <f>IF(N223="snížená",J223,0)</f>
        <v>0</v>
      </c>
      <c r="BG223" s="181">
        <f>IF(N223="zákl. přenesená",J223,0)</f>
        <v>0</v>
      </c>
      <c r="BH223" s="181">
        <f>IF(N223="sníž. přenesená",J223,0)</f>
        <v>0</v>
      </c>
      <c r="BI223" s="181">
        <f>IF(N223="nulová",J223,0)</f>
        <v>0</v>
      </c>
      <c r="BJ223" s="20" t="s">
        <v>88</v>
      </c>
      <c r="BK223" s="181">
        <f>ROUND(I223*H223,2)</f>
        <v>0</v>
      </c>
      <c r="BL223" s="20" t="s">
        <v>222</v>
      </c>
      <c r="BM223" s="180" t="s">
        <v>1783</v>
      </c>
    </row>
    <row r="224" spans="1:51" s="13" customFormat="1" ht="12">
      <c r="A224" s="13"/>
      <c r="B224" s="182"/>
      <c r="C224" s="13"/>
      <c r="D224" s="183" t="s">
        <v>224</v>
      </c>
      <c r="E224" s="13"/>
      <c r="F224" s="185" t="s">
        <v>1536</v>
      </c>
      <c r="G224" s="13"/>
      <c r="H224" s="186">
        <v>0.578</v>
      </c>
      <c r="I224" s="187"/>
      <c r="J224" s="13"/>
      <c r="K224" s="13"/>
      <c r="L224" s="182"/>
      <c r="M224" s="188"/>
      <c r="N224" s="189"/>
      <c r="O224" s="189"/>
      <c r="P224" s="189"/>
      <c r="Q224" s="189"/>
      <c r="R224" s="189"/>
      <c r="S224" s="189"/>
      <c r="T224" s="190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184" t="s">
        <v>224</v>
      </c>
      <c r="AU224" s="184" t="s">
        <v>22</v>
      </c>
      <c r="AV224" s="13" t="s">
        <v>22</v>
      </c>
      <c r="AW224" s="13" t="s">
        <v>4</v>
      </c>
      <c r="AX224" s="13" t="s">
        <v>88</v>
      </c>
      <c r="AY224" s="184" t="s">
        <v>216</v>
      </c>
    </row>
    <row r="225" spans="1:65" s="2" customFormat="1" ht="24.15" customHeight="1">
      <c r="A225" s="40"/>
      <c r="B225" s="167"/>
      <c r="C225" s="203" t="s">
        <v>471</v>
      </c>
      <c r="D225" s="203" t="s">
        <v>355</v>
      </c>
      <c r="E225" s="204" t="s">
        <v>1422</v>
      </c>
      <c r="F225" s="205" t="s">
        <v>1423</v>
      </c>
      <c r="G225" s="206" t="s">
        <v>461</v>
      </c>
      <c r="H225" s="207">
        <v>0.578</v>
      </c>
      <c r="I225" s="208"/>
      <c r="J225" s="209">
        <f>ROUND(I225*H225,2)</f>
        <v>0</v>
      </c>
      <c r="K225" s="210"/>
      <c r="L225" s="211"/>
      <c r="M225" s="212" t="s">
        <v>3</v>
      </c>
      <c r="N225" s="213" t="s">
        <v>51</v>
      </c>
      <c r="O225" s="74"/>
      <c r="P225" s="178">
        <f>O225*H225</f>
        <v>0</v>
      </c>
      <c r="Q225" s="178">
        <v>0.011</v>
      </c>
      <c r="R225" s="178">
        <f>Q225*H225</f>
        <v>0.006357999999999999</v>
      </c>
      <c r="S225" s="178">
        <v>0</v>
      </c>
      <c r="T225" s="179">
        <f>S225*H225</f>
        <v>0</v>
      </c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R225" s="180" t="s">
        <v>257</v>
      </c>
      <c r="AT225" s="180" t="s">
        <v>355</v>
      </c>
      <c r="AU225" s="180" t="s">
        <v>22</v>
      </c>
      <c r="AY225" s="20" t="s">
        <v>216</v>
      </c>
      <c r="BE225" s="181">
        <f>IF(N225="základní",J225,0)</f>
        <v>0</v>
      </c>
      <c r="BF225" s="181">
        <f>IF(N225="snížená",J225,0)</f>
        <v>0</v>
      </c>
      <c r="BG225" s="181">
        <f>IF(N225="zákl. přenesená",J225,0)</f>
        <v>0</v>
      </c>
      <c r="BH225" s="181">
        <f>IF(N225="sníž. přenesená",J225,0)</f>
        <v>0</v>
      </c>
      <c r="BI225" s="181">
        <f>IF(N225="nulová",J225,0)</f>
        <v>0</v>
      </c>
      <c r="BJ225" s="20" t="s">
        <v>88</v>
      </c>
      <c r="BK225" s="181">
        <f>ROUND(I225*H225,2)</f>
        <v>0</v>
      </c>
      <c r="BL225" s="20" t="s">
        <v>222</v>
      </c>
      <c r="BM225" s="180" t="s">
        <v>1784</v>
      </c>
    </row>
    <row r="226" spans="1:47" s="2" customFormat="1" ht="12">
      <c r="A226" s="40"/>
      <c r="B226" s="41"/>
      <c r="C226" s="40"/>
      <c r="D226" s="183" t="s">
        <v>229</v>
      </c>
      <c r="E226" s="40"/>
      <c r="F226" s="191" t="s">
        <v>1338</v>
      </c>
      <c r="G226" s="40"/>
      <c r="H226" s="40"/>
      <c r="I226" s="192"/>
      <c r="J226" s="40"/>
      <c r="K226" s="40"/>
      <c r="L226" s="41"/>
      <c r="M226" s="193"/>
      <c r="N226" s="194"/>
      <c r="O226" s="74"/>
      <c r="P226" s="74"/>
      <c r="Q226" s="74"/>
      <c r="R226" s="74"/>
      <c r="S226" s="74"/>
      <c r="T226" s="75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T226" s="20" t="s">
        <v>229</v>
      </c>
      <c r="AU226" s="20" t="s">
        <v>22</v>
      </c>
    </row>
    <row r="227" spans="1:51" s="13" customFormat="1" ht="12">
      <c r="A227" s="13"/>
      <c r="B227" s="182"/>
      <c r="C227" s="13"/>
      <c r="D227" s="183" t="s">
        <v>224</v>
      </c>
      <c r="E227" s="13"/>
      <c r="F227" s="185" t="s">
        <v>1536</v>
      </c>
      <c r="G227" s="13"/>
      <c r="H227" s="186">
        <v>0.578</v>
      </c>
      <c r="I227" s="187"/>
      <c r="J227" s="13"/>
      <c r="K227" s="13"/>
      <c r="L227" s="182"/>
      <c r="M227" s="188"/>
      <c r="N227" s="189"/>
      <c r="O227" s="189"/>
      <c r="P227" s="189"/>
      <c r="Q227" s="189"/>
      <c r="R227" s="189"/>
      <c r="S227" s="189"/>
      <c r="T227" s="190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184" t="s">
        <v>224</v>
      </c>
      <c r="AU227" s="184" t="s">
        <v>22</v>
      </c>
      <c r="AV227" s="13" t="s">
        <v>22</v>
      </c>
      <c r="AW227" s="13" t="s">
        <v>4</v>
      </c>
      <c r="AX227" s="13" t="s">
        <v>88</v>
      </c>
      <c r="AY227" s="184" t="s">
        <v>216</v>
      </c>
    </row>
    <row r="228" spans="1:65" s="2" customFormat="1" ht="24.15" customHeight="1">
      <c r="A228" s="40"/>
      <c r="B228" s="167"/>
      <c r="C228" s="168" t="s">
        <v>475</v>
      </c>
      <c r="D228" s="168" t="s">
        <v>218</v>
      </c>
      <c r="E228" s="169" t="s">
        <v>1785</v>
      </c>
      <c r="F228" s="170" t="s">
        <v>1786</v>
      </c>
      <c r="G228" s="171" t="s">
        <v>270</v>
      </c>
      <c r="H228" s="172">
        <v>3.794</v>
      </c>
      <c r="I228" s="173"/>
      <c r="J228" s="174">
        <f>ROUND(I228*H228,2)</f>
        <v>0</v>
      </c>
      <c r="K228" s="175"/>
      <c r="L228" s="41"/>
      <c r="M228" s="176" t="s">
        <v>3</v>
      </c>
      <c r="N228" s="177" t="s">
        <v>51</v>
      </c>
      <c r="O228" s="74"/>
      <c r="P228" s="178">
        <f>O228*H228</f>
        <v>0</v>
      </c>
      <c r="Q228" s="178">
        <v>2.25634</v>
      </c>
      <c r="R228" s="178">
        <f>Q228*H228</f>
        <v>8.56055396</v>
      </c>
      <c r="S228" s="178">
        <v>0</v>
      </c>
      <c r="T228" s="179">
        <f>S228*H228</f>
        <v>0</v>
      </c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R228" s="180" t="s">
        <v>222</v>
      </c>
      <c r="AT228" s="180" t="s">
        <v>218</v>
      </c>
      <c r="AU228" s="180" t="s">
        <v>22</v>
      </c>
      <c r="AY228" s="20" t="s">
        <v>216</v>
      </c>
      <c r="BE228" s="181">
        <f>IF(N228="základní",J228,0)</f>
        <v>0</v>
      </c>
      <c r="BF228" s="181">
        <f>IF(N228="snížená",J228,0)</f>
        <v>0</v>
      </c>
      <c r="BG228" s="181">
        <f>IF(N228="zákl. přenesená",J228,0)</f>
        <v>0</v>
      </c>
      <c r="BH228" s="181">
        <f>IF(N228="sníž. přenesená",J228,0)</f>
        <v>0</v>
      </c>
      <c r="BI228" s="181">
        <f>IF(N228="nulová",J228,0)</f>
        <v>0</v>
      </c>
      <c r="BJ228" s="20" t="s">
        <v>88</v>
      </c>
      <c r="BK228" s="181">
        <f>ROUND(I228*H228,2)</f>
        <v>0</v>
      </c>
      <c r="BL228" s="20" t="s">
        <v>222</v>
      </c>
      <c r="BM228" s="180" t="s">
        <v>1787</v>
      </c>
    </row>
    <row r="229" spans="1:51" s="13" customFormat="1" ht="12">
      <c r="A229" s="13"/>
      <c r="B229" s="182"/>
      <c r="C229" s="13"/>
      <c r="D229" s="183" t="s">
        <v>224</v>
      </c>
      <c r="E229" s="184" t="s">
        <v>3</v>
      </c>
      <c r="F229" s="185" t="s">
        <v>2144</v>
      </c>
      <c r="G229" s="13"/>
      <c r="H229" s="186">
        <v>6.362</v>
      </c>
      <c r="I229" s="187"/>
      <c r="J229" s="13"/>
      <c r="K229" s="13"/>
      <c r="L229" s="182"/>
      <c r="M229" s="188"/>
      <c r="N229" s="189"/>
      <c r="O229" s="189"/>
      <c r="P229" s="189"/>
      <c r="Q229" s="189"/>
      <c r="R229" s="189"/>
      <c r="S229" s="189"/>
      <c r="T229" s="190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184" t="s">
        <v>224</v>
      </c>
      <c r="AU229" s="184" t="s">
        <v>22</v>
      </c>
      <c r="AV229" s="13" t="s">
        <v>22</v>
      </c>
      <c r="AW229" s="13" t="s">
        <v>41</v>
      </c>
      <c r="AX229" s="13" t="s">
        <v>80</v>
      </c>
      <c r="AY229" s="184" t="s">
        <v>216</v>
      </c>
    </row>
    <row r="230" spans="1:51" s="13" customFormat="1" ht="12">
      <c r="A230" s="13"/>
      <c r="B230" s="182"/>
      <c r="C230" s="13"/>
      <c r="D230" s="183" t="s">
        <v>224</v>
      </c>
      <c r="E230" s="184" t="s">
        <v>3</v>
      </c>
      <c r="F230" s="185" t="s">
        <v>2145</v>
      </c>
      <c r="G230" s="13"/>
      <c r="H230" s="186">
        <v>0.198</v>
      </c>
      <c r="I230" s="187"/>
      <c r="J230" s="13"/>
      <c r="K230" s="13"/>
      <c r="L230" s="182"/>
      <c r="M230" s="188"/>
      <c r="N230" s="189"/>
      <c r="O230" s="189"/>
      <c r="P230" s="189"/>
      <c r="Q230" s="189"/>
      <c r="R230" s="189"/>
      <c r="S230" s="189"/>
      <c r="T230" s="190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184" t="s">
        <v>224</v>
      </c>
      <c r="AU230" s="184" t="s">
        <v>22</v>
      </c>
      <c r="AV230" s="13" t="s">
        <v>22</v>
      </c>
      <c r="AW230" s="13" t="s">
        <v>41</v>
      </c>
      <c r="AX230" s="13" t="s">
        <v>80</v>
      </c>
      <c r="AY230" s="184" t="s">
        <v>216</v>
      </c>
    </row>
    <row r="231" spans="1:51" s="14" customFormat="1" ht="12">
      <c r="A231" s="14"/>
      <c r="B231" s="195"/>
      <c r="C231" s="14"/>
      <c r="D231" s="183" t="s">
        <v>224</v>
      </c>
      <c r="E231" s="196" t="s">
        <v>3</v>
      </c>
      <c r="F231" s="197" t="s">
        <v>233</v>
      </c>
      <c r="G231" s="14"/>
      <c r="H231" s="198">
        <v>6.5600000000000005</v>
      </c>
      <c r="I231" s="199"/>
      <c r="J231" s="14"/>
      <c r="K231" s="14"/>
      <c r="L231" s="195"/>
      <c r="M231" s="200"/>
      <c r="N231" s="201"/>
      <c r="O231" s="201"/>
      <c r="P231" s="201"/>
      <c r="Q231" s="201"/>
      <c r="R231" s="201"/>
      <c r="S231" s="201"/>
      <c r="T231" s="202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196" t="s">
        <v>224</v>
      </c>
      <c r="AU231" s="196" t="s">
        <v>22</v>
      </c>
      <c r="AV231" s="14" t="s">
        <v>222</v>
      </c>
      <c r="AW231" s="14" t="s">
        <v>41</v>
      </c>
      <c r="AX231" s="14" t="s">
        <v>88</v>
      </c>
      <c r="AY231" s="196" t="s">
        <v>216</v>
      </c>
    </row>
    <row r="232" spans="1:51" s="13" customFormat="1" ht="12">
      <c r="A232" s="13"/>
      <c r="B232" s="182"/>
      <c r="C232" s="13"/>
      <c r="D232" s="183" t="s">
        <v>224</v>
      </c>
      <c r="E232" s="13"/>
      <c r="F232" s="185" t="s">
        <v>2146</v>
      </c>
      <c r="G232" s="13"/>
      <c r="H232" s="186">
        <v>3.794</v>
      </c>
      <c r="I232" s="187"/>
      <c r="J232" s="13"/>
      <c r="K232" s="13"/>
      <c r="L232" s="182"/>
      <c r="M232" s="188"/>
      <c r="N232" s="189"/>
      <c r="O232" s="189"/>
      <c r="P232" s="189"/>
      <c r="Q232" s="189"/>
      <c r="R232" s="189"/>
      <c r="S232" s="189"/>
      <c r="T232" s="190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184" t="s">
        <v>224</v>
      </c>
      <c r="AU232" s="184" t="s">
        <v>22</v>
      </c>
      <c r="AV232" s="13" t="s">
        <v>22</v>
      </c>
      <c r="AW232" s="13" t="s">
        <v>4</v>
      </c>
      <c r="AX232" s="13" t="s">
        <v>88</v>
      </c>
      <c r="AY232" s="184" t="s">
        <v>216</v>
      </c>
    </row>
    <row r="233" spans="1:65" s="2" customFormat="1" ht="14.4" customHeight="1">
      <c r="A233" s="40"/>
      <c r="B233" s="167"/>
      <c r="C233" s="168" t="s">
        <v>482</v>
      </c>
      <c r="D233" s="168" t="s">
        <v>218</v>
      </c>
      <c r="E233" s="169" t="s">
        <v>1426</v>
      </c>
      <c r="F233" s="170" t="s">
        <v>1427</v>
      </c>
      <c r="G233" s="171" t="s">
        <v>260</v>
      </c>
      <c r="H233" s="172">
        <v>24.792</v>
      </c>
      <c r="I233" s="173"/>
      <c r="J233" s="174">
        <f>ROUND(I233*H233,2)</f>
        <v>0</v>
      </c>
      <c r="K233" s="175"/>
      <c r="L233" s="41"/>
      <c r="M233" s="176" t="s">
        <v>3</v>
      </c>
      <c r="N233" s="177" t="s">
        <v>51</v>
      </c>
      <c r="O233" s="74"/>
      <c r="P233" s="178">
        <f>O233*H233</f>
        <v>0</v>
      </c>
      <c r="Q233" s="178">
        <v>0.00019</v>
      </c>
      <c r="R233" s="178">
        <f>Q233*H233</f>
        <v>0.00471048</v>
      </c>
      <c r="S233" s="178">
        <v>0</v>
      </c>
      <c r="T233" s="179">
        <f>S233*H233</f>
        <v>0</v>
      </c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R233" s="180" t="s">
        <v>222</v>
      </c>
      <c r="AT233" s="180" t="s">
        <v>218</v>
      </c>
      <c r="AU233" s="180" t="s">
        <v>22</v>
      </c>
      <c r="AY233" s="20" t="s">
        <v>216</v>
      </c>
      <c r="BE233" s="181">
        <f>IF(N233="základní",J233,0)</f>
        <v>0</v>
      </c>
      <c r="BF233" s="181">
        <f>IF(N233="snížená",J233,0)</f>
        <v>0</v>
      </c>
      <c r="BG233" s="181">
        <f>IF(N233="zákl. přenesená",J233,0)</f>
        <v>0</v>
      </c>
      <c r="BH233" s="181">
        <f>IF(N233="sníž. přenesená",J233,0)</f>
        <v>0</v>
      </c>
      <c r="BI233" s="181">
        <f>IF(N233="nulová",J233,0)</f>
        <v>0</v>
      </c>
      <c r="BJ233" s="20" t="s">
        <v>88</v>
      </c>
      <c r="BK233" s="181">
        <f>ROUND(I233*H233,2)</f>
        <v>0</v>
      </c>
      <c r="BL233" s="20" t="s">
        <v>222</v>
      </c>
      <c r="BM233" s="180" t="s">
        <v>1791</v>
      </c>
    </row>
    <row r="234" spans="1:51" s="13" customFormat="1" ht="12">
      <c r="A234" s="13"/>
      <c r="B234" s="182"/>
      <c r="C234" s="13"/>
      <c r="D234" s="183" t="s">
        <v>224</v>
      </c>
      <c r="E234" s="184" t="s">
        <v>3</v>
      </c>
      <c r="F234" s="185" t="s">
        <v>2147</v>
      </c>
      <c r="G234" s="13"/>
      <c r="H234" s="186">
        <v>36.49</v>
      </c>
      <c r="I234" s="187"/>
      <c r="J234" s="13"/>
      <c r="K234" s="13"/>
      <c r="L234" s="182"/>
      <c r="M234" s="188"/>
      <c r="N234" s="189"/>
      <c r="O234" s="189"/>
      <c r="P234" s="189"/>
      <c r="Q234" s="189"/>
      <c r="R234" s="189"/>
      <c r="S234" s="189"/>
      <c r="T234" s="190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184" t="s">
        <v>224</v>
      </c>
      <c r="AU234" s="184" t="s">
        <v>22</v>
      </c>
      <c r="AV234" s="13" t="s">
        <v>22</v>
      </c>
      <c r="AW234" s="13" t="s">
        <v>41</v>
      </c>
      <c r="AX234" s="13" t="s">
        <v>80</v>
      </c>
      <c r="AY234" s="184" t="s">
        <v>216</v>
      </c>
    </row>
    <row r="235" spans="1:51" s="13" customFormat="1" ht="12">
      <c r="A235" s="13"/>
      <c r="B235" s="182"/>
      <c r="C235" s="13"/>
      <c r="D235" s="183" t="s">
        <v>224</v>
      </c>
      <c r="E235" s="184" t="s">
        <v>3</v>
      </c>
      <c r="F235" s="185" t="s">
        <v>1793</v>
      </c>
      <c r="G235" s="13"/>
      <c r="H235" s="186">
        <v>6.38</v>
      </c>
      <c r="I235" s="187"/>
      <c r="J235" s="13"/>
      <c r="K235" s="13"/>
      <c r="L235" s="182"/>
      <c r="M235" s="188"/>
      <c r="N235" s="189"/>
      <c r="O235" s="189"/>
      <c r="P235" s="189"/>
      <c r="Q235" s="189"/>
      <c r="R235" s="189"/>
      <c r="S235" s="189"/>
      <c r="T235" s="190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184" t="s">
        <v>224</v>
      </c>
      <c r="AU235" s="184" t="s">
        <v>22</v>
      </c>
      <c r="AV235" s="13" t="s">
        <v>22</v>
      </c>
      <c r="AW235" s="13" t="s">
        <v>41</v>
      </c>
      <c r="AX235" s="13" t="s">
        <v>80</v>
      </c>
      <c r="AY235" s="184" t="s">
        <v>216</v>
      </c>
    </row>
    <row r="236" spans="1:51" s="14" customFormat="1" ht="12">
      <c r="A236" s="14"/>
      <c r="B236" s="195"/>
      <c r="C236" s="14"/>
      <c r="D236" s="183" t="s">
        <v>224</v>
      </c>
      <c r="E236" s="196" t="s">
        <v>3</v>
      </c>
      <c r="F236" s="197" t="s">
        <v>233</v>
      </c>
      <c r="G236" s="14"/>
      <c r="H236" s="198">
        <v>42.870000000000005</v>
      </c>
      <c r="I236" s="199"/>
      <c r="J236" s="14"/>
      <c r="K236" s="14"/>
      <c r="L236" s="195"/>
      <c r="M236" s="200"/>
      <c r="N236" s="201"/>
      <c r="O236" s="201"/>
      <c r="P236" s="201"/>
      <c r="Q236" s="201"/>
      <c r="R236" s="201"/>
      <c r="S236" s="201"/>
      <c r="T236" s="202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196" t="s">
        <v>224</v>
      </c>
      <c r="AU236" s="196" t="s">
        <v>22</v>
      </c>
      <c r="AV236" s="14" t="s">
        <v>222</v>
      </c>
      <c r="AW236" s="14" t="s">
        <v>41</v>
      </c>
      <c r="AX236" s="14" t="s">
        <v>88</v>
      </c>
      <c r="AY236" s="196" t="s">
        <v>216</v>
      </c>
    </row>
    <row r="237" spans="1:51" s="13" customFormat="1" ht="12">
      <c r="A237" s="13"/>
      <c r="B237" s="182"/>
      <c r="C237" s="13"/>
      <c r="D237" s="183" t="s">
        <v>224</v>
      </c>
      <c r="E237" s="13"/>
      <c r="F237" s="185" t="s">
        <v>2148</v>
      </c>
      <c r="G237" s="13"/>
      <c r="H237" s="186">
        <v>24.792</v>
      </c>
      <c r="I237" s="187"/>
      <c r="J237" s="13"/>
      <c r="K237" s="13"/>
      <c r="L237" s="182"/>
      <c r="M237" s="188"/>
      <c r="N237" s="189"/>
      <c r="O237" s="189"/>
      <c r="P237" s="189"/>
      <c r="Q237" s="189"/>
      <c r="R237" s="189"/>
      <c r="S237" s="189"/>
      <c r="T237" s="190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184" t="s">
        <v>224</v>
      </c>
      <c r="AU237" s="184" t="s">
        <v>22</v>
      </c>
      <c r="AV237" s="13" t="s">
        <v>22</v>
      </c>
      <c r="AW237" s="13" t="s">
        <v>4</v>
      </c>
      <c r="AX237" s="13" t="s">
        <v>88</v>
      </c>
      <c r="AY237" s="184" t="s">
        <v>216</v>
      </c>
    </row>
    <row r="238" spans="1:65" s="2" customFormat="1" ht="14.4" customHeight="1">
      <c r="A238" s="40"/>
      <c r="B238" s="167"/>
      <c r="C238" s="168" t="s">
        <v>490</v>
      </c>
      <c r="D238" s="168" t="s">
        <v>218</v>
      </c>
      <c r="E238" s="169" t="s">
        <v>1430</v>
      </c>
      <c r="F238" s="170" t="s">
        <v>1431</v>
      </c>
      <c r="G238" s="171" t="s">
        <v>260</v>
      </c>
      <c r="H238" s="172">
        <v>24.792</v>
      </c>
      <c r="I238" s="173"/>
      <c r="J238" s="174">
        <f>ROUND(I238*H238,2)</f>
        <v>0</v>
      </c>
      <c r="K238" s="175"/>
      <c r="L238" s="41"/>
      <c r="M238" s="176" t="s">
        <v>3</v>
      </c>
      <c r="N238" s="177" t="s">
        <v>51</v>
      </c>
      <c r="O238" s="74"/>
      <c r="P238" s="178">
        <f>O238*H238</f>
        <v>0</v>
      </c>
      <c r="Q238" s="178">
        <v>9E-05</v>
      </c>
      <c r="R238" s="178">
        <f>Q238*H238</f>
        <v>0.0022312800000000004</v>
      </c>
      <c r="S238" s="178">
        <v>0</v>
      </c>
      <c r="T238" s="179">
        <f>S238*H238</f>
        <v>0</v>
      </c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R238" s="180" t="s">
        <v>222</v>
      </c>
      <c r="AT238" s="180" t="s">
        <v>218</v>
      </c>
      <c r="AU238" s="180" t="s">
        <v>22</v>
      </c>
      <c r="AY238" s="20" t="s">
        <v>216</v>
      </c>
      <c r="BE238" s="181">
        <f>IF(N238="základní",J238,0)</f>
        <v>0</v>
      </c>
      <c r="BF238" s="181">
        <f>IF(N238="snížená",J238,0)</f>
        <v>0</v>
      </c>
      <c r="BG238" s="181">
        <f>IF(N238="zákl. přenesená",J238,0)</f>
        <v>0</v>
      </c>
      <c r="BH238" s="181">
        <f>IF(N238="sníž. přenesená",J238,0)</f>
        <v>0</v>
      </c>
      <c r="BI238" s="181">
        <f>IF(N238="nulová",J238,0)</f>
        <v>0</v>
      </c>
      <c r="BJ238" s="20" t="s">
        <v>88</v>
      </c>
      <c r="BK238" s="181">
        <f>ROUND(I238*H238,2)</f>
        <v>0</v>
      </c>
      <c r="BL238" s="20" t="s">
        <v>222</v>
      </c>
      <c r="BM238" s="180" t="s">
        <v>1795</v>
      </c>
    </row>
    <row r="239" spans="1:51" s="13" customFormat="1" ht="12">
      <c r="A239" s="13"/>
      <c r="B239" s="182"/>
      <c r="C239" s="13"/>
      <c r="D239" s="183" t="s">
        <v>224</v>
      </c>
      <c r="E239" s="13"/>
      <c r="F239" s="185" t="s">
        <v>2148</v>
      </c>
      <c r="G239" s="13"/>
      <c r="H239" s="186">
        <v>24.792</v>
      </c>
      <c r="I239" s="187"/>
      <c r="J239" s="13"/>
      <c r="K239" s="13"/>
      <c r="L239" s="182"/>
      <c r="M239" s="188"/>
      <c r="N239" s="189"/>
      <c r="O239" s="189"/>
      <c r="P239" s="189"/>
      <c r="Q239" s="189"/>
      <c r="R239" s="189"/>
      <c r="S239" s="189"/>
      <c r="T239" s="190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184" t="s">
        <v>224</v>
      </c>
      <c r="AU239" s="184" t="s">
        <v>22</v>
      </c>
      <c r="AV239" s="13" t="s">
        <v>22</v>
      </c>
      <c r="AW239" s="13" t="s">
        <v>4</v>
      </c>
      <c r="AX239" s="13" t="s">
        <v>88</v>
      </c>
      <c r="AY239" s="184" t="s">
        <v>216</v>
      </c>
    </row>
    <row r="240" spans="1:65" s="2" customFormat="1" ht="14.4" customHeight="1">
      <c r="A240" s="40"/>
      <c r="B240" s="167"/>
      <c r="C240" s="168" t="s">
        <v>495</v>
      </c>
      <c r="D240" s="168" t="s">
        <v>218</v>
      </c>
      <c r="E240" s="169" t="s">
        <v>1433</v>
      </c>
      <c r="F240" s="170" t="s">
        <v>1434</v>
      </c>
      <c r="G240" s="171" t="s">
        <v>1435</v>
      </c>
      <c r="H240" s="172">
        <v>0.11</v>
      </c>
      <c r="I240" s="173"/>
      <c r="J240" s="174">
        <f>ROUND(I240*H240,2)</f>
        <v>0</v>
      </c>
      <c r="K240" s="175"/>
      <c r="L240" s="41"/>
      <c r="M240" s="176" t="s">
        <v>3</v>
      </c>
      <c r="N240" s="177" t="s">
        <v>51</v>
      </c>
      <c r="O240" s="74"/>
      <c r="P240" s="178">
        <f>O240*H240</f>
        <v>0</v>
      </c>
      <c r="Q240" s="178">
        <v>0</v>
      </c>
      <c r="R240" s="178">
        <f>Q240*H240</f>
        <v>0</v>
      </c>
      <c r="S240" s="178">
        <v>0</v>
      </c>
      <c r="T240" s="179">
        <f>S240*H240</f>
        <v>0</v>
      </c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R240" s="180" t="s">
        <v>222</v>
      </c>
      <c r="AT240" s="180" t="s">
        <v>218</v>
      </c>
      <c r="AU240" s="180" t="s">
        <v>22</v>
      </c>
      <c r="AY240" s="20" t="s">
        <v>216</v>
      </c>
      <c r="BE240" s="181">
        <f>IF(N240="základní",J240,0)</f>
        <v>0</v>
      </c>
      <c r="BF240" s="181">
        <f>IF(N240="snížená",J240,0)</f>
        <v>0</v>
      </c>
      <c r="BG240" s="181">
        <f>IF(N240="zákl. přenesená",J240,0)</f>
        <v>0</v>
      </c>
      <c r="BH240" s="181">
        <f>IF(N240="sníž. přenesená",J240,0)</f>
        <v>0</v>
      </c>
      <c r="BI240" s="181">
        <f>IF(N240="nulová",J240,0)</f>
        <v>0</v>
      </c>
      <c r="BJ240" s="20" t="s">
        <v>88</v>
      </c>
      <c r="BK240" s="181">
        <f>ROUND(I240*H240,2)</f>
        <v>0</v>
      </c>
      <c r="BL240" s="20" t="s">
        <v>222</v>
      </c>
      <c r="BM240" s="180" t="s">
        <v>1796</v>
      </c>
    </row>
    <row r="241" spans="1:51" s="13" customFormat="1" ht="12">
      <c r="A241" s="13"/>
      <c r="B241" s="182"/>
      <c r="C241" s="13"/>
      <c r="D241" s="183" t="s">
        <v>224</v>
      </c>
      <c r="E241" s="13"/>
      <c r="F241" s="185" t="s">
        <v>1437</v>
      </c>
      <c r="G241" s="13"/>
      <c r="H241" s="186">
        <v>0.11</v>
      </c>
      <c r="I241" s="187"/>
      <c r="J241" s="13"/>
      <c r="K241" s="13"/>
      <c r="L241" s="182"/>
      <c r="M241" s="188"/>
      <c r="N241" s="189"/>
      <c r="O241" s="189"/>
      <c r="P241" s="189"/>
      <c r="Q241" s="189"/>
      <c r="R241" s="189"/>
      <c r="S241" s="189"/>
      <c r="T241" s="190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184" t="s">
        <v>224</v>
      </c>
      <c r="AU241" s="184" t="s">
        <v>22</v>
      </c>
      <c r="AV241" s="13" t="s">
        <v>22</v>
      </c>
      <c r="AW241" s="13" t="s">
        <v>4</v>
      </c>
      <c r="AX241" s="13" t="s">
        <v>88</v>
      </c>
      <c r="AY241" s="184" t="s">
        <v>216</v>
      </c>
    </row>
    <row r="242" spans="1:63" s="12" customFormat="1" ht="22.8" customHeight="1">
      <c r="A242" s="12"/>
      <c r="B242" s="154"/>
      <c r="C242" s="12"/>
      <c r="D242" s="155" t="s">
        <v>79</v>
      </c>
      <c r="E242" s="165" t="s">
        <v>592</v>
      </c>
      <c r="F242" s="165" t="s">
        <v>593</v>
      </c>
      <c r="G242" s="12"/>
      <c r="H242" s="12"/>
      <c r="I242" s="157"/>
      <c r="J242" s="166">
        <f>BK242</f>
        <v>0</v>
      </c>
      <c r="K242" s="12"/>
      <c r="L242" s="154"/>
      <c r="M242" s="159"/>
      <c r="N242" s="160"/>
      <c r="O242" s="160"/>
      <c r="P242" s="161">
        <f>SUM(P243:P246)</f>
        <v>0</v>
      </c>
      <c r="Q242" s="160"/>
      <c r="R242" s="161">
        <f>SUM(R243:R246)</f>
        <v>0</v>
      </c>
      <c r="S242" s="160"/>
      <c r="T242" s="162">
        <f>SUM(T243:T246)</f>
        <v>0</v>
      </c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R242" s="155" t="s">
        <v>88</v>
      </c>
      <c r="AT242" s="163" t="s">
        <v>79</v>
      </c>
      <c r="AU242" s="163" t="s">
        <v>88</v>
      </c>
      <c r="AY242" s="155" t="s">
        <v>216</v>
      </c>
      <c r="BK242" s="164">
        <f>SUM(BK243:BK246)</f>
        <v>0</v>
      </c>
    </row>
    <row r="243" spans="1:65" s="2" customFormat="1" ht="49.05" customHeight="1">
      <c r="A243" s="40"/>
      <c r="B243" s="167"/>
      <c r="C243" s="168" t="s">
        <v>503</v>
      </c>
      <c r="D243" s="168" t="s">
        <v>218</v>
      </c>
      <c r="E243" s="169" t="s">
        <v>1452</v>
      </c>
      <c r="F243" s="170" t="s">
        <v>1453</v>
      </c>
      <c r="G243" s="171" t="s">
        <v>299</v>
      </c>
      <c r="H243" s="172">
        <v>61.775</v>
      </c>
      <c r="I243" s="173"/>
      <c r="J243" s="174">
        <f>ROUND(I243*H243,2)</f>
        <v>0</v>
      </c>
      <c r="K243" s="175"/>
      <c r="L243" s="41"/>
      <c r="M243" s="176" t="s">
        <v>3</v>
      </c>
      <c r="N243" s="177" t="s">
        <v>51</v>
      </c>
      <c r="O243" s="74"/>
      <c r="P243" s="178">
        <f>O243*H243</f>
        <v>0</v>
      </c>
      <c r="Q243" s="178">
        <v>0</v>
      </c>
      <c r="R243" s="178">
        <f>Q243*H243</f>
        <v>0</v>
      </c>
      <c r="S243" s="178">
        <v>0</v>
      </c>
      <c r="T243" s="179">
        <f>S243*H243</f>
        <v>0</v>
      </c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R243" s="180" t="s">
        <v>222</v>
      </c>
      <c r="AT243" s="180" t="s">
        <v>218</v>
      </c>
      <c r="AU243" s="180" t="s">
        <v>22</v>
      </c>
      <c r="AY243" s="20" t="s">
        <v>216</v>
      </c>
      <c r="BE243" s="181">
        <f>IF(N243="základní",J243,0)</f>
        <v>0</v>
      </c>
      <c r="BF243" s="181">
        <f>IF(N243="snížená",J243,0)</f>
        <v>0</v>
      </c>
      <c r="BG243" s="181">
        <f>IF(N243="zákl. přenesená",J243,0)</f>
        <v>0</v>
      </c>
      <c r="BH243" s="181">
        <f>IF(N243="sníž. přenesená",J243,0)</f>
        <v>0</v>
      </c>
      <c r="BI243" s="181">
        <f>IF(N243="nulová",J243,0)</f>
        <v>0</v>
      </c>
      <c r="BJ243" s="20" t="s">
        <v>88</v>
      </c>
      <c r="BK243" s="181">
        <f>ROUND(I243*H243,2)</f>
        <v>0</v>
      </c>
      <c r="BL243" s="20" t="s">
        <v>222</v>
      </c>
      <c r="BM243" s="180" t="s">
        <v>1797</v>
      </c>
    </row>
    <row r="244" spans="1:51" s="13" customFormat="1" ht="12">
      <c r="A244" s="13"/>
      <c r="B244" s="182"/>
      <c r="C244" s="13"/>
      <c r="D244" s="183" t="s">
        <v>224</v>
      </c>
      <c r="E244" s="13"/>
      <c r="F244" s="185" t="s">
        <v>2149</v>
      </c>
      <c r="G244" s="13"/>
      <c r="H244" s="186">
        <v>61.775</v>
      </c>
      <c r="I244" s="187"/>
      <c r="J244" s="13"/>
      <c r="K244" s="13"/>
      <c r="L244" s="182"/>
      <c r="M244" s="188"/>
      <c r="N244" s="189"/>
      <c r="O244" s="189"/>
      <c r="P244" s="189"/>
      <c r="Q244" s="189"/>
      <c r="R244" s="189"/>
      <c r="S244" s="189"/>
      <c r="T244" s="190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184" t="s">
        <v>224</v>
      </c>
      <c r="AU244" s="184" t="s">
        <v>22</v>
      </c>
      <c r="AV244" s="13" t="s">
        <v>22</v>
      </c>
      <c r="AW244" s="13" t="s">
        <v>4</v>
      </c>
      <c r="AX244" s="13" t="s">
        <v>88</v>
      </c>
      <c r="AY244" s="184" t="s">
        <v>216</v>
      </c>
    </row>
    <row r="245" spans="1:65" s="2" customFormat="1" ht="49.05" customHeight="1">
      <c r="A245" s="40"/>
      <c r="B245" s="167"/>
      <c r="C245" s="168" t="s">
        <v>514</v>
      </c>
      <c r="D245" s="168" t="s">
        <v>218</v>
      </c>
      <c r="E245" s="169" t="s">
        <v>1456</v>
      </c>
      <c r="F245" s="170" t="s">
        <v>1457</v>
      </c>
      <c r="G245" s="171" t="s">
        <v>299</v>
      </c>
      <c r="H245" s="172">
        <v>61.775</v>
      </c>
      <c r="I245" s="173"/>
      <c r="J245" s="174">
        <f>ROUND(I245*H245,2)</f>
        <v>0</v>
      </c>
      <c r="K245" s="175"/>
      <c r="L245" s="41"/>
      <c r="M245" s="176" t="s">
        <v>3</v>
      </c>
      <c r="N245" s="177" t="s">
        <v>51</v>
      </c>
      <c r="O245" s="74"/>
      <c r="P245" s="178">
        <f>O245*H245</f>
        <v>0</v>
      </c>
      <c r="Q245" s="178">
        <v>0</v>
      </c>
      <c r="R245" s="178">
        <f>Q245*H245</f>
        <v>0</v>
      </c>
      <c r="S245" s="178">
        <v>0</v>
      </c>
      <c r="T245" s="179">
        <f>S245*H245</f>
        <v>0</v>
      </c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R245" s="180" t="s">
        <v>222</v>
      </c>
      <c r="AT245" s="180" t="s">
        <v>218</v>
      </c>
      <c r="AU245" s="180" t="s">
        <v>22</v>
      </c>
      <c r="AY245" s="20" t="s">
        <v>216</v>
      </c>
      <c r="BE245" s="181">
        <f>IF(N245="základní",J245,0)</f>
        <v>0</v>
      </c>
      <c r="BF245" s="181">
        <f>IF(N245="snížená",J245,0)</f>
        <v>0</v>
      </c>
      <c r="BG245" s="181">
        <f>IF(N245="zákl. přenesená",J245,0)</f>
        <v>0</v>
      </c>
      <c r="BH245" s="181">
        <f>IF(N245="sníž. přenesená",J245,0)</f>
        <v>0</v>
      </c>
      <c r="BI245" s="181">
        <f>IF(N245="nulová",J245,0)</f>
        <v>0</v>
      </c>
      <c r="BJ245" s="20" t="s">
        <v>88</v>
      </c>
      <c r="BK245" s="181">
        <f>ROUND(I245*H245,2)</f>
        <v>0</v>
      </c>
      <c r="BL245" s="20" t="s">
        <v>222</v>
      </c>
      <c r="BM245" s="180" t="s">
        <v>1799</v>
      </c>
    </row>
    <row r="246" spans="1:51" s="13" customFormat="1" ht="12">
      <c r="A246" s="13"/>
      <c r="B246" s="182"/>
      <c r="C246" s="13"/>
      <c r="D246" s="183" t="s">
        <v>224</v>
      </c>
      <c r="E246" s="13"/>
      <c r="F246" s="185" t="s">
        <v>2149</v>
      </c>
      <c r="G246" s="13"/>
      <c r="H246" s="186">
        <v>61.775</v>
      </c>
      <c r="I246" s="187"/>
      <c r="J246" s="13"/>
      <c r="K246" s="13"/>
      <c r="L246" s="182"/>
      <c r="M246" s="188"/>
      <c r="N246" s="189"/>
      <c r="O246" s="189"/>
      <c r="P246" s="189"/>
      <c r="Q246" s="189"/>
      <c r="R246" s="189"/>
      <c r="S246" s="189"/>
      <c r="T246" s="190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184" t="s">
        <v>224</v>
      </c>
      <c r="AU246" s="184" t="s">
        <v>22</v>
      </c>
      <c r="AV246" s="13" t="s">
        <v>22</v>
      </c>
      <c r="AW246" s="13" t="s">
        <v>4</v>
      </c>
      <c r="AX246" s="13" t="s">
        <v>88</v>
      </c>
      <c r="AY246" s="184" t="s">
        <v>216</v>
      </c>
    </row>
    <row r="247" spans="1:63" s="12" customFormat="1" ht="25.9" customHeight="1">
      <c r="A247" s="12"/>
      <c r="B247" s="154"/>
      <c r="C247" s="12"/>
      <c r="D247" s="155" t="s">
        <v>79</v>
      </c>
      <c r="E247" s="156" t="s">
        <v>1622</v>
      </c>
      <c r="F247" s="156" t="s">
        <v>1623</v>
      </c>
      <c r="G247" s="12"/>
      <c r="H247" s="12"/>
      <c r="I247" s="157"/>
      <c r="J247" s="158">
        <f>BK247</f>
        <v>0</v>
      </c>
      <c r="K247" s="12"/>
      <c r="L247" s="154"/>
      <c r="M247" s="159"/>
      <c r="N247" s="160"/>
      <c r="O247" s="160"/>
      <c r="P247" s="161">
        <f>P248</f>
        <v>0</v>
      </c>
      <c r="Q247" s="160"/>
      <c r="R247" s="161">
        <f>R248</f>
        <v>0</v>
      </c>
      <c r="S247" s="160"/>
      <c r="T247" s="162">
        <f>T248</f>
        <v>0</v>
      </c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R247" s="155" t="s">
        <v>244</v>
      </c>
      <c r="AT247" s="163" t="s">
        <v>79</v>
      </c>
      <c r="AU247" s="163" t="s">
        <v>80</v>
      </c>
      <c r="AY247" s="155" t="s">
        <v>216</v>
      </c>
      <c r="BK247" s="164">
        <f>BK248</f>
        <v>0</v>
      </c>
    </row>
    <row r="248" spans="1:63" s="12" customFormat="1" ht="22.8" customHeight="1">
      <c r="A248" s="12"/>
      <c r="B248" s="154"/>
      <c r="C248" s="12"/>
      <c r="D248" s="155" t="s">
        <v>79</v>
      </c>
      <c r="E248" s="165" t="s">
        <v>1624</v>
      </c>
      <c r="F248" s="165" t="s">
        <v>1625</v>
      </c>
      <c r="G248" s="12"/>
      <c r="H248" s="12"/>
      <c r="I248" s="157"/>
      <c r="J248" s="166">
        <f>BK248</f>
        <v>0</v>
      </c>
      <c r="K248" s="12"/>
      <c r="L248" s="154"/>
      <c r="M248" s="159"/>
      <c r="N248" s="160"/>
      <c r="O248" s="160"/>
      <c r="P248" s="161">
        <f>SUM(P249:P252)</f>
        <v>0</v>
      </c>
      <c r="Q248" s="160"/>
      <c r="R248" s="161">
        <f>SUM(R249:R252)</f>
        <v>0</v>
      </c>
      <c r="S248" s="160"/>
      <c r="T248" s="162">
        <f>SUM(T249:T252)</f>
        <v>0</v>
      </c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R248" s="155" t="s">
        <v>244</v>
      </c>
      <c r="AT248" s="163" t="s">
        <v>79</v>
      </c>
      <c r="AU248" s="163" t="s">
        <v>88</v>
      </c>
      <c r="AY248" s="155" t="s">
        <v>216</v>
      </c>
      <c r="BK248" s="164">
        <f>SUM(BK249:BK252)</f>
        <v>0</v>
      </c>
    </row>
    <row r="249" spans="1:65" s="2" customFormat="1" ht="14.4" customHeight="1">
      <c r="A249" s="40"/>
      <c r="B249" s="167"/>
      <c r="C249" s="168" t="s">
        <v>521</v>
      </c>
      <c r="D249" s="168" t="s">
        <v>218</v>
      </c>
      <c r="E249" s="169" t="s">
        <v>1626</v>
      </c>
      <c r="F249" s="170" t="s">
        <v>1627</v>
      </c>
      <c r="G249" s="171" t="s">
        <v>1435</v>
      </c>
      <c r="H249" s="172">
        <v>0.11</v>
      </c>
      <c r="I249" s="173"/>
      <c r="J249" s="174">
        <f>ROUND(I249*H249,2)</f>
        <v>0</v>
      </c>
      <c r="K249" s="175"/>
      <c r="L249" s="41"/>
      <c r="M249" s="176" t="s">
        <v>3</v>
      </c>
      <c r="N249" s="177" t="s">
        <v>51</v>
      </c>
      <c r="O249" s="74"/>
      <c r="P249" s="178">
        <f>O249*H249</f>
        <v>0</v>
      </c>
      <c r="Q249" s="178">
        <v>0</v>
      </c>
      <c r="R249" s="178">
        <f>Q249*H249</f>
        <v>0</v>
      </c>
      <c r="S249" s="178">
        <v>0</v>
      </c>
      <c r="T249" s="179">
        <f>S249*H249</f>
        <v>0</v>
      </c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R249" s="180" t="s">
        <v>1628</v>
      </c>
      <c r="AT249" s="180" t="s">
        <v>218</v>
      </c>
      <c r="AU249" s="180" t="s">
        <v>22</v>
      </c>
      <c r="AY249" s="20" t="s">
        <v>216</v>
      </c>
      <c r="BE249" s="181">
        <f>IF(N249="základní",J249,0)</f>
        <v>0</v>
      </c>
      <c r="BF249" s="181">
        <f>IF(N249="snížená",J249,0)</f>
        <v>0</v>
      </c>
      <c r="BG249" s="181">
        <f>IF(N249="zákl. přenesená",J249,0)</f>
        <v>0</v>
      </c>
      <c r="BH249" s="181">
        <f>IF(N249="sníž. přenesená",J249,0)</f>
        <v>0</v>
      </c>
      <c r="BI249" s="181">
        <f>IF(N249="nulová",J249,0)</f>
        <v>0</v>
      </c>
      <c r="BJ249" s="20" t="s">
        <v>88</v>
      </c>
      <c r="BK249" s="181">
        <f>ROUND(I249*H249,2)</f>
        <v>0</v>
      </c>
      <c r="BL249" s="20" t="s">
        <v>1628</v>
      </c>
      <c r="BM249" s="180" t="s">
        <v>1800</v>
      </c>
    </row>
    <row r="250" spans="1:51" s="13" customFormat="1" ht="12">
      <c r="A250" s="13"/>
      <c r="B250" s="182"/>
      <c r="C250" s="13"/>
      <c r="D250" s="183" t="s">
        <v>224</v>
      </c>
      <c r="E250" s="13"/>
      <c r="F250" s="185" t="s">
        <v>1437</v>
      </c>
      <c r="G250" s="13"/>
      <c r="H250" s="186">
        <v>0.11</v>
      </c>
      <c r="I250" s="187"/>
      <c r="J250" s="13"/>
      <c r="K250" s="13"/>
      <c r="L250" s="182"/>
      <c r="M250" s="188"/>
      <c r="N250" s="189"/>
      <c r="O250" s="189"/>
      <c r="P250" s="189"/>
      <c r="Q250" s="189"/>
      <c r="R250" s="189"/>
      <c r="S250" s="189"/>
      <c r="T250" s="190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184" t="s">
        <v>224</v>
      </c>
      <c r="AU250" s="184" t="s">
        <v>22</v>
      </c>
      <c r="AV250" s="13" t="s">
        <v>22</v>
      </c>
      <c r="AW250" s="13" t="s">
        <v>4</v>
      </c>
      <c r="AX250" s="13" t="s">
        <v>88</v>
      </c>
      <c r="AY250" s="184" t="s">
        <v>216</v>
      </c>
    </row>
    <row r="251" spans="1:65" s="2" customFormat="1" ht="14.4" customHeight="1">
      <c r="A251" s="40"/>
      <c r="B251" s="167"/>
      <c r="C251" s="168" t="s">
        <v>529</v>
      </c>
      <c r="D251" s="168" t="s">
        <v>218</v>
      </c>
      <c r="E251" s="169" t="s">
        <v>1632</v>
      </c>
      <c r="F251" s="170" t="s">
        <v>1633</v>
      </c>
      <c r="G251" s="171" t="s">
        <v>1435</v>
      </c>
      <c r="H251" s="172">
        <v>0.11</v>
      </c>
      <c r="I251" s="173"/>
      <c r="J251" s="174">
        <f>ROUND(I251*H251,2)</f>
        <v>0</v>
      </c>
      <c r="K251" s="175"/>
      <c r="L251" s="41"/>
      <c r="M251" s="176" t="s">
        <v>3</v>
      </c>
      <c r="N251" s="177" t="s">
        <v>51</v>
      </c>
      <c r="O251" s="74"/>
      <c r="P251" s="178">
        <f>O251*H251</f>
        <v>0</v>
      </c>
      <c r="Q251" s="178">
        <v>0</v>
      </c>
      <c r="R251" s="178">
        <f>Q251*H251</f>
        <v>0</v>
      </c>
      <c r="S251" s="178">
        <v>0</v>
      </c>
      <c r="T251" s="179">
        <f>S251*H251</f>
        <v>0</v>
      </c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R251" s="180" t="s">
        <v>1628</v>
      </c>
      <c r="AT251" s="180" t="s">
        <v>218</v>
      </c>
      <c r="AU251" s="180" t="s">
        <v>22</v>
      </c>
      <c r="AY251" s="20" t="s">
        <v>216</v>
      </c>
      <c r="BE251" s="181">
        <f>IF(N251="základní",J251,0)</f>
        <v>0</v>
      </c>
      <c r="BF251" s="181">
        <f>IF(N251="snížená",J251,0)</f>
        <v>0</v>
      </c>
      <c r="BG251" s="181">
        <f>IF(N251="zákl. přenesená",J251,0)</f>
        <v>0</v>
      </c>
      <c r="BH251" s="181">
        <f>IF(N251="sníž. přenesená",J251,0)</f>
        <v>0</v>
      </c>
      <c r="BI251" s="181">
        <f>IF(N251="nulová",J251,0)</f>
        <v>0</v>
      </c>
      <c r="BJ251" s="20" t="s">
        <v>88</v>
      </c>
      <c r="BK251" s="181">
        <f>ROUND(I251*H251,2)</f>
        <v>0</v>
      </c>
      <c r="BL251" s="20" t="s">
        <v>1628</v>
      </c>
      <c r="BM251" s="180" t="s">
        <v>1801</v>
      </c>
    </row>
    <row r="252" spans="1:51" s="13" customFormat="1" ht="12">
      <c r="A252" s="13"/>
      <c r="B252" s="182"/>
      <c r="C252" s="13"/>
      <c r="D252" s="183" t="s">
        <v>224</v>
      </c>
      <c r="E252" s="13"/>
      <c r="F252" s="185" t="s">
        <v>1437</v>
      </c>
      <c r="G252" s="13"/>
      <c r="H252" s="186">
        <v>0.11</v>
      </c>
      <c r="I252" s="187"/>
      <c r="J252" s="13"/>
      <c r="K252" s="13"/>
      <c r="L252" s="182"/>
      <c r="M252" s="237"/>
      <c r="N252" s="238"/>
      <c r="O252" s="238"/>
      <c r="P252" s="238"/>
      <c r="Q252" s="238"/>
      <c r="R252" s="238"/>
      <c r="S252" s="238"/>
      <c r="T252" s="239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184" t="s">
        <v>224</v>
      </c>
      <c r="AU252" s="184" t="s">
        <v>22</v>
      </c>
      <c r="AV252" s="13" t="s">
        <v>22</v>
      </c>
      <c r="AW252" s="13" t="s">
        <v>4</v>
      </c>
      <c r="AX252" s="13" t="s">
        <v>88</v>
      </c>
      <c r="AY252" s="184" t="s">
        <v>216</v>
      </c>
    </row>
    <row r="253" spans="1:31" s="2" customFormat="1" ht="6.95" customHeight="1">
      <c r="A253" s="40"/>
      <c r="B253" s="57"/>
      <c r="C253" s="58"/>
      <c r="D253" s="58"/>
      <c r="E253" s="58"/>
      <c r="F253" s="58"/>
      <c r="G253" s="58"/>
      <c r="H253" s="58"/>
      <c r="I253" s="58"/>
      <c r="J253" s="58"/>
      <c r="K253" s="58"/>
      <c r="L253" s="41"/>
      <c r="M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</row>
  </sheetData>
  <autoFilter ref="C86:K252"/>
  <mergeCells count="9">
    <mergeCell ref="E7:H7"/>
    <mergeCell ref="E9:H9"/>
    <mergeCell ref="E18:H18"/>
    <mergeCell ref="E27:H27"/>
    <mergeCell ref="E48:H48"/>
    <mergeCell ref="E50:H50"/>
    <mergeCell ref="E77:H77"/>
    <mergeCell ref="E79:H7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0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9" t="s">
        <v>6</v>
      </c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89</v>
      </c>
    </row>
    <row r="3" spans="2:46" s="1" customFormat="1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3"/>
      <c r="AT3" s="20" t="s">
        <v>22</v>
      </c>
    </row>
    <row r="4" spans="2:46" s="1" customFormat="1" ht="24.95" customHeight="1">
      <c r="B4" s="23"/>
      <c r="D4" s="24" t="s">
        <v>186</v>
      </c>
      <c r="L4" s="23"/>
      <c r="M4" s="116" t="s">
        <v>11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33" t="s">
        <v>17</v>
      </c>
      <c r="L6" s="23"/>
    </row>
    <row r="7" spans="2:12" s="1" customFormat="1" ht="16.5" customHeight="1">
      <c r="B7" s="23"/>
      <c r="E7" s="117" t="str">
        <f>'Rekapitulace stavby'!K6</f>
        <v>II/187 Kolínec průtah</v>
      </c>
      <c r="F7" s="33"/>
      <c r="G7" s="33"/>
      <c r="H7" s="33"/>
      <c r="L7" s="23"/>
    </row>
    <row r="8" spans="1:31" s="2" customFormat="1" ht="12" customHeight="1">
      <c r="A8" s="40"/>
      <c r="B8" s="41"/>
      <c r="C8" s="40"/>
      <c r="D8" s="33" t="s">
        <v>187</v>
      </c>
      <c r="E8" s="40"/>
      <c r="F8" s="40"/>
      <c r="G8" s="40"/>
      <c r="H8" s="40"/>
      <c r="I8" s="40"/>
      <c r="J8" s="40"/>
      <c r="K8" s="40"/>
      <c r="L8" s="118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1"/>
      <c r="C9" s="40"/>
      <c r="D9" s="40"/>
      <c r="E9" s="64" t="s">
        <v>188</v>
      </c>
      <c r="F9" s="40"/>
      <c r="G9" s="40"/>
      <c r="H9" s="40"/>
      <c r="I9" s="40"/>
      <c r="J9" s="40"/>
      <c r="K9" s="40"/>
      <c r="L9" s="118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1"/>
      <c r="C10" s="40"/>
      <c r="D10" s="40"/>
      <c r="E10" s="40"/>
      <c r="F10" s="40"/>
      <c r="G10" s="40"/>
      <c r="H10" s="40"/>
      <c r="I10" s="40"/>
      <c r="J10" s="40"/>
      <c r="K10" s="40"/>
      <c r="L10" s="118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1"/>
      <c r="C11" s="40"/>
      <c r="D11" s="33" t="s">
        <v>19</v>
      </c>
      <c r="E11" s="40"/>
      <c r="F11" s="28" t="s">
        <v>20</v>
      </c>
      <c r="G11" s="40"/>
      <c r="H11" s="40"/>
      <c r="I11" s="33" t="s">
        <v>21</v>
      </c>
      <c r="J11" s="28" t="s">
        <v>3</v>
      </c>
      <c r="K11" s="40"/>
      <c r="L11" s="118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1"/>
      <c r="C12" s="40"/>
      <c r="D12" s="33" t="s">
        <v>23</v>
      </c>
      <c r="E12" s="40"/>
      <c r="F12" s="28" t="s">
        <v>24</v>
      </c>
      <c r="G12" s="40"/>
      <c r="H12" s="40"/>
      <c r="I12" s="33" t="s">
        <v>25</v>
      </c>
      <c r="J12" s="66" t="str">
        <f>'Rekapitulace stavby'!AN8</f>
        <v>21. 1. 2021</v>
      </c>
      <c r="K12" s="40"/>
      <c r="L12" s="118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1"/>
      <c r="C13" s="40"/>
      <c r="D13" s="40"/>
      <c r="E13" s="40"/>
      <c r="F13" s="40"/>
      <c r="G13" s="40"/>
      <c r="H13" s="40"/>
      <c r="I13" s="40"/>
      <c r="J13" s="40"/>
      <c r="K13" s="40"/>
      <c r="L13" s="118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1"/>
      <c r="C14" s="40"/>
      <c r="D14" s="33" t="s">
        <v>31</v>
      </c>
      <c r="E14" s="40"/>
      <c r="F14" s="40"/>
      <c r="G14" s="40"/>
      <c r="H14" s="40"/>
      <c r="I14" s="33" t="s">
        <v>32</v>
      </c>
      <c r="J14" s="28" t="s">
        <v>33</v>
      </c>
      <c r="K14" s="40"/>
      <c r="L14" s="118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1"/>
      <c r="C15" s="40"/>
      <c r="D15" s="40"/>
      <c r="E15" s="28" t="s">
        <v>34</v>
      </c>
      <c r="F15" s="40"/>
      <c r="G15" s="40"/>
      <c r="H15" s="40"/>
      <c r="I15" s="33" t="s">
        <v>35</v>
      </c>
      <c r="J15" s="28" t="s">
        <v>3</v>
      </c>
      <c r="K15" s="40"/>
      <c r="L15" s="118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1"/>
      <c r="C16" s="40"/>
      <c r="D16" s="40"/>
      <c r="E16" s="40"/>
      <c r="F16" s="40"/>
      <c r="G16" s="40"/>
      <c r="H16" s="40"/>
      <c r="I16" s="40"/>
      <c r="J16" s="40"/>
      <c r="K16" s="40"/>
      <c r="L16" s="118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1"/>
      <c r="C17" s="40"/>
      <c r="D17" s="33" t="s">
        <v>36</v>
      </c>
      <c r="E17" s="40"/>
      <c r="F17" s="40"/>
      <c r="G17" s="40"/>
      <c r="H17" s="40"/>
      <c r="I17" s="33" t="s">
        <v>32</v>
      </c>
      <c r="J17" s="34" t="str">
        <f>'Rekapitulace stavby'!AN13</f>
        <v>Vyplň údaj</v>
      </c>
      <c r="K17" s="40"/>
      <c r="L17" s="118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1"/>
      <c r="C18" s="40"/>
      <c r="D18" s="40"/>
      <c r="E18" s="34" t="str">
        <f>'Rekapitulace stavby'!E14</f>
        <v>Vyplň údaj</v>
      </c>
      <c r="F18" s="28"/>
      <c r="G18" s="28"/>
      <c r="H18" s="28"/>
      <c r="I18" s="33" t="s">
        <v>35</v>
      </c>
      <c r="J18" s="34" t="str">
        <f>'Rekapitulace stavby'!AN14</f>
        <v>Vyplň údaj</v>
      </c>
      <c r="K18" s="40"/>
      <c r="L18" s="118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1"/>
      <c r="C19" s="40"/>
      <c r="D19" s="40"/>
      <c r="E19" s="40"/>
      <c r="F19" s="40"/>
      <c r="G19" s="40"/>
      <c r="H19" s="40"/>
      <c r="I19" s="40"/>
      <c r="J19" s="40"/>
      <c r="K19" s="40"/>
      <c r="L19" s="118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1"/>
      <c r="C20" s="40"/>
      <c r="D20" s="33" t="s">
        <v>38</v>
      </c>
      <c r="E20" s="40"/>
      <c r="F20" s="40"/>
      <c r="G20" s="40"/>
      <c r="H20" s="40"/>
      <c r="I20" s="33" t="s">
        <v>32</v>
      </c>
      <c r="J20" s="28" t="s">
        <v>39</v>
      </c>
      <c r="K20" s="40"/>
      <c r="L20" s="118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1"/>
      <c r="C21" s="40"/>
      <c r="D21" s="40"/>
      <c r="E21" s="28" t="s">
        <v>40</v>
      </c>
      <c r="F21" s="40"/>
      <c r="G21" s="40"/>
      <c r="H21" s="40"/>
      <c r="I21" s="33" t="s">
        <v>35</v>
      </c>
      <c r="J21" s="28" t="s">
        <v>3</v>
      </c>
      <c r="K21" s="40"/>
      <c r="L21" s="118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1"/>
      <c r="C22" s="40"/>
      <c r="D22" s="40"/>
      <c r="E22" s="40"/>
      <c r="F22" s="40"/>
      <c r="G22" s="40"/>
      <c r="H22" s="40"/>
      <c r="I22" s="40"/>
      <c r="J22" s="40"/>
      <c r="K22" s="40"/>
      <c r="L22" s="118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1"/>
      <c r="C23" s="40"/>
      <c r="D23" s="33" t="s">
        <v>42</v>
      </c>
      <c r="E23" s="40"/>
      <c r="F23" s="40"/>
      <c r="G23" s="40"/>
      <c r="H23" s="40"/>
      <c r="I23" s="33" t="s">
        <v>32</v>
      </c>
      <c r="J23" s="28" t="s">
        <v>39</v>
      </c>
      <c r="K23" s="40"/>
      <c r="L23" s="118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1"/>
      <c r="C24" s="40"/>
      <c r="D24" s="40"/>
      <c r="E24" s="28" t="s">
        <v>43</v>
      </c>
      <c r="F24" s="40"/>
      <c r="G24" s="40"/>
      <c r="H24" s="40"/>
      <c r="I24" s="33" t="s">
        <v>35</v>
      </c>
      <c r="J24" s="28" t="s">
        <v>3</v>
      </c>
      <c r="K24" s="40"/>
      <c r="L24" s="118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1"/>
      <c r="C25" s="40"/>
      <c r="D25" s="40"/>
      <c r="E25" s="40"/>
      <c r="F25" s="40"/>
      <c r="G25" s="40"/>
      <c r="H25" s="40"/>
      <c r="I25" s="40"/>
      <c r="J25" s="40"/>
      <c r="K25" s="40"/>
      <c r="L25" s="118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1"/>
      <c r="C26" s="40"/>
      <c r="D26" s="33" t="s">
        <v>44</v>
      </c>
      <c r="E26" s="40"/>
      <c r="F26" s="40"/>
      <c r="G26" s="40"/>
      <c r="H26" s="40"/>
      <c r="I26" s="40"/>
      <c r="J26" s="40"/>
      <c r="K26" s="40"/>
      <c r="L26" s="118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19"/>
      <c r="B27" s="120"/>
      <c r="C27" s="119"/>
      <c r="D27" s="119"/>
      <c r="E27" s="38" t="s">
        <v>3</v>
      </c>
      <c r="F27" s="38"/>
      <c r="G27" s="38"/>
      <c r="H27" s="38"/>
      <c r="I27" s="119"/>
      <c r="J27" s="119"/>
      <c r="K27" s="119"/>
      <c r="L27" s="121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</row>
    <row r="28" spans="1:31" s="2" customFormat="1" ht="6.95" customHeight="1">
      <c r="A28" s="40"/>
      <c r="B28" s="41"/>
      <c r="C28" s="40"/>
      <c r="D28" s="40"/>
      <c r="E28" s="40"/>
      <c r="F28" s="40"/>
      <c r="G28" s="40"/>
      <c r="H28" s="40"/>
      <c r="I28" s="40"/>
      <c r="J28" s="40"/>
      <c r="K28" s="40"/>
      <c r="L28" s="118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1"/>
      <c r="C29" s="40"/>
      <c r="D29" s="86"/>
      <c r="E29" s="86"/>
      <c r="F29" s="86"/>
      <c r="G29" s="86"/>
      <c r="H29" s="86"/>
      <c r="I29" s="86"/>
      <c r="J29" s="86"/>
      <c r="K29" s="86"/>
      <c r="L29" s="118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1"/>
      <c r="C30" s="40"/>
      <c r="D30" s="122" t="s">
        <v>46</v>
      </c>
      <c r="E30" s="40"/>
      <c r="F30" s="40"/>
      <c r="G30" s="40"/>
      <c r="H30" s="40"/>
      <c r="I30" s="40"/>
      <c r="J30" s="92">
        <f>ROUND(J87,2)</f>
        <v>0</v>
      </c>
      <c r="K30" s="40"/>
      <c r="L30" s="118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1"/>
      <c r="C31" s="40"/>
      <c r="D31" s="86"/>
      <c r="E31" s="86"/>
      <c r="F31" s="86"/>
      <c r="G31" s="86"/>
      <c r="H31" s="86"/>
      <c r="I31" s="86"/>
      <c r="J31" s="86"/>
      <c r="K31" s="86"/>
      <c r="L31" s="118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1"/>
      <c r="C32" s="40"/>
      <c r="D32" s="40"/>
      <c r="E32" s="40"/>
      <c r="F32" s="45" t="s">
        <v>48</v>
      </c>
      <c r="G32" s="40"/>
      <c r="H32" s="40"/>
      <c r="I32" s="45" t="s">
        <v>47</v>
      </c>
      <c r="J32" s="45" t="s">
        <v>49</v>
      </c>
      <c r="K32" s="40"/>
      <c r="L32" s="118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1"/>
      <c r="C33" s="40"/>
      <c r="D33" s="123" t="s">
        <v>50</v>
      </c>
      <c r="E33" s="33" t="s">
        <v>51</v>
      </c>
      <c r="F33" s="124">
        <f>ROUND((SUM(BE87:BE302)),2)</f>
        <v>0</v>
      </c>
      <c r="G33" s="40"/>
      <c r="H33" s="40"/>
      <c r="I33" s="125">
        <v>0.21</v>
      </c>
      <c r="J33" s="124">
        <f>ROUND(((SUM(BE87:BE302))*I33),2)</f>
        <v>0</v>
      </c>
      <c r="K33" s="40"/>
      <c r="L33" s="118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1"/>
      <c r="C34" s="40"/>
      <c r="D34" s="40"/>
      <c r="E34" s="33" t="s">
        <v>52</v>
      </c>
      <c r="F34" s="124">
        <f>ROUND((SUM(BF87:BF302)),2)</f>
        <v>0</v>
      </c>
      <c r="G34" s="40"/>
      <c r="H34" s="40"/>
      <c r="I34" s="125">
        <v>0.15</v>
      </c>
      <c r="J34" s="124">
        <f>ROUND(((SUM(BF87:BF302))*I34),2)</f>
        <v>0</v>
      </c>
      <c r="K34" s="40"/>
      <c r="L34" s="118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1"/>
      <c r="C35" s="40"/>
      <c r="D35" s="40"/>
      <c r="E35" s="33" t="s">
        <v>53</v>
      </c>
      <c r="F35" s="124">
        <f>ROUND((SUM(BG87:BG302)),2)</f>
        <v>0</v>
      </c>
      <c r="G35" s="40"/>
      <c r="H35" s="40"/>
      <c r="I35" s="125">
        <v>0.21</v>
      </c>
      <c r="J35" s="124">
        <f>0</f>
        <v>0</v>
      </c>
      <c r="K35" s="40"/>
      <c r="L35" s="118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1"/>
      <c r="C36" s="40"/>
      <c r="D36" s="40"/>
      <c r="E36" s="33" t="s">
        <v>54</v>
      </c>
      <c r="F36" s="124">
        <f>ROUND((SUM(BH87:BH302)),2)</f>
        <v>0</v>
      </c>
      <c r="G36" s="40"/>
      <c r="H36" s="40"/>
      <c r="I36" s="125">
        <v>0.15</v>
      </c>
      <c r="J36" s="124">
        <f>0</f>
        <v>0</v>
      </c>
      <c r="K36" s="40"/>
      <c r="L36" s="118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1"/>
      <c r="C37" s="40"/>
      <c r="D37" s="40"/>
      <c r="E37" s="33" t="s">
        <v>55</v>
      </c>
      <c r="F37" s="124">
        <f>ROUND((SUM(BI87:BI302)),2)</f>
        <v>0</v>
      </c>
      <c r="G37" s="40"/>
      <c r="H37" s="40"/>
      <c r="I37" s="125">
        <v>0</v>
      </c>
      <c r="J37" s="124">
        <f>0</f>
        <v>0</v>
      </c>
      <c r="K37" s="40"/>
      <c r="L37" s="118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1"/>
      <c r="C38" s="40"/>
      <c r="D38" s="40"/>
      <c r="E38" s="40"/>
      <c r="F38" s="40"/>
      <c r="G38" s="40"/>
      <c r="H38" s="40"/>
      <c r="I38" s="40"/>
      <c r="J38" s="40"/>
      <c r="K38" s="40"/>
      <c r="L38" s="118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1"/>
      <c r="C39" s="126"/>
      <c r="D39" s="127" t="s">
        <v>56</v>
      </c>
      <c r="E39" s="78"/>
      <c r="F39" s="78"/>
      <c r="G39" s="128" t="s">
        <v>57</v>
      </c>
      <c r="H39" s="129" t="s">
        <v>58</v>
      </c>
      <c r="I39" s="78"/>
      <c r="J39" s="130">
        <f>SUM(J30:J37)</f>
        <v>0</v>
      </c>
      <c r="K39" s="131"/>
      <c r="L39" s="118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57"/>
      <c r="C40" s="58"/>
      <c r="D40" s="58"/>
      <c r="E40" s="58"/>
      <c r="F40" s="58"/>
      <c r="G40" s="58"/>
      <c r="H40" s="58"/>
      <c r="I40" s="58"/>
      <c r="J40" s="58"/>
      <c r="K40" s="58"/>
      <c r="L40" s="118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59"/>
      <c r="C44" s="60"/>
      <c r="D44" s="60"/>
      <c r="E44" s="60"/>
      <c r="F44" s="60"/>
      <c r="G44" s="60"/>
      <c r="H44" s="60"/>
      <c r="I44" s="60"/>
      <c r="J44" s="60"/>
      <c r="K44" s="60"/>
      <c r="L44" s="118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4" t="s">
        <v>189</v>
      </c>
      <c r="D45" s="40"/>
      <c r="E45" s="40"/>
      <c r="F45" s="40"/>
      <c r="G45" s="40"/>
      <c r="H45" s="40"/>
      <c r="I45" s="40"/>
      <c r="J45" s="40"/>
      <c r="K45" s="40"/>
      <c r="L45" s="118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0"/>
      <c r="D46" s="40"/>
      <c r="E46" s="40"/>
      <c r="F46" s="40"/>
      <c r="G46" s="40"/>
      <c r="H46" s="40"/>
      <c r="I46" s="40"/>
      <c r="J46" s="40"/>
      <c r="K46" s="40"/>
      <c r="L46" s="118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3" t="s">
        <v>17</v>
      </c>
      <c r="D47" s="40"/>
      <c r="E47" s="40"/>
      <c r="F47" s="40"/>
      <c r="G47" s="40"/>
      <c r="H47" s="40"/>
      <c r="I47" s="40"/>
      <c r="J47" s="40"/>
      <c r="K47" s="40"/>
      <c r="L47" s="118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0"/>
      <c r="D48" s="40"/>
      <c r="E48" s="117" t="str">
        <f>E7</f>
        <v>II/187 Kolínec průtah</v>
      </c>
      <c r="F48" s="33"/>
      <c r="G48" s="33"/>
      <c r="H48" s="33"/>
      <c r="I48" s="40"/>
      <c r="J48" s="40"/>
      <c r="K48" s="40"/>
      <c r="L48" s="118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3" t="s">
        <v>187</v>
      </c>
      <c r="D49" s="40"/>
      <c r="E49" s="40"/>
      <c r="F49" s="40"/>
      <c r="G49" s="40"/>
      <c r="H49" s="40"/>
      <c r="I49" s="40"/>
      <c r="J49" s="40"/>
      <c r="K49" s="40"/>
      <c r="L49" s="118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0"/>
      <c r="D50" s="40"/>
      <c r="E50" s="64" t="str">
        <f>E9</f>
        <v>SO 102.1 - Chodníky - I. úsek - uznatelné náklady</v>
      </c>
      <c r="F50" s="40"/>
      <c r="G50" s="40"/>
      <c r="H50" s="40"/>
      <c r="I50" s="40"/>
      <c r="J50" s="40"/>
      <c r="K50" s="40"/>
      <c r="L50" s="118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0"/>
      <c r="D51" s="40"/>
      <c r="E51" s="40"/>
      <c r="F51" s="40"/>
      <c r="G51" s="40"/>
      <c r="H51" s="40"/>
      <c r="I51" s="40"/>
      <c r="J51" s="40"/>
      <c r="K51" s="40"/>
      <c r="L51" s="118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3" t="s">
        <v>23</v>
      </c>
      <c r="D52" s="40"/>
      <c r="E52" s="40"/>
      <c r="F52" s="28" t="str">
        <f>F12</f>
        <v>Kolínec</v>
      </c>
      <c r="G52" s="40"/>
      <c r="H52" s="40"/>
      <c r="I52" s="33" t="s">
        <v>25</v>
      </c>
      <c r="J52" s="66" t="str">
        <f>IF(J12="","",J12)</f>
        <v>21. 1. 2021</v>
      </c>
      <c r="K52" s="40"/>
      <c r="L52" s="118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0"/>
      <c r="D53" s="40"/>
      <c r="E53" s="40"/>
      <c r="F53" s="40"/>
      <c r="G53" s="40"/>
      <c r="H53" s="40"/>
      <c r="I53" s="40"/>
      <c r="J53" s="40"/>
      <c r="K53" s="40"/>
      <c r="L53" s="118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40.05" customHeight="1">
      <c r="A54" s="40"/>
      <c r="B54" s="41"/>
      <c r="C54" s="33" t="s">
        <v>31</v>
      </c>
      <c r="D54" s="40"/>
      <c r="E54" s="40"/>
      <c r="F54" s="28" t="str">
        <f>E15</f>
        <v>Městys Kolínec, Kolínec 28, 341 12 Kolínec</v>
      </c>
      <c r="G54" s="40"/>
      <c r="H54" s="40"/>
      <c r="I54" s="33" t="s">
        <v>38</v>
      </c>
      <c r="J54" s="38" t="str">
        <f>E21</f>
        <v>Ing. arch. Martin Jirovský Ph.D., MBA</v>
      </c>
      <c r="K54" s="40"/>
      <c r="L54" s="118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40.05" customHeight="1">
      <c r="A55" s="40"/>
      <c r="B55" s="41"/>
      <c r="C55" s="33" t="s">
        <v>36</v>
      </c>
      <c r="D55" s="40"/>
      <c r="E55" s="40"/>
      <c r="F55" s="28" t="str">
        <f>IF(E18="","",E18)</f>
        <v>Vyplň údaj</v>
      </c>
      <c r="G55" s="40"/>
      <c r="H55" s="40"/>
      <c r="I55" s="33" t="s">
        <v>42</v>
      </c>
      <c r="J55" s="38" t="str">
        <f>E24</f>
        <v>Centrum služen Staré město; Petra Stejskalová</v>
      </c>
      <c r="K55" s="40"/>
      <c r="L55" s="118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0"/>
      <c r="D56" s="40"/>
      <c r="E56" s="40"/>
      <c r="F56" s="40"/>
      <c r="G56" s="40"/>
      <c r="H56" s="40"/>
      <c r="I56" s="40"/>
      <c r="J56" s="40"/>
      <c r="K56" s="40"/>
      <c r="L56" s="118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32" t="s">
        <v>190</v>
      </c>
      <c r="D57" s="126"/>
      <c r="E57" s="126"/>
      <c r="F57" s="126"/>
      <c r="G57" s="126"/>
      <c r="H57" s="126"/>
      <c r="I57" s="126"/>
      <c r="J57" s="133" t="s">
        <v>191</v>
      </c>
      <c r="K57" s="126"/>
      <c r="L57" s="118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0"/>
      <c r="D58" s="40"/>
      <c r="E58" s="40"/>
      <c r="F58" s="40"/>
      <c r="G58" s="40"/>
      <c r="H58" s="40"/>
      <c r="I58" s="40"/>
      <c r="J58" s="40"/>
      <c r="K58" s="40"/>
      <c r="L58" s="118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34" t="s">
        <v>78</v>
      </c>
      <c r="D59" s="40"/>
      <c r="E59" s="40"/>
      <c r="F59" s="40"/>
      <c r="G59" s="40"/>
      <c r="H59" s="40"/>
      <c r="I59" s="40"/>
      <c r="J59" s="92">
        <f>J87</f>
        <v>0</v>
      </c>
      <c r="K59" s="40"/>
      <c r="L59" s="118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20" t="s">
        <v>192</v>
      </c>
    </row>
    <row r="60" spans="1:31" s="9" customFormat="1" ht="24.95" customHeight="1">
      <c r="A60" s="9"/>
      <c r="B60" s="135"/>
      <c r="C60" s="9"/>
      <c r="D60" s="136" t="s">
        <v>193</v>
      </c>
      <c r="E60" s="137"/>
      <c r="F60" s="137"/>
      <c r="G60" s="137"/>
      <c r="H60" s="137"/>
      <c r="I60" s="137"/>
      <c r="J60" s="138">
        <f>J88</f>
        <v>0</v>
      </c>
      <c r="K60" s="9"/>
      <c r="L60" s="135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39"/>
      <c r="C61" s="10"/>
      <c r="D61" s="140" t="s">
        <v>194</v>
      </c>
      <c r="E61" s="141"/>
      <c r="F61" s="141"/>
      <c r="G61" s="141"/>
      <c r="H61" s="141"/>
      <c r="I61" s="141"/>
      <c r="J61" s="142">
        <f>J89</f>
        <v>0</v>
      </c>
      <c r="K61" s="10"/>
      <c r="L61" s="13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39"/>
      <c r="C62" s="10"/>
      <c r="D62" s="140" t="s">
        <v>195</v>
      </c>
      <c r="E62" s="141"/>
      <c r="F62" s="141"/>
      <c r="G62" s="141"/>
      <c r="H62" s="141"/>
      <c r="I62" s="141"/>
      <c r="J62" s="142">
        <f>J140</f>
        <v>0</v>
      </c>
      <c r="K62" s="10"/>
      <c r="L62" s="13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39"/>
      <c r="C63" s="10"/>
      <c r="D63" s="140" t="s">
        <v>196</v>
      </c>
      <c r="E63" s="141"/>
      <c r="F63" s="141"/>
      <c r="G63" s="141"/>
      <c r="H63" s="141"/>
      <c r="I63" s="141"/>
      <c r="J63" s="142">
        <f>J144</f>
        <v>0</v>
      </c>
      <c r="K63" s="10"/>
      <c r="L63" s="13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39"/>
      <c r="C64" s="10"/>
      <c r="D64" s="140" t="s">
        <v>197</v>
      </c>
      <c r="E64" s="141"/>
      <c r="F64" s="141"/>
      <c r="G64" s="141"/>
      <c r="H64" s="141"/>
      <c r="I64" s="141"/>
      <c r="J64" s="142">
        <f>J150</f>
        <v>0</v>
      </c>
      <c r="K64" s="10"/>
      <c r="L64" s="13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39"/>
      <c r="C65" s="10"/>
      <c r="D65" s="140" t="s">
        <v>198</v>
      </c>
      <c r="E65" s="141"/>
      <c r="F65" s="141"/>
      <c r="G65" s="141"/>
      <c r="H65" s="141"/>
      <c r="I65" s="141"/>
      <c r="J65" s="142">
        <f>J208</f>
        <v>0</v>
      </c>
      <c r="K65" s="10"/>
      <c r="L65" s="13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39"/>
      <c r="C66" s="10"/>
      <c r="D66" s="140" t="s">
        <v>199</v>
      </c>
      <c r="E66" s="141"/>
      <c r="F66" s="141"/>
      <c r="G66" s="141"/>
      <c r="H66" s="141"/>
      <c r="I66" s="141"/>
      <c r="J66" s="142">
        <f>J282</f>
        <v>0</v>
      </c>
      <c r="K66" s="10"/>
      <c r="L66" s="139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39"/>
      <c r="C67" s="10"/>
      <c r="D67" s="140" t="s">
        <v>200</v>
      </c>
      <c r="E67" s="141"/>
      <c r="F67" s="141"/>
      <c r="G67" s="141"/>
      <c r="H67" s="141"/>
      <c r="I67" s="141"/>
      <c r="J67" s="142">
        <f>J300</f>
        <v>0</v>
      </c>
      <c r="K67" s="10"/>
      <c r="L67" s="139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2" customFormat="1" ht="21.8" customHeight="1">
      <c r="A68" s="40"/>
      <c r="B68" s="41"/>
      <c r="C68" s="40"/>
      <c r="D68" s="40"/>
      <c r="E68" s="40"/>
      <c r="F68" s="40"/>
      <c r="G68" s="40"/>
      <c r="H68" s="40"/>
      <c r="I68" s="40"/>
      <c r="J68" s="40"/>
      <c r="K68" s="40"/>
      <c r="L68" s="118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pans="1:31" s="2" customFormat="1" ht="6.95" customHeight="1">
      <c r="A69" s="40"/>
      <c r="B69" s="57"/>
      <c r="C69" s="58"/>
      <c r="D69" s="58"/>
      <c r="E69" s="58"/>
      <c r="F69" s="58"/>
      <c r="G69" s="58"/>
      <c r="H69" s="58"/>
      <c r="I69" s="58"/>
      <c r="J69" s="58"/>
      <c r="K69" s="58"/>
      <c r="L69" s="118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3" spans="1:31" s="2" customFormat="1" ht="6.95" customHeight="1">
      <c r="A73" s="40"/>
      <c r="B73" s="59"/>
      <c r="C73" s="60"/>
      <c r="D73" s="60"/>
      <c r="E73" s="60"/>
      <c r="F73" s="60"/>
      <c r="G73" s="60"/>
      <c r="H73" s="60"/>
      <c r="I73" s="60"/>
      <c r="J73" s="60"/>
      <c r="K73" s="60"/>
      <c r="L73" s="118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24.95" customHeight="1">
      <c r="A74" s="40"/>
      <c r="B74" s="41"/>
      <c r="C74" s="24" t="s">
        <v>201</v>
      </c>
      <c r="D74" s="40"/>
      <c r="E74" s="40"/>
      <c r="F74" s="40"/>
      <c r="G74" s="40"/>
      <c r="H74" s="40"/>
      <c r="I74" s="40"/>
      <c r="J74" s="40"/>
      <c r="K74" s="40"/>
      <c r="L74" s="118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6.95" customHeight="1">
      <c r="A75" s="40"/>
      <c r="B75" s="41"/>
      <c r="C75" s="40"/>
      <c r="D75" s="40"/>
      <c r="E75" s="40"/>
      <c r="F75" s="40"/>
      <c r="G75" s="40"/>
      <c r="H75" s="40"/>
      <c r="I75" s="40"/>
      <c r="J75" s="40"/>
      <c r="K75" s="40"/>
      <c r="L75" s="118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2" customHeight="1">
      <c r="A76" s="40"/>
      <c r="B76" s="41"/>
      <c r="C76" s="33" t="s">
        <v>17</v>
      </c>
      <c r="D76" s="40"/>
      <c r="E76" s="40"/>
      <c r="F76" s="40"/>
      <c r="G76" s="40"/>
      <c r="H76" s="40"/>
      <c r="I76" s="40"/>
      <c r="J76" s="40"/>
      <c r="K76" s="40"/>
      <c r="L76" s="118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6.5" customHeight="1">
      <c r="A77" s="40"/>
      <c r="B77" s="41"/>
      <c r="C77" s="40"/>
      <c r="D77" s="40"/>
      <c r="E77" s="117" t="str">
        <f>E7</f>
        <v>II/187 Kolínec průtah</v>
      </c>
      <c r="F77" s="33"/>
      <c r="G77" s="33"/>
      <c r="H77" s="33"/>
      <c r="I77" s="40"/>
      <c r="J77" s="40"/>
      <c r="K77" s="40"/>
      <c r="L77" s="118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3" t="s">
        <v>187</v>
      </c>
      <c r="D78" s="40"/>
      <c r="E78" s="40"/>
      <c r="F78" s="40"/>
      <c r="G78" s="40"/>
      <c r="H78" s="40"/>
      <c r="I78" s="40"/>
      <c r="J78" s="40"/>
      <c r="K78" s="40"/>
      <c r="L78" s="118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6.5" customHeight="1">
      <c r="A79" s="40"/>
      <c r="B79" s="41"/>
      <c r="C79" s="40"/>
      <c r="D79" s="40"/>
      <c r="E79" s="64" t="str">
        <f>E9</f>
        <v>SO 102.1 - Chodníky - I. úsek - uznatelné náklady</v>
      </c>
      <c r="F79" s="40"/>
      <c r="G79" s="40"/>
      <c r="H79" s="40"/>
      <c r="I79" s="40"/>
      <c r="J79" s="40"/>
      <c r="K79" s="40"/>
      <c r="L79" s="118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0"/>
      <c r="D80" s="40"/>
      <c r="E80" s="40"/>
      <c r="F80" s="40"/>
      <c r="G80" s="40"/>
      <c r="H80" s="40"/>
      <c r="I80" s="40"/>
      <c r="J80" s="40"/>
      <c r="K80" s="40"/>
      <c r="L80" s="118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2" customHeight="1">
      <c r="A81" s="40"/>
      <c r="B81" s="41"/>
      <c r="C81" s="33" t="s">
        <v>23</v>
      </c>
      <c r="D81" s="40"/>
      <c r="E81" s="40"/>
      <c r="F81" s="28" t="str">
        <f>F12</f>
        <v>Kolínec</v>
      </c>
      <c r="G81" s="40"/>
      <c r="H81" s="40"/>
      <c r="I81" s="33" t="s">
        <v>25</v>
      </c>
      <c r="J81" s="66" t="str">
        <f>IF(J12="","",J12)</f>
        <v>21. 1. 2021</v>
      </c>
      <c r="K81" s="40"/>
      <c r="L81" s="118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6.95" customHeight="1">
      <c r="A82" s="40"/>
      <c r="B82" s="41"/>
      <c r="C82" s="40"/>
      <c r="D82" s="40"/>
      <c r="E82" s="40"/>
      <c r="F82" s="40"/>
      <c r="G82" s="40"/>
      <c r="H82" s="40"/>
      <c r="I82" s="40"/>
      <c r="J82" s="40"/>
      <c r="K82" s="40"/>
      <c r="L82" s="118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40.05" customHeight="1">
      <c r="A83" s="40"/>
      <c r="B83" s="41"/>
      <c r="C83" s="33" t="s">
        <v>31</v>
      </c>
      <c r="D83" s="40"/>
      <c r="E83" s="40"/>
      <c r="F83" s="28" t="str">
        <f>E15</f>
        <v>Městys Kolínec, Kolínec 28, 341 12 Kolínec</v>
      </c>
      <c r="G83" s="40"/>
      <c r="H83" s="40"/>
      <c r="I83" s="33" t="s">
        <v>38</v>
      </c>
      <c r="J83" s="38" t="str">
        <f>E21</f>
        <v>Ing. arch. Martin Jirovský Ph.D., MBA</v>
      </c>
      <c r="K83" s="40"/>
      <c r="L83" s="118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40.05" customHeight="1">
      <c r="A84" s="40"/>
      <c r="B84" s="41"/>
      <c r="C84" s="33" t="s">
        <v>36</v>
      </c>
      <c r="D84" s="40"/>
      <c r="E84" s="40"/>
      <c r="F84" s="28" t="str">
        <f>IF(E18="","",E18)</f>
        <v>Vyplň údaj</v>
      </c>
      <c r="G84" s="40"/>
      <c r="H84" s="40"/>
      <c r="I84" s="33" t="s">
        <v>42</v>
      </c>
      <c r="J84" s="38" t="str">
        <f>E24</f>
        <v>Centrum služen Staré město; Petra Stejskalová</v>
      </c>
      <c r="K84" s="40"/>
      <c r="L84" s="118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0.3" customHeight="1">
      <c r="A85" s="40"/>
      <c r="B85" s="41"/>
      <c r="C85" s="40"/>
      <c r="D85" s="40"/>
      <c r="E85" s="40"/>
      <c r="F85" s="40"/>
      <c r="G85" s="40"/>
      <c r="H85" s="40"/>
      <c r="I85" s="40"/>
      <c r="J85" s="40"/>
      <c r="K85" s="40"/>
      <c r="L85" s="118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11" customFormat="1" ht="29.25" customHeight="1">
      <c r="A86" s="143"/>
      <c r="B86" s="144"/>
      <c r="C86" s="145" t="s">
        <v>202</v>
      </c>
      <c r="D86" s="146" t="s">
        <v>65</v>
      </c>
      <c r="E86" s="146" t="s">
        <v>61</v>
      </c>
      <c r="F86" s="146" t="s">
        <v>62</v>
      </c>
      <c r="G86" s="146" t="s">
        <v>203</v>
      </c>
      <c r="H86" s="146" t="s">
        <v>204</v>
      </c>
      <c r="I86" s="146" t="s">
        <v>205</v>
      </c>
      <c r="J86" s="147" t="s">
        <v>191</v>
      </c>
      <c r="K86" s="148" t="s">
        <v>206</v>
      </c>
      <c r="L86" s="149"/>
      <c r="M86" s="82" t="s">
        <v>3</v>
      </c>
      <c r="N86" s="83" t="s">
        <v>50</v>
      </c>
      <c r="O86" s="83" t="s">
        <v>207</v>
      </c>
      <c r="P86" s="83" t="s">
        <v>208</v>
      </c>
      <c r="Q86" s="83" t="s">
        <v>209</v>
      </c>
      <c r="R86" s="83" t="s">
        <v>210</v>
      </c>
      <c r="S86" s="83" t="s">
        <v>211</v>
      </c>
      <c r="T86" s="84" t="s">
        <v>212</v>
      </c>
      <c r="U86" s="143"/>
      <c r="V86" s="143"/>
      <c r="W86" s="143"/>
      <c r="X86" s="143"/>
      <c r="Y86" s="143"/>
      <c r="Z86" s="143"/>
      <c r="AA86" s="143"/>
      <c r="AB86" s="143"/>
      <c r="AC86" s="143"/>
      <c r="AD86" s="143"/>
      <c r="AE86" s="143"/>
    </row>
    <row r="87" spans="1:63" s="2" customFormat="1" ht="22.8" customHeight="1">
      <c r="A87" s="40"/>
      <c r="B87" s="41"/>
      <c r="C87" s="89" t="s">
        <v>213</v>
      </c>
      <c r="D87" s="40"/>
      <c r="E87" s="40"/>
      <c r="F87" s="40"/>
      <c r="G87" s="40"/>
      <c r="H87" s="40"/>
      <c r="I87" s="40"/>
      <c r="J87" s="150">
        <f>BK87</f>
        <v>0</v>
      </c>
      <c r="K87" s="40"/>
      <c r="L87" s="41"/>
      <c r="M87" s="85"/>
      <c r="N87" s="70"/>
      <c r="O87" s="86"/>
      <c r="P87" s="151">
        <f>P88</f>
        <v>0</v>
      </c>
      <c r="Q87" s="86"/>
      <c r="R87" s="151">
        <f>R88</f>
        <v>2859.75476552</v>
      </c>
      <c r="S87" s="86"/>
      <c r="T87" s="152">
        <f>T88</f>
        <v>678.4220300000001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T87" s="20" t="s">
        <v>79</v>
      </c>
      <c r="AU87" s="20" t="s">
        <v>192</v>
      </c>
      <c r="BK87" s="153">
        <f>BK88</f>
        <v>0</v>
      </c>
    </row>
    <row r="88" spans="1:63" s="12" customFormat="1" ht="25.9" customHeight="1">
      <c r="A88" s="12"/>
      <c r="B88" s="154"/>
      <c r="C88" s="12"/>
      <c r="D88" s="155" t="s">
        <v>79</v>
      </c>
      <c r="E88" s="156" t="s">
        <v>214</v>
      </c>
      <c r="F88" s="156" t="s">
        <v>215</v>
      </c>
      <c r="G88" s="12"/>
      <c r="H88" s="12"/>
      <c r="I88" s="157"/>
      <c r="J88" s="158">
        <f>BK88</f>
        <v>0</v>
      </c>
      <c r="K88" s="12"/>
      <c r="L88" s="154"/>
      <c r="M88" s="159"/>
      <c r="N88" s="160"/>
      <c r="O88" s="160"/>
      <c r="P88" s="161">
        <f>P89+P140+P144+P150+P208+P282+P300</f>
        <v>0</v>
      </c>
      <c r="Q88" s="160"/>
      <c r="R88" s="161">
        <f>R89+R140+R144+R150+R208+R282+R300</f>
        <v>2859.75476552</v>
      </c>
      <c r="S88" s="160"/>
      <c r="T88" s="162">
        <f>T89+T140+T144+T150+T208+T282+T300</f>
        <v>678.4220300000001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155" t="s">
        <v>88</v>
      </c>
      <c r="AT88" s="163" t="s">
        <v>79</v>
      </c>
      <c r="AU88" s="163" t="s">
        <v>80</v>
      </c>
      <c r="AY88" s="155" t="s">
        <v>216</v>
      </c>
      <c r="BK88" s="164">
        <f>BK89+BK140+BK144+BK150+BK208+BK282+BK300</f>
        <v>0</v>
      </c>
    </row>
    <row r="89" spans="1:63" s="12" customFormat="1" ht="22.8" customHeight="1">
      <c r="A89" s="12"/>
      <c r="B89" s="154"/>
      <c r="C89" s="12"/>
      <c r="D89" s="155" t="s">
        <v>79</v>
      </c>
      <c r="E89" s="165" t="s">
        <v>88</v>
      </c>
      <c r="F89" s="165" t="s">
        <v>217</v>
      </c>
      <c r="G89" s="12"/>
      <c r="H89" s="12"/>
      <c r="I89" s="157"/>
      <c r="J89" s="166">
        <f>BK89</f>
        <v>0</v>
      </c>
      <c r="K89" s="12"/>
      <c r="L89" s="154"/>
      <c r="M89" s="159"/>
      <c r="N89" s="160"/>
      <c r="O89" s="160"/>
      <c r="P89" s="161">
        <f>SUM(P90:P139)</f>
        <v>0</v>
      </c>
      <c r="Q89" s="160"/>
      <c r="R89" s="161">
        <f>SUM(R90:R139)</f>
        <v>0.0447727</v>
      </c>
      <c r="S89" s="160"/>
      <c r="T89" s="162">
        <f>SUM(T90:T139)</f>
        <v>668.1420300000001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155" t="s">
        <v>88</v>
      </c>
      <c r="AT89" s="163" t="s">
        <v>79</v>
      </c>
      <c r="AU89" s="163" t="s">
        <v>88</v>
      </c>
      <c r="AY89" s="155" t="s">
        <v>216</v>
      </c>
      <c r="BK89" s="164">
        <f>SUM(BK90:BK139)</f>
        <v>0</v>
      </c>
    </row>
    <row r="90" spans="1:65" s="2" customFormat="1" ht="62.7" customHeight="1">
      <c r="A90" s="40"/>
      <c r="B90" s="167"/>
      <c r="C90" s="168" t="s">
        <v>88</v>
      </c>
      <c r="D90" s="168" t="s">
        <v>218</v>
      </c>
      <c r="E90" s="169" t="s">
        <v>219</v>
      </c>
      <c r="F90" s="170" t="s">
        <v>220</v>
      </c>
      <c r="G90" s="171" t="s">
        <v>221</v>
      </c>
      <c r="H90" s="172">
        <v>15.33</v>
      </c>
      <c r="I90" s="173"/>
      <c r="J90" s="174">
        <f>ROUND(I90*H90,2)</f>
        <v>0</v>
      </c>
      <c r="K90" s="175"/>
      <c r="L90" s="41"/>
      <c r="M90" s="176" t="s">
        <v>3</v>
      </c>
      <c r="N90" s="177" t="s">
        <v>51</v>
      </c>
      <c r="O90" s="74"/>
      <c r="P90" s="178">
        <f>O90*H90</f>
        <v>0</v>
      </c>
      <c r="Q90" s="178">
        <v>0</v>
      </c>
      <c r="R90" s="178">
        <f>Q90*H90</f>
        <v>0</v>
      </c>
      <c r="S90" s="178">
        <v>0.26</v>
      </c>
      <c r="T90" s="179">
        <f>S90*H90</f>
        <v>3.9858000000000002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180" t="s">
        <v>222</v>
      </c>
      <c r="AT90" s="180" t="s">
        <v>218</v>
      </c>
      <c r="AU90" s="180" t="s">
        <v>22</v>
      </c>
      <c r="AY90" s="20" t="s">
        <v>216</v>
      </c>
      <c r="BE90" s="181">
        <f>IF(N90="základní",J90,0)</f>
        <v>0</v>
      </c>
      <c r="BF90" s="181">
        <f>IF(N90="snížená",J90,0)</f>
        <v>0</v>
      </c>
      <c r="BG90" s="181">
        <f>IF(N90="zákl. přenesená",J90,0)</f>
        <v>0</v>
      </c>
      <c r="BH90" s="181">
        <f>IF(N90="sníž. přenesená",J90,0)</f>
        <v>0</v>
      </c>
      <c r="BI90" s="181">
        <f>IF(N90="nulová",J90,0)</f>
        <v>0</v>
      </c>
      <c r="BJ90" s="20" t="s">
        <v>88</v>
      </c>
      <c r="BK90" s="181">
        <f>ROUND(I90*H90,2)</f>
        <v>0</v>
      </c>
      <c r="BL90" s="20" t="s">
        <v>222</v>
      </c>
      <c r="BM90" s="180" t="s">
        <v>223</v>
      </c>
    </row>
    <row r="91" spans="1:51" s="13" customFormat="1" ht="12">
      <c r="A91" s="13"/>
      <c r="B91" s="182"/>
      <c r="C91" s="13"/>
      <c r="D91" s="183" t="s">
        <v>224</v>
      </c>
      <c r="E91" s="184" t="s">
        <v>3</v>
      </c>
      <c r="F91" s="185" t="s">
        <v>225</v>
      </c>
      <c r="G91" s="13"/>
      <c r="H91" s="186">
        <v>15.33</v>
      </c>
      <c r="I91" s="187"/>
      <c r="J91" s="13"/>
      <c r="K91" s="13"/>
      <c r="L91" s="182"/>
      <c r="M91" s="188"/>
      <c r="N91" s="189"/>
      <c r="O91" s="189"/>
      <c r="P91" s="189"/>
      <c r="Q91" s="189"/>
      <c r="R91" s="189"/>
      <c r="S91" s="189"/>
      <c r="T91" s="190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184" t="s">
        <v>224</v>
      </c>
      <c r="AU91" s="184" t="s">
        <v>22</v>
      </c>
      <c r="AV91" s="13" t="s">
        <v>22</v>
      </c>
      <c r="AW91" s="13" t="s">
        <v>41</v>
      </c>
      <c r="AX91" s="13" t="s">
        <v>88</v>
      </c>
      <c r="AY91" s="184" t="s">
        <v>216</v>
      </c>
    </row>
    <row r="92" spans="1:65" s="2" customFormat="1" ht="76.35" customHeight="1">
      <c r="A92" s="40"/>
      <c r="B92" s="167"/>
      <c r="C92" s="168" t="s">
        <v>22</v>
      </c>
      <c r="D92" s="168" t="s">
        <v>218</v>
      </c>
      <c r="E92" s="169" t="s">
        <v>226</v>
      </c>
      <c r="F92" s="170" t="s">
        <v>227</v>
      </c>
      <c r="G92" s="171" t="s">
        <v>221</v>
      </c>
      <c r="H92" s="172">
        <v>130.06</v>
      </c>
      <c r="I92" s="173"/>
      <c r="J92" s="174">
        <f>ROUND(I92*H92,2)</f>
        <v>0</v>
      </c>
      <c r="K92" s="175"/>
      <c r="L92" s="41"/>
      <c r="M92" s="176" t="s">
        <v>3</v>
      </c>
      <c r="N92" s="177" t="s">
        <v>51</v>
      </c>
      <c r="O92" s="74"/>
      <c r="P92" s="178">
        <f>O92*H92</f>
        <v>0</v>
      </c>
      <c r="Q92" s="178">
        <v>0</v>
      </c>
      <c r="R92" s="178">
        <f>Q92*H92</f>
        <v>0</v>
      </c>
      <c r="S92" s="178">
        <v>0.255</v>
      </c>
      <c r="T92" s="179">
        <f>S92*H92</f>
        <v>33.1653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180" t="s">
        <v>222</v>
      </c>
      <c r="AT92" s="180" t="s">
        <v>218</v>
      </c>
      <c r="AU92" s="180" t="s">
        <v>22</v>
      </c>
      <c r="AY92" s="20" t="s">
        <v>216</v>
      </c>
      <c r="BE92" s="181">
        <f>IF(N92="základní",J92,0)</f>
        <v>0</v>
      </c>
      <c r="BF92" s="181">
        <f>IF(N92="snížená",J92,0)</f>
        <v>0</v>
      </c>
      <c r="BG92" s="181">
        <f>IF(N92="zákl. přenesená",J92,0)</f>
        <v>0</v>
      </c>
      <c r="BH92" s="181">
        <f>IF(N92="sníž. přenesená",J92,0)</f>
        <v>0</v>
      </c>
      <c r="BI92" s="181">
        <f>IF(N92="nulová",J92,0)</f>
        <v>0</v>
      </c>
      <c r="BJ92" s="20" t="s">
        <v>88</v>
      </c>
      <c r="BK92" s="181">
        <f>ROUND(I92*H92,2)</f>
        <v>0</v>
      </c>
      <c r="BL92" s="20" t="s">
        <v>222</v>
      </c>
      <c r="BM92" s="180" t="s">
        <v>228</v>
      </c>
    </row>
    <row r="93" spans="1:47" s="2" customFormat="1" ht="12">
      <c r="A93" s="40"/>
      <c r="B93" s="41"/>
      <c r="C93" s="40"/>
      <c r="D93" s="183" t="s">
        <v>229</v>
      </c>
      <c r="E93" s="40"/>
      <c r="F93" s="191" t="s">
        <v>230</v>
      </c>
      <c r="G93" s="40"/>
      <c r="H93" s="40"/>
      <c r="I93" s="192"/>
      <c r="J93" s="40"/>
      <c r="K93" s="40"/>
      <c r="L93" s="41"/>
      <c r="M93" s="193"/>
      <c r="N93" s="194"/>
      <c r="O93" s="74"/>
      <c r="P93" s="74"/>
      <c r="Q93" s="74"/>
      <c r="R93" s="74"/>
      <c r="S93" s="74"/>
      <c r="T93" s="75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20" t="s">
        <v>229</v>
      </c>
      <c r="AU93" s="20" t="s">
        <v>22</v>
      </c>
    </row>
    <row r="94" spans="1:51" s="13" customFormat="1" ht="12">
      <c r="A94" s="13"/>
      <c r="B94" s="182"/>
      <c r="C94" s="13"/>
      <c r="D94" s="183" t="s">
        <v>224</v>
      </c>
      <c r="E94" s="184" t="s">
        <v>3</v>
      </c>
      <c r="F94" s="185" t="s">
        <v>231</v>
      </c>
      <c r="G94" s="13"/>
      <c r="H94" s="186">
        <v>77.94</v>
      </c>
      <c r="I94" s="187"/>
      <c r="J94" s="13"/>
      <c r="K94" s="13"/>
      <c r="L94" s="182"/>
      <c r="M94" s="188"/>
      <c r="N94" s="189"/>
      <c r="O94" s="189"/>
      <c r="P94" s="189"/>
      <c r="Q94" s="189"/>
      <c r="R94" s="189"/>
      <c r="S94" s="189"/>
      <c r="T94" s="190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184" t="s">
        <v>224</v>
      </c>
      <c r="AU94" s="184" t="s">
        <v>22</v>
      </c>
      <c r="AV94" s="13" t="s">
        <v>22</v>
      </c>
      <c r="AW94" s="13" t="s">
        <v>41</v>
      </c>
      <c r="AX94" s="13" t="s">
        <v>80</v>
      </c>
      <c r="AY94" s="184" t="s">
        <v>216</v>
      </c>
    </row>
    <row r="95" spans="1:51" s="13" customFormat="1" ht="12">
      <c r="A95" s="13"/>
      <c r="B95" s="182"/>
      <c r="C95" s="13"/>
      <c r="D95" s="183" t="s">
        <v>224</v>
      </c>
      <c r="E95" s="184" t="s">
        <v>3</v>
      </c>
      <c r="F95" s="185" t="s">
        <v>232</v>
      </c>
      <c r="G95" s="13"/>
      <c r="H95" s="186">
        <v>52.12</v>
      </c>
      <c r="I95" s="187"/>
      <c r="J95" s="13"/>
      <c r="K95" s="13"/>
      <c r="L95" s="182"/>
      <c r="M95" s="188"/>
      <c r="N95" s="189"/>
      <c r="O95" s="189"/>
      <c r="P95" s="189"/>
      <c r="Q95" s="189"/>
      <c r="R95" s="189"/>
      <c r="S95" s="189"/>
      <c r="T95" s="190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184" t="s">
        <v>224</v>
      </c>
      <c r="AU95" s="184" t="s">
        <v>22</v>
      </c>
      <c r="AV95" s="13" t="s">
        <v>22</v>
      </c>
      <c r="AW95" s="13" t="s">
        <v>41</v>
      </c>
      <c r="AX95" s="13" t="s">
        <v>80</v>
      </c>
      <c r="AY95" s="184" t="s">
        <v>216</v>
      </c>
    </row>
    <row r="96" spans="1:51" s="14" customFormat="1" ht="12">
      <c r="A96" s="14"/>
      <c r="B96" s="195"/>
      <c r="C96" s="14"/>
      <c r="D96" s="183" t="s">
        <v>224</v>
      </c>
      <c r="E96" s="196" t="s">
        <v>3</v>
      </c>
      <c r="F96" s="197" t="s">
        <v>233</v>
      </c>
      <c r="G96" s="14"/>
      <c r="H96" s="198">
        <v>130.06</v>
      </c>
      <c r="I96" s="199"/>
      <c r="J96" s="14"/>
      <c r="K96" s="14"/>
      <c r="L96" s="195"/>
      <c r="M96" s="200"/>
      <c r="N96" s="201"/>
      <c r="O96" s="201"/>
      <c r="P96" s="201"/>
      <c r="Q96" s="201"/>
      <c r="R96" s="201"/>
      <c r="S96" s="201"/>
      <c r="T96" s="202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T96" s="196" t="s">
        <v>224</v>
      </c>
      <c r="AU96" s="196" t="s">
        <v>22</v>
      </c>
      <c r="AV96" s="14" t="s">
        <v>222</v>
      </c>
      <c r="AW96" s="14" t="s">
        <v>41</v>
      </c>
      <c r="AX96" s="14" t="s">
        <v>88</v>
      </c>
      <c r="AY96" s="196" t="s">
        <v>216</v>
      </c>
    </row>
    <row r="97" spans="1:65" s="2" customFormat="1" ht="62.7" customHeight="1">
      <c r="A97" s="40"/>
      <c r="B97" s="167"/>
      <c r="C97" s="168" t="s">
        <v>234</v>
      </c>
      <c r="D97" s="168" t="s">
        <v>218</v>
      </c>
      <c r="E97" s="169" t="s">
        <v>235</v>
      </c>
      <c r="F97" s="170" t="s">
        <v>236</v>
      </c>
      <c r="G97" s="171" t="s">
        <v>221</v>
      </c>
      <c r="H97" s="172">
        <v>311.97</v>
      </c>
      <c r="I97" s="173"/>
      <c r="J97" s="174">
        <f>ROUND(I97*H97,2)</f>
        <v>0</v>
      </c>
      <c r="K97" s="175"/>
      <c r="L97" s="41"/>
      <c r="M97" s="176" t="s">
        <v>3</v>
      </c>
      <c r="N97" s="177" t="s">
        <v>51</v>
      </c>
      <c r="O97" s="74"/>
      <c r="P97" s="178">
        <f>O97*H97</f>
        <v>0</v>
      </c>
      <c r="Q97" s="178">
        <v>0</v>
      </c>
      <c r="R97" s="178">
        <f>Q97*H97</f>
        <v>0</v>
      </c>
      <c r="S97" s="178">
        <v>0.235</v>
      </c>
      <c r="T97" s="179">
        <f>S97*H97</f>
        <v>73.31295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180" t="s">
        <v>222</v>
      </c>
      <c r="AT97" s="180" t="s">
        <v>218</v>
      </c>
      <c r="AU97" s="180" t="s">
        <v>22</v>
      </c>
      <c r="AY97" s="20" t="s">
        <v>216</v>
      </c>
      <c r="BE97" s="181">
        <f>IF(N97="základní",J97,0)</f>
        <v>0</v>
      </c>
      <c r="BF97" s="181">
        <f>IF(N97="snížená",J97,0)</f>
        <v>0</v>
      </c>
      <c r="BG97" s="181">
        <f>IF(N97="zákl. přenesená",J97,0)</f>
        <v>0</v>
      </c>
      <c r="BH97" s="181">
        <f>IF(N97="sníž. přenesená",J97,0)</f>
        <v>0</v>
      </c>
      <c r="BI97" s="181">
        <f>IF(N97="nulová",J97,0)</f>
        <v>0</v>
      </c>
      <c r="BJ97" s="20" t="s">
        <v>88</v>
      </c>
      <c r="BK97" s="181">
        <f>ROUND(I97*H97,2)</f>
        <v>0</v>
      </c>
      <c r="BL97" s="20" t="s">
        <v>222</v>
      </c>
      <c r="BM97" s="180" t="s">
        <v>237</v>
      </c>
    </row>
    <row r="98" spans="1:47" s="2" customFormat="1" ht="12">
      <c r="A98" s="40"/>
      <c r="B98" s="41"/>
      <c r="C98" s="40"/>
      <c r="D98" s="183" t="s">
        <v>229</v>
      </c>
      <c r="E98" s="40"/>
      <c r="F98" s="191" t="s">
        <v>230</v>
      </c>
      <c r="G98" s="40"/>
      <c r="H98" s="40"/>
      <c r="I98" s="192"/>
      <c r="J98" s="40"/>
      <c r="K98" s="40"/>
      <c r="L98" s="41"/>
      <c r="M98" s="193"/>
      <c r="N98" s="194"/>
      <c r="O98" s="74"/>
      <c r="P98" s="74"/>
      <c r="Q98" s="74"/>
      <c r="R98" s="74"/>
      <c r="S98" s="74"/>
      <c r="T98" s="75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T98" s="20" t="s">
        <v>229</v>
      </c>
      <c r="AU98" s="20" t="s">
        <v>22</v>
      </c>
    </row>
    <row r="99" spans="1:51" s="13" customFormat="1" ht="12">
      <c r="A99" s="13"/>
      <c r="B99" s="182"/>
      <c r="C99" s="13"/>
      <c r="D99" s="183" t="s">
        <v>224</v>
      </c>
      <c r="E99" s="184" t="s">
        <v>3</v>
      </c>
      <c r="F99" s="185" t="s">
        <v>238</v>
      </c>
      <c r="G99" s="13"/>
      <c r="H99" s="186">
        <v>311.97</v>
      </c>
      <c r="I99" s="187"/>
      <c r="J99" s="13"/>
      <c r="K99" s="13"/>
      <c r="L99" s="182"/>
      <c r="M99" s="188"/>
      <c r="N99" s="189"/>
      <c r="O99" s="189"/>
      <c r="P99" s="189"/>
      <c r="Q99" s="189"/>
      <c r="R99" s="189"/>
      <c r="S99" s="189"/>
      <c r="T99" s="190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184" t="s">
        <v>224</v>
      </c>
      <c r="AU99" s="184" t="s">
        <v>22</v>
      </c>
      <c r="AV99" s="13" t="s">
        <v>22</v>
      </c>
      <c r="AW99" s="13" t="s">
        <v>41</v>
      </c>
      <c r="AX99" s="13" t="s">
        <v>88</v>
      </c>
      <c r="AY99" s="184" t="s">
        <v>216</v>
      </c>
    </row>
    <row r="100" spans="1:65" s="2" customFormat="1" ht="62.7" customHeight="1">
      <c r="A100" s="40"/>
      <c r="B100" s="167"/>
      <c r="C100" s="168" t="s">
        <v>222</v>
      </c>
      <c r="D100" s="168" t="s">
        <v>218</v>
      </c>
      <c r="E100" s="169" t="s">
        <v>239</v>
      </c>
      <c r="F100" s="170" t="s">
        <v>240</v>
      </c>
      <c r="G100" s="171" t="s">
        <v>221</v>
      </c>
      <c r="H100" s="172">
        <v>2.78</v>
      </c>
      <c r="I100" s="173"/>
      <c r="J100" s="174">
        <f>ROUND(I100*H100,2)</f>
        <v>0</v>
      </c>
      <c r="K100" s="175"/>
      <c r="L100" s="41"/>
      <c r="M100" s="176" t="s">
        <v>3</v>
      </c>
      <c r="N100" s="177" t="s">
        <v>51</v>
      </c>
      <c r="O100" s="74"/>
      <c r="P100" s="178">
        <f>O100*H100</f>
        <v>0</v>
      </c>
      <c r="Q100" s="178">
        <v>0</v>
      </c>
      <c r="R100" s="178">
        <f>Q100*H100</f>
        <v>0</v>
      </c>
      <c r="S100" s="178">
        <v>0.325</v>
      </c>
      <c r="T100" s="179">
        <f>S100*H100</f>
        <v>0.9035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180" t="s">
        <v>222</v>
      </c>
      <c r="AT100" s="180" t="s">
        <v>218</v>
      </c>
      <c r="AU100" s="180" t="s">
        <v>22</v>
      </c>
      <c r="AY100" s="20" t="s">
        <v>216</v>
      </c>
      <c r="BE100" s="181">
        <f>IF(N100="základní",J100,0)</f>
        <v>0</v>
      </c>
      <c r="BF100" s="181">
        <f>IF(N100="snížená",J100,0)</f>
        <v>0</v>
      </c>
      <c r="BG100" s="181">
        <f>IF(N100="zákl. přenesená",J100,0)</f>
        <v>0</v>
      </c>
      <c r="BH100" s="181">
        <f>IF(N100="sníž. přenesená",J100,0)</f>
        <v>0</v>
      </c>
      <c r="BI100" s="181">
        <f>IF(N100="nulová",J100,0)</f>
        <v>0</v>
      </c>
      <c r="BJ100" s="20" t="s">
        <v>88</v>
      </c>
      <c r="BK100" s="181">
        <f>ROUND(I100*H100,2)</f>
        <v>0</v>
      </c>
      <c r="BL100" s="20" t="s">
        <v>222</v>
      </c>
      <c r="BM100" s="180" t="s">
        <v>241</v>
      </c>
    </row>
    <row r="101" spans="1:47" s="2" customFormat="1" ht="12">
      <c r="A101" s="40"/>
      <c r="B101" s="41"/>
      <c r="C101" s="40"/>
      <c r="D101" s="183" t="s">
        <v>229</v>
      </c>
      <c r="E101" s="40"/>
      <c r="F101" s="191" t="s">
        <v>242</v>
      </c>
      <c r="G101" s="40"/>
      <c r="H101" s="40"/>
      <c r="I101" s="192"/>
      <c r="J101" s="40"/>
      <c r="K101" s="40"/>
      <c r="L101" s="41"/>
      <c r="M101" s="193"/>
      <c r="N101" s="194"/>
      <c r="O101" s="74"/>
      <c r="P101" s="74"/>
      <c r="Q101" s="74"/>
      <c r="R101" s="74"/>
      <c r="S101" s="74"/>
      <c r="T101" s="75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T101" s="20" t="s">
        <v>229</v>
      </c>
      <c r="AU101" s="20" t="s">
        <v>22</v>
      </c>
    </row>
    <row r="102" spans="1:51" s="13" customFormat="1" ht="12">
      <c r="A102" s="13"/>
      <c r="B102" s="182"/>
      <c r="C102" s="13"/>
      <c r="D102" s="183" t="s">
        <v>224</v>
      </c>
      <c r="E102" s="184" t="s">
        <v>3</v>
      </c>
      <c r="F102" s="185" t="s">
        <v>243</v>
      </c>
      <c r="G102" s="13"/>
      <c r="H102" s="186">
        <v>2.78</v>
      </c>
      <c r="I102" s="187"/>
      <c r="J102" s="13"/>
      <c r="K102" s="13"/>
      <c r="L102" s="182"/>
      <c r="M102" s="188"/>
      <c r="N102" s="189"/>
      <c r="O102" s="189"/>
      <c r="P102" s="189"/>
      <c r="Q102" s="189"/>
      <c r="R102" s="189"/>
      <c r="S102" s="189"/>
      <c r="T102" s="190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184" t="s">
        <v>224</v>
      </c>
      <c r="AU102" s="184" t="s">
        <v>22</v>
      </c>
      <c r="AV102" s="13" t="s">
        <v>22</v>
      </c>
      <c r="AW102" s="13" t="s">
        <v>41</v>
      </c>
      <c r="AX102" s="13" t="s">
        <v>88</v>
      </c>
      <c r="AY102" s="184" t="s">
        <v>216</v>
      </c>
    </row>
    <row r="103" spans="1:65" s="2" customFormat="1" ht="49.05" customHeight="1">
      <c r="A103" s="40"/>
      <c r="B103" s="167"/>
      <c r="C103" s="168" t="s">
        <v>244</v>
      </c>
      <c r="D103" s="168" t="s">
        <v>218</v>
      </c>
      <c r="E103" s="169" t="s">
        <v>245</v>
      </c>
      <c r="F103" s="170" t="s">
        <v>246</v>
      </c>
      <c r="G103" s="171" t="s">
        <v>221</v>
      </c>
      <c r="H103" s="172">
        <v>639.61</v>
      </c>
      <c r="I103" s="173"/>
      <c r="J103" s="174">
        <f>ROUND(I103*H103,2)</f>
        <v>0</v>
      </c>
      <c r="K103" s="175"/>
      <c r="L103" s="41"/>
      <c r="M103" s="176" t="s">
        <v>3</v>
      </c>
      <c r="N103" s="177" t="s">
        <v>51</v>
      </c>
      <c r="O103" s="74"/>
      <c r="P103" s="178">
        <f>O103*H103</f>
        <v>0</v>
      </c>
      <c r="Q103" s="178">
        <v>0</v>
      </c>
      <c r="R103" s="178">
        <f>Q103*H103</f>
        <v>0</v>
      </c>
      <c r="S103" s="178">
        <v>0.22</v>
      </c>
      <c r="T103" s="179">
        <f>S103*H103</f>
        <v>140.7142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180" t="s">
        <v>222</v>
      </c>
      <c r="AT103" s="180" t="s">
        <v>218</v>
      </c>
      <c r="AU103" s="180" t="s">
        <v>22</v>
      </c>
      <c r="AY103" s="20" t="s">
        <v>216</v>
      </c>
      <c r="BE103" s="181">
        <f>IF(N103="základní",J103,0)</f>
        <v>0</v>
      </c>
      <c r="BF103" s="181">
        <f>IF(N103="snížená",J103,0)</f>
        <v>0</v>
      </c>
      <c r="BG103" s="181">
        <f>IF(N103="zákl. přenesená",J103,0)</f>
        <v>0</v>
      </c>
      <c r="BH103" s="181">
        <f>IF(N103="sníž. přenesená",J103,0)</f>
        <v>0</v>
      </c>
      <c r="BI103" s="181">
        <f>IF(N103="nulová",J103,0)</f>
        <v>0</v>
      </c>
      <c r="BJ103" s="20" t="s">
        <v>88</v>
      </c>
      <c r="BK103" s="181">
        <f>ROUND(I103*H103,2)</f>
        <v>0</v>
      </c>
      <c r="BL103" s="20" t="s">
        <v>222</v>
      </c>
      <c r="BM103" s="180" t="s">
        <v>247</v>
      </c>
    </row>
    <row r="104" spans="1:65" s="2" customFormat="1" ht="62.7" customHeight="1">
      <c r="A104" s="40"/>
      <c r="B104" s="167"/>
      <c r="C104" s="168" t="s">
        <v>248</v>
      </c>
      <c r="D104" s="168" t="s">
        <v>218</v>
      </c>
      <c r="E104" s="169" t="s">
        <v>249</v>
      </c>
      <c r="F104" s="170" t="s">
        <v>250</v>
      </c>
      <c r="G104" s="171" t="s">
        <v>221</v>
      </c>
      <c r="H104" s="172">
        <v>1115.38</v>
      </c>
      <c r="I104" s="173"/>
      <c r="J104" s="174">
        <f>ROUND(I104*H104,2)</f>
        <v>0</v>
      </c>
      <c r="K104" s="175"/>
      <c r="L104" s="41"/>
      <c r="M104" s="176" t="s">
        <v>3</v>
      </c>
      <c r="N104" s="177" t="s">
        <v>51</v>
      </c>
      <c r="O104" s="74"/>
      <c r="P104" s="178">
        <f>O104*H104</f>
        <v>0</v>
      </c>
      <c r="Q104" s="178">
        <v>0</v>
      </c>
      <c r="R104" s="178">
        <f>Q104*H104</f>
        <v>0</v>
      </c>
      <c r="S104" s="178">
        <v>0.29</v>
      </c>
      <c r="T104" s="179">
        <f>S104*H104</f>
        <v>323.4602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180" t="s">
        <v>222</v>
      </c>
      <c r="AT104" s="180" t="s">
        <v>218</v>
      </c>
      <c r="AU104" s="180" t="s">
        <v>22</v>
      </c>
      <c r="AY104" s="20" t="s">
        <v>216</v>
      </c>
      <c r="BE104" s="181">
        <f>IF(N104="základní",J104,0)</f>
        <v>0</v>
      </c>
      <c r="BF104" s="181">
        <f>IF(N104="snížená",J104,0)</f>
        <v>0</v>
      </c>
      <c r="BG104" s="181">
        <f>IF(N104="zákl. přenesená",J104,0)</f>
        <v>0</v>
      </c>
      <c r="BH104" s="181">
        <f>IF(N104="sníž. přenesená",J104,0)</f>
        <v>0</v>
      </c>
      <c r="BI104" s="181">
        <f>IF(N104="nulová",J104,0)</f>
        <v>0</v>
      </c>
      <c r="BJ104" s="20" t="s">
        <v>88</v>
      </c>
      <c r="BK104" s="181">
        <f>ROUND(I104*H104,2)</f>
        <v>0</v>
      </c>
      <c r="BL104" s="20" t="s">
        <v>222</v>
      </c>
      <c r="BM104" s="180" t="s">
        <v>251</v>
      </c>
    </row>
    <row r="105" spans="1:51" s="13" customFormat="1" ht="12">
      <c r="A105" s="13"/>
      <c r="B105" s="182"/>
      <c r="C105" s="13"/>
      <c r="D105" s="183" t="s">
        <v>224</v>
      </c>
      <c r="E105" s="184" t="s">
        <v>3</v>
      </c>
      <c r="F105" s="185" t="s">
        <v>252</v>
      </c>
      <c r="G105" s="13"/>
      <c r="H105" s="186">
        <v>1115.38</v>
      </c>
      <c r="I105" s="187"/>
      <c r="J105" s="13"/>
      <c r="K105" s="13"/>
      <c r="L105" s="182"/>
      <c r="M105" s="188"/>
      <c r="N105" s="189"/>
      <c r="O105" s="189"/>
      <c r="P105" s="189"/>
      <c r="Q105" s="189"/>
      <c r="R105" s="189"/>
      <c r="S105" s="189"/>
      <c r="T105" s="190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184" t="s">
        <v>224</v>
      </c>
      <c r="AU105" s="184" t="s">
        <v>22</v>
      </c>
      <c r="AV105" s="13" t="s">
        <v>22</v>
      </c>
      <c r="AW105" s="13" t="s">
        <v>41</v>
      </c>
      <c r="AX105" s="13" t="s">
        <v>88</v>
      </c>
      <c r="AY105" s="184" t="s">
        <v>216</v>
      </c>
    </row>
    <row r="106" spans="1:65" s="2" customFormat="1" ht="49.05" customHeight="1">
      <c r="A106" s="40"/>
      <c r="B106" s="167"/>
      <c r="C106" s="168" t="s">
        <v>253</v>
      </c>
      <c r="D106" s="168" t="s">
        <v>218</v>
      </c>
      <c r="E106" s="169" t="s">
        <v>254</v>
      </c>
      <c r="F106" s="170" t="s">
        <v>255</v>
      </c>
      <c r="G106" s="171" t="s">
        <v>221</v>
      </c>
      <c r="H106" s="172">
        <v>639.61</v>
      </c>
      <c r="I106" s="173"/>
      <c r="J106" s="174">
        <f>ROUND(I106*H106,2)</f>
        <v>0</v>
      </c>
      <c r="K106" s="175"/>
      <c r="L106" s="41"/>
      <c r="M106" s="176" t="s">
        <v>3</v>
      </c>
      <c r="N106" s="177" t="s">
        <v>51</v>
      </c>
      <c r="O106" s="74"/>
      <c r="P106" s="178">
        <f>O106*H106</f>
        <v>0</v>
      </c>
      <c r="Q106" s="178">
        <v>7E-05</v>
      </c>
      <c r="R106" s="178">
        <f>Q106*H106</f>
        <v>0.0447727</v>
      </c>
      <c r="S106" s="178">
        <v>0.128</v>
      </c>
      <c r="T106" s="179">
        <f>S106*H106</f>
        <v>81.87008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180" t="s">
        <v>222</v>
      </c>
      <c r="AT106" s="180" t="s">
        <v>218</v>
      </c>
      <c r="AU106" s="180" t="s">
        <v>22</v>
      </c>
      <c r="AY106" s="20" t="s">
        <v>216</v>
      </c>
      <c r="BE106" s="181">
        <f>IF(N106="základní",J106,0)</f>
        <v>0</v>
      </c>
      <c r="BF106" s="181">
        <f>IF(N106="snížená",J106,0)</f>
        <v>0</v>
      </c>
      <c r="BG106" s="181">
        <f>IF(N106="zákl. přenesená",J106,0)</f>
        <v>0</v>
      </c>
      <c r="BH106" s="181">
        <f>IF(N106="sníž. přenesená",J106,0)</f>
        <v>0</v>
      </c>
      <c r="BI106" s="181">
        <f>IF(N106="nulová",J106,0)</f>
        <v>0</v>
      </c>
      <c r="BJ106" s="20" t="s">
        <v>88</v>
      </c>
      <c r="BK106" s="181">
        <f>ROUND(I106*H106,2)</f>
        <v>0</v>
      </c>
      <c r="BL106" s="20" t="s">
        <v>222</v>
      </c>
      <c r="BM106" s="180" t="s">
        <v>256</v>
      </c>
    </row>
    <row r="107" spans="1:65" s="2" customFormat="1" ht="37.8" customHeight="1">
      <c r="A107" s="40"/>
      <c r="B107" s="167"/>
      <c r="C107" s="168" t="s">
        <v>257</v>
      </c>
      <c r="D107" s="168" t="s">
        <v>218</v>
      </c>
      <c r="E107" s="169" t="s">
        <v>258</v>
      </c>
      <c r="F107" s="170" t="s">
        <v>259</v>
      </c>
      <c r="G107" s="171" t="s">
        <v>260</v>
      </c>
      <c r="H107" s="172">
        <v>37</v>
      </c>
      <c r="I107" s="173"/>
      <c r="J107" s="174">
        <f>ROUND(I107*H107,2)</f>
        <v>0</v>
      </c>
      <c r="K107" s="175"/>
      <c r="L107" s="41"/>
      <c r="M107" s="176" t="s">
        <v>3</v>
      </c>
      <c r="N107" s="177" t="s">
        <v>51</v>
      </c>
      <c r="O107" s="74"/>
      <c r="P107" s="178">
        <f>O107*H107</f>
        <v>0</v>
      </c>
      <c r="Q107" s="178">
        <v>0</v>
      </c>
      <c r="R107" s="178">
        <f>Q107*H107</f>
        <v>0</v>
      </c>
      <c r="S107" s="178">
        <v>0.29</v>
      </c>
      <c r="T107" s="179">
        <f>S107*H107</f>
        <v>10.729999999999999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180" t="s">
        <v>222</v>
      </c>
      <c r="AT107" s="180" t="s">
        <v>218</v>
      </c>
      <c r="AU107" s="180" t="s">
        <v>22</v>
      </c>
      <c r="AY107" s="20" t="s">
        <v>216</v>
      </c>
      <c r="BE107" s="181">
        <f>IF(N107="základní",J107,0)</f>
        <v>0</v>
      </c>
      <c r="BF107" s="181">
        <f>IF(N107="snížená",J107,0)</f>
        <v>0</v>
      </c>
      <c r="BG107" s="181">
        <f>IF(N107="zákl. přenesená",J107,0)</f>
        <v>0</v>
      </c>
      <c r="BH107" s="181">
        <f>IF(N107="sníž. přenesená",J107,0)</f>
        <v>0</v>
      </c>
      <c r="BI107" s="181">
        <f>IF(N107="nulová",J107,0)</f>
        <v>0</v>
      </c>
      <c r="BJ107" s="20" t="s">
        <v>88</v>
      </c>
      <c r="BK107" s="181">
        <f>ROUND(I107*H107,2)</f>
        <v>0</v>
      </c>
      <c r="BL107" s="20" t="s">
        <v>222</v>
      </c>
      <c r="BM107" s="180" t="s">
        <v>261</v>
      </c>
    </row>
    <row r="108" spans="1:51" s="13" customFormat="1" ht="12">
      <c r="A108" s="13"/>
      <c r="B108" s="182"/>
      <c r="C108" s="13"/>
      <c r="D108" s="183" t="s">
        <v>224</v>
      </c>
      <c r="E108" s="184" t="s">
        <v>3</v>
      </c>
      <c r="F108" s="185" t="s">
        <v>262</v>
      </c>
      <c r="G108" s="13"/>
      <c r="H108" s="186">
        <v>37</v>
      </c>
      <c r="I108" s="187"/>
      <c r="J108" s="13"/>
      <c r="K108" s="13"/>
      <c r="L108" s="182"/>
      <c r="M108" s="188"/>
      <c r="N108" s="189"/>
      <c r="O108" s="189"/>
      <c r="P108" s="189"/>
      <c r="Q108" s="189"/>
      <c r="R108" s="189"/>
      <c r="S108" s="189"/>
      <c r="T108" s="190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184" t="s">
        <v>224</v>
      </c>
      <c r="AU108" s="184" t="s">
        <v>22</v>
      </c>
      <c r="AV108" s="13" t="s">
        <v>22</v>
      </c>
      <c r="AW108" s="13" t="s">
        <v>41</v>
      </c>
      <c r="AX108" s="13" t="s">
        <v>88</v>
      </c>
      <c r="AY108" s="184" t="s">
        <v>216</v>
      </c>
    </row>
    <row r="109" spans="1:65" s="2" customFormat="1" ht="24.15" customHeight="1">
      <c r="A109" s="40"/>
      <c r="B109" s="167"/>
      <c r="C109" s="168" t="s">
        <v>263</v>
      </c>
      <c r="D109" s="168" t="s">
        <v>218</v>
      </c>
      <c r="E109" s="169" t="s">
        <v>264</v>
      </c>
      <c r="F109" s="170" t="s">
        <v>265</v>
      </c>
      <c r="G109" s="171" t="s">
        <v>221</v>
      </c>
      <c r="H109" s="172">
        <v>87.5</v>
      </c>
      <c r="I109" s="173"/>
      <c r="J109" s="174">
        <f>ROUND(I109*H109,2)</f>
        <v>0</v>
      </c>
      <c r="K109" s="175"/>
      <c r="L109" s="41"/>
      <c r="M109" s="176" t="s">
        <v>3</v>
      </c>
      <c r="N109" s="177" t="s">
        <v>51</v>
      </c>
      <c r="O109" s="74"/>
      <c r="P109" s="178">
        <f>O109*H109</f>
        <v>0</v>
      </c>
      <c r="Q109" s="178">
        <v>0</v>
      </c>
      <c r="R109" s="178">
        <f>Q109*H109</f>
        <v>0</v>
      </c>
      <c r="S109" s="178">
        <v>0</v>
      </c>
      <c r="T109" s="179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180" t="s">
        <v>222</v>
      </c>
      <c r="AT109" s="180" t="s">
        <v>218</v>
      </c>
      <c r="AU109" s="180" t="s">
        <v>22</v>
      </c>
      <c r="AY109" s="20" t="s">
        <v>216</v>
      </c>
      <c r="BE109" s="181">
        <f>IF(N109="základní",J109,0)</f>
        <v>0</v>
      </c>
      <c r="BF109" s="181">
        <f>IF(N109="snížená",J109,0)</f>
        <v>0</v>
      </c>
      <c r="BG109" s="181">
        <f>IF(N109="zákl. přenesená",J109,0)</f>
        <v>0</v>
      </c>
      <c r="BH109" s="181">
        <f>IF(N109="sníž. přenesená",J109,0)</f>
        <v>0</v>
      </c>
      <c r="BI109" s="181">
        <f>IF(N109="nulová",J109,0)</f>
        <v>0</v>
      </c>
      <c r="BJ109" s="20" t="s">
        <v>88</v>
      </c>
      <c r="BK109" s="181">
        <f>ROUND(I109*H109,2)</f>
        <v>0</v>
      </c>
      <c r="BL109" s="20" t="s">
        <v>222</v>
      </c>
      <c r="BM109" s="180" t="s">
        <v>266</v>
      </c>
    </row>
    <row r="110" spans="1:65" s="2" customFormat="1" ht="24.15" customHeight="1">
      <c r="A110" s="40"/>
      <c r="B110" s="167"/>
      <c r="C110" s="168" t="s">
        <v>267</v>
      </c>
      <c r="D110" s="168" t="s">
        <v>218</v>
      </c>
      <c r="E110" s="169" t="s">
        <v>268</v>
      </c>
      <c r="F110" s="170" t="s">
        <v>269</v>
      </c>
      <c r="G110" s="171" t="s">
        <v>270</v>
      </c>
      <c r="H110" s="172">
        <v>294.19</v>
      </c>
      <c r="I110" s="173"/>
      <c r="J110" s="174">
        <f>ROUND(I110*H110,2)</f>
        <v>0</v>
      </c>
      <c r="K110" s="175"/>
      <c r="L110" s="41"/>
      <c r="M110" s="176" t="s">
        <v>3</v>
      </c>
      <c r="N110" s="177" t="s">
        <v>51</v>
      </c>
      <c r="O110" s="74"/>
      <c r="P110" s="178">
        <f>O110*H110</f>
        <v>0</v>
      </c>
      <c r="Q110" s="178">
        <v>0</v>
      </c>
      <c r="R110" s="178">
        <f>Q110*H110</f>
        <v>0</v>
      </c>
      <c r="S110" s="178">
        <v>0</v>
      </c>
      <c r="T110" s="179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180" t="s">
        <v>222</v>
      </c>
      <c r="AT110" s="180" t="s">
        <v>218</v>
      </c>
      <c r="AU110" s="180" t="s">
        <v>22</v>
      </c>
      <c r="AY110" s="20" t="s">
        <v>216</v>
      </c>
      <c r="BE110" s="181">
        <f>IF(N110="základní",J110,0)</f>
        <v>0</v>
      </c>
      <c r="BF110" s="181">
        <f>IF(N110="snížená",J110,0)</f>
        <v>0</v>
      </c>
      <c r="BG110" s="181">
        <f>IF(N110="zákl. přenesená",J110,0)</f>
        <v>0</v>
      </c>
      <c r="BH110" s="181">
        <f>IF(N110="sníž. přenesená",J110,0)</f>
        <v>0</v>
      </c>
      <c r="BI110" s="181">
        <f>IF(N110="nulová",J110,0)</f>
        <v>0</v>
      </c>
      <c r="BJ110" s="20" t="s">
        <v>88</v>
      </c>
      <c r="BK110" s="181">
        <f>ROUND(I110*H110,2)</f>
        <v>0</v>
      </c>
      <c r="BL110" s="20" t="s">
        <v>222</v>
      </c>
      <c r="BM110" s="180" t="s">
        <v>271</v>
      </c>
    </row>
    <row r="111" spans="1:65" s="2" customFormat="1" ht="37.8" customHeight="1">
      <c r="A111" s="40"/>
      <c r="B111" s="167"/>
      <c r="C111" s="168" t="s">
        <v>272</v>
      </c>
      <c r="D111" s="168" t="s">
        <v>218</v>
      </c>
      <c r="E111" s="169" t="s">
        <v>273</v>
      </c>
      <c r="F111" s="170" t="s">
        <v>274</v>
      </c>
      <c r="G111" s="171" t="s">
        <v>270</v>
      </c>
      <c r="H111" s="172">
        <v>270.5</v>
      </c>
      <c r="I111" s="173"/>
      <c r="J111" s="174">
        <f>ROUND(I111*H111,2)</f>
        <v>0</v>
      </c>
      <c r="K111" s="175"/>
      <c r="L111" s="41"/>
      <c r="M111" s="176" t="s">
        <v>3</v>
      </c>
      <c r="N111" s="177" t="s">
        <v>51</v>
      </c>
      <c r="O111" s="74"/>
      <c r="P111" s="178">
        <f>O111*H111</f>
        <v>0</v>
      </c>
      <c r="Q111" s="178">
        <v>0</v>
      </c>
      <c r="R111" s="178">
        <f>Q111*H111</f>
        <v>0</v>
      </c>
      <c r="S111" s="178">
        <v>0</v>
      </c>
      <c r="T111" s="179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180" t="s">
        <v>222</v>
      </c>
      <c r="AT111" s="180" t="s">
        <v>218</v>
      </c>
      <c r="AU111" s="180" t="s">
        <v>22</v>
      </c>
      <c r="AY111" s="20" t="s">
        <v>216</v>
      </c>
      <c r="BE111" s="181">
        <f>IF(N111="základní",J111,0)</f>
        <v>0</v>
      </c>
      <c r="BF111" s="181">
        <f>IF(N111="snížená",J111,0)</f>
        <v>0</v>
      </c>
      <c r="BG111" s="181">
        <f>IF(N111="zákl. přenesená",J111,0)</f>
        <v>0</v>
      </c>
      <c r="BH111" s="181">
        <f>IF(N111="sníž. přenesená",J111,0)</f>
        <v>0</v>
      </c>
      <c r="BI111" s="181">
        <f>IF(N111="nulová",J111,0)</f>
        <v>0</v>
      </c>
      <c r="BJ111" s="20" t="s">
        <v>88</v>
      </c>
      <c r="BK111" s="181">
        <f>ROUND(I111*H111,2)</f>
        <v>0</v>
      </c>
      <c r="BL111" s="20" t="s">
        <v>222</v>
      </c>
      <c r="BM111" s="180" t="s">
        <v>275</v>
      </c>
    </row>
    <row r="112" spans="1:51" s="13" customFormat="1" ht="12">
      <c r="A112" s="13"/>
      <c r="B112" s="182"/>
      <c r="C112" s="13"/>
      <c r="D112" s="183" t="s">
        <v>224</v>
      </c>
      <c r="E112" s="184" t="s">
        <v>3</v>
      </c>
      <c r="F112" s="185" t="s">
        <v>276</v>
      </c>
      <c r="G112" s="13"/>
      <c r="H112" s="186">
        <v>71.5</v>
      </c>
      <c r="I112" s="187"/>
      <c r="J112" s="13"/>
      <c r="K112" s="13"/>
      <c r="L112" s="182"/>
      <c r="M112" s="188"/>
      <c r="N112" s="189"/>
      <c r="O112" s="189"/>
      <c r="P112" s="189"/>
      <c r="Q112" s="189"/>
      <c r="R112" s="189"/>
      <c r="S112" s="189"/>
      <c r="T112" s="190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184" t="s">
        <v>224</v>
      </c>
      <c r="AU112" s="184" t="s">
        <v>22</v>
      </c>
      <c r="AV112" s="13" t="s">
        <v>22</v>
      </c>
      <c r="AW112" s="13" t="s">
        <v>41</v>
      </c>
      <c r="AX112" s="13" t="s">
        <v>80</v>
      </c>
      <c r="AY112" s="184" t="s">
        <v>216</v>
      </c>
    </row>
    <row r="113" spans="1:51" s="13" customFormat="1" ht="12">
      <c r="A113" s="13"/>
      <c r="B113" s="182"/>
      <c r="C113" s="13"/>
      <c r="D113" s="183" t="s">
        <v>224</v>
      </c>
      <c r="E113" s="184" t="s">
        <v>3</v>
      </c>
      <c r="F113" s="185" t="s">
        <v>277</v>
      </c>
      <c r="G113" s="13"/>
      <c r="H113" s="186">
        <v>53</v>
      </c>
      <c r="I113" s="187"/>
      <c r="J113" s="13"/>
      <c r="K113" s="13"/>
      <c r="L113" s="182"/>
      <c r="M113" s="188"/>
      <c r="N113" s="189"/>
      <c r="O113" s="189"/>
      <c r="P113" s="189"/>
      <c r="Q113" s="189"/>
      <c r="R113" s="189"/>
      <c r="S113" s="189"/>
      <c r="T113" s="190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184" t="s">
        <v>224</v>
      </c>
      <c r="AU113" s="184" t="s">
        <v>22</v>
      </c>
      <c r="AV113" s="13" t="s">
        <v>22</v>
      </c>
      <c r="AW113" s="13" t="s">
        <v>41</v>
      </c>
      <c r="AX113" s="13" t="s">
        <v>80</v>
      </c>
      <c r="AY113" s="184" t="s">
        <v>216</v>
      </c>
    </row>
    <row r="114" spans="1:51" s="13" customFormat="1" ht="12">
      <c r="A114" s="13"/>
      <c r="B114" s="182"/>
      <c r="C114" s="13"/>
      <c r="D114" s="183" t="s">
        <v>224</v>
      </c>
      <c r="E114" s="184" t="s">
        <v>3</v>
      </c>
      <c r="F114" s="185" t="s">
        <v>278</v>
      </c>
      <c r="G114" s="13"/>
      <c r="H114" s="186">
        <v>146</v>
      </c>
      <c r="I114" s="187"/>
      <c r="J114" s="13"/>
      <c r="K114" s="13"/>
      <c r="L114" s="182"/>
      <c r="M114" s="188"/>
      <c r="N114" s="189"/>
      <c r="O114" s="189"/>
      <c r="P114" s="189"/>
      <c r="Q114" s="189"/>
      <c r="R114" s="189"/>
      <c r="S114" s="189"/>
      <c r="T114" s="190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184" t="s">
        <v>224</v>
      </c>
      <c r="AU114" s="184" t="s">
        <v>22</v>
      </c>
      <c r="AV114" s="13" t="s">
        <v>22</v>
      </c>
      <c r="AW114" s="13" t="s">
        <v>41</v>
      </c>
      <c r="AX114" s="13" t="s">
        <v>80</v>
      </c>
      <c r="AY114" s="184" t="s">
        <v>216</v>
      </c>
    </row>
    <row r="115" spans="1:51" s="14" customFormat="1" ht="12">
      <c r="A115" s="14"/>
      <c r="B115" s="195"/>
      <c r="C115" s="14"/>
      <c r="D115" s="183" t="s">
        <v>224</v>
      </c>
      <c r="E115" s="196" t="s">
        <v>3</v>
      </c>
      <c r="F115" s="197" t="s">
        <v>233</v>
      </c>
      <c r="G115" s="14"/>
      <c r="H115" s="198">
        <v>270.5</v>
      </c>
      <c r="I115" s="199"/>
      <c r="J115" s="14"/>
      <c r="K115" s="14"/>
      <c r="L115" s="195"/>
      <c r="M115" s="200"/>
      <c r="N115" s="201"/>
      <c r="O115" s="201"/>
      <c r="P115" s="201"/>
      <c r="Q115" s="201"/>
      <c r="R115" s="201"/>
      <c r="S115" s="201"/>
      <c r="T115" s="202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196" t="s">
        <v>224</v>
      </c>
      <c r="AU115" s="196" t="s">
        <v>22</v>
      </c>
      <c r="AV115" s="14" t="s">
        <v>222</v>
      </c>
      <c r="AW115" s="14" t="s">
        <v>41</v>
      </c>
      <c r="AX115" s="14" t="s">
        <v>88</v>
      </c>
      <c r="AY115" s="196" t="s">
        <v>216</v>
      </c>
    </row>
    <row r="116" spans="1:65" s="2" customFormat="1" ht="37.8" customHeight="1">
      <c r="A116" s="40"/>
      <c r="B116" s="167"/>
      <c r="C116" s="168" t="s">
        <v>279</v>
      </c>
      <c r="D116" s="168" t="s">
        <v>218</v>
      </c>
      <c r="E116" s="169" t="s">
        <v>280</v>
      </c>
      <c r="F116" s="170" t="s">
        <v>281</v>
      </c>
      <c r="G116" s="171" t="s">
        <v>270</v>
      </c>
      <c r="H116" s="172">
        <v>2.016</v>
      </c>
      <c r="I116" s="173"/>
      <c r="J116" s="174">
        <f>ROUND(I116*H116,2)</f>
        <v>0</v>
      </c>
      <c r="K116" s="175"/>
      <c r="L116" s="41"/>
      <c r="M116" s="176" t="s">
        <v>3</v>
      </c>
      <c r="N116" s="177" t="s">
        <v>51</v>
      </c>
      <c r="O116" s="74"/>
      <c r="P116" s="178">
        <f>O116*H116</f>
        <v>0</v>
      </c>
      <c r="Q116" s="178">
        <v>0</v>
      </c>
      <c r="R116" s="178">
        <f>Q116*H116</f>
        <v>0</v>
      </c>
      <c r="S116" s="178">
        <v>0</v>
      </c>
      <c r="T116" s="179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180" t="s">
        <v>222</v>
      </c>
      <c r="AT116" s="180" t="s">
        <v>218</v>
      </c>
      <c r="AU116" s="180" t="s">
        <v>22</v>
      </c>
      <c r="AY116" s="20" t="s">
        <v>216</v>
      </c>
      <c r="BE116" s="181">
        <f>IF(N116="základní",J116,0)</f>
        <v>0</v>
      </c>
      <c r="BF116" s="181">
        <f>IF(N116="snížená",J116,0)</f>
        <v>0</v>
      </c>
      <c r="BG116" s="181">
        <f>IF(N116="zákl. přenesená",J116,0)</f>
        <v>0</v>
      </c>
      <c r="BH116" s="181">
        <f>IF(N116="sníž. přenesená",J116,0)</f>
        <v>0</v>
      </c>
      <c r="BI116" s="181">
        <f>IF(N116="nulová",J116,0)</f>
        <v>0</v>
      </c>
      <c r="BJ116" s="20" t="s">
        <v>88</v>
      </c>
      <c r="BK116" s="181">
        <f>ROUND(I116*H116,2)</f>
        <v>0</v>
      </c>
      <c r="BL116" s="20" t="s">
        <v>222</v>
      </c>
      <c r="BM116" s="180" t="s">
        <v>282</v>
      </c>
    </row>
    <row r="117" spans="1:51" s="13" customFormat="1" ht="12">
      <c r="A117" s="13"/>
      <c r="B117" s="182"/>
      <c r="C117" s="13"/>
      <c r="D117" s="183" t="s">
        <v>224</v>
      </c>
      <c r="E117" s="184" t="s">
        <v>3</v>
      </c>
      <c r="F117" s="185" t="s">
        <v>283</v>
      </c>
      <c r="G117" s="13"/>
      <c r="H117" s="186">
        <v>1.024</v>
      </c>
      <c r="I117" s="187"/>
      <c r="J117" s="13"/>
      <c r="K117" s="13"/>
      <c r="L117" s="182"/>
      <c r="M117" s="188"/>
      <c r="N117" s="189"/>
      <c r="O117" s="189"/>
      <c r="P117" s="189"/>
      <c r="Q117" s="189"/>
      <c r="R117" s="189"/>
      <c r="S117" s="189"/>
      <c r="T117" s="190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184" t="s">
        <v>224</v>
      </c>
      <c r="AU117" s="184" t="s">
        <v>22</v>
      </c>
      <c r="AV117" s="13" t="s">
        <v>22</v>
      </c>
      <c r="AW117" s="13" t="s">
        <v>41</v>
      </c>
      <c r="AX117" s="13" t="s">
        <v>80</v>
      </c>
      <c r="AY117" s="184" t="s">
        <v>216</v>
      </c>
    </row>
    <row r="118" spans="1:51" s="13" customFormat="1" ht="12">
      <c r="A118" s="13"/>
      <c r="B118" s="182"/>
      <c r="C118" s="13"/>
      <c r="D118" s="183" t="s">
        <v>224</v>
      </c>
      <c r="E118" s="184" t="s">
        <v>3</v>
      </c>
      <c r="F118" s="185" t="s">
        <v>284</v>
      </c>
      <c r="G118" s="13"/>
      <c r="H118" s="186">
        <v>0.128</v>
      </c>
      <c r="I118" s="187"/>
      <c r="J118" s="13"/>
      <c r="K118" s="13"/>
      <c r="L118" s="182"/>
      <c r="M118" s="188"/>
      <c r="N118" s="189"/>
      <c r="O118" s="189"/>
      <c r="P118" s="189"/>
      <c r="Q118" s="189"/>
      <c r="R118" s="189"/>
      <c r="S118" s="189"/>
      <c r="T118" s="190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184" t="s">
        <v>224</v>
      </c>
      <c r="AU118" s="184" t="s">
        <v>22</v>
      </c>
      <c r="AV118" s="13" t="s">
        <v>22</v>
      </c>
      <c r="AW118" s="13" t="s">
        <v>41</v>
      </c>
      <c r="AX118" s="13" t="s">
        <v>80</v>
      </c>
      <c r="AY118" s="184" t="s">
        <v>216</v>
      </c>
    </row>
    <row r="119" spans="1:51" s="13" customFormat="1" ht="12">
      <c r="A119" s="13"/>
      <c r="B119" s="182"/>
      <c r="C119" s="13"/>
      <c r="D119" s="183" t="s">
        <v>224</v>
      </c>
      <c r="E119" s="184" t="s">
        <v>3</v>
      </c>
      <c r="F119" s="185" t="s">
        <v>285</v>
      </c>
      <c r="G119" s="13"/>
      <c r="H119" s="186">
        <v>0.864</v>
      </c>
      <c r="I119" s="187"/>
      <c r="J119" s="13"/>
      <c r="K119" s="13"/>
      <c r="L119" s="182"/>
      <c r="M119" s="188"/>
      <c r="N119" s="189"/>
      <c r="O119" s="189"/>
      <c r="P119" s="189"/>
      <c r="Q119" s="189"/>
      <c r="R119" s="189"/>
      <c r="S119" s="189"/>
      <c r="T119" s="190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184" t="s">
        <v>224</v>
      </c>
      <c r="AU119" s="184" t="s">
        <v>22</v>
      </c>
      <c r="AV119" s="13" t="s">
        <v>22</v>
      </c>
      <c r="AW119" s="13" t="s">
        <v>41</v>
      </c>
      <c r="AX119" s="13" t="s">
        <v>80</v>
      </c>
      <c r="AY119" s="184" t="s">
        <v>216</v>
      </c>
    </row>
    <row r="120" spans="1:51" s="14" customFormat="1" ht="12">
      <c r="A120" s="14"/>
      <c r="B120" s="195"/>
      <c r="C120" s="14"/>
      <c r="D120" s="183" t="s">
        <v>224</v>
      </c>
      <c r="E120" s="196" t="s">
        <v>3</v>
      </c>
      <c r="F120" s="197" t="s">
        <v>233</v>
      </c>
      <c r="G120" s="14"/>
      <c r="H120" s="198">
        <v>2.016</v>
      </c>
      <c r="I120" s="199"/>
      <c r="J120" s="14"/>
      <c r="K120" s="14"/>
      <c r="L120" s="195"/>
      <c r="M120" s="200"/>
      <c r="N120" s="201"/>
      <c r="O120" s="201"/>
      <c r="P120" s="201"/>
      <c r="Q120" s="201"/>
      <c r="R120" s="201"/>
      <c r="S120" s="201"/>
      <c r="T120" s="202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196" t="s">
        <v>224</v>
      </c>
      <c r="AU120" s="196" t="s">
        <v>22</v>
      </c>
      <c r="AV120" s="14" t="s">
        <v>222</v>
      </c>
      <c r="AW120" s="14" t="s">
        <v>41</v>
      </c>
      <c r="AX120" s="14" t="s">
        <v>88</v>
      </c>
      <c r="AY120" s="196" t="s">
        <v>216</v>
      </c>
    </row>
    <row r="121" spans="1:65" s="2" customFormat="1" ht="62.7" customHeight="1">
      <c r="A121" s="40"/>
      <c r="B121" s="167"/>
      <c r="C121" s="168" t="s">
        <v>286</v>
      </c>
      <c r="D121" s="168" t="s">
        <v>218</v>
      </c>
      <c r="E121" s="169" t="s">
        <v>287</v>
      </c>
      <c r="F121" s="170" t="s">
        <v>288</v>
      </c>
      <c r="G121" s="171" t="s">
        <v>270</v>
      </c>
      <c r="H121" s="172">
        <v>17.5</v>
      </c>
      <c r="I121" s="173"/>
      <c r="J121" s="174">
        <f>ROUND(I121*H121,2)</f>
        <v>0</v>
      </c>
      <c r="K121" s="175"/>
      <c r="L121" s="41"/>
      <c r="M121" s="176" t="s">
        <v>3</v>
      </c>
      <c r="N121" s="177" t="s">
        <v>51</v>
      </c>
      <c r="O121" s="74"/>
      <c r="P121" s="178">
        <f>O121*H121</f>
        <v>0</v>
      </c>
      <c r="Q121" s="178">
        <v>0</v>
      </c>
      <c r="R121" s="178">
        <f>Q121*H121</f>
        <v>0</v>
      </c>
      <c r="S121" s="178">
        <v>0</v>
      </c>
      <c r="T121" s="179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180" t="s">
        <v>222</v>
      </c>
      <c r="AT121" s="180" t="s">
        <v>218</v>
      </c>
      <c r="AU121" s="180" t="s">
        <v>22</v>
      </c>
      <c r="AY121" s="20" t="s">
        <v>216</v>
      </c>
      <c r="BE121" s="181">
        <f>IF(N121="základní",J121,0)</f>
        <v>0</v>
      </c>
      <c r="BF121" s="181">
        <f>IF(N121="snížená",J121,0)</f>
        <v>0</v>
      </c>
      <c r="BG121" s="181">
        <f>IF(N121="zákl. přenesená",J121,0)</f>
        <v>0</v>
      </c>
      <c r="BH121" s="181">
        <f>IF(N121="sníž. přenesená",J121,0)</f>
        <v>0</v>
      </c>
      <c r="BI121" s="181">
        <f>IF(N121="nulová",J121,0)</f>
        <v>0</v>
      </c>
      <c r="BJ121" s="20" t="s">
        <v>88</v>
      </c>
      <c r="BK121" s="181">
        <f>ROUND(I121*H121,2)</f>
        <v>0</v>
      </c>
      <c r="BL121" s="20" t="s">
        <v>222</v>
      </c>
      <c r="BM121" s="180" t="s">
        <v>289</v>
      </c>
    </row>
    <row r="122" spans="1:51" s="13" customFormat="1" ht="12">
      <c r="A122" s="13"/>
      <c r="B122" s="182"/>
      <c r="C122" s="13"/>
      <c r="D122" s="183" t="s">
        <v>224</v>
      </c>
      <c r="E122" s="184" t="s">
        <v>3</v>
      </c>
      <c r="F122" s="185" t="s">
        <v>290</v>
      </c>
      <c r="G122" s="13"/>
      <c r="H122" s="186">
        <v>17.5</v>
      </c>
      <c r="I122" s="187"/>
      <c r="J122" s="13"/>
      <c r="K122" s="13"/>
      <c r="L122" s="182"/>
      <c r="M122" s="188"/>
      <c r="N122" s="189"/>
      <c r="O122" s="189"/>
      <c r="P122" s="189"/>
      <c r="Q122" s="189"/>
      <c r="R122" s="189"/>
      <c r="S122" s="189"/>
      <c r="T122" s="190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184" t="s">
        <v>224</v>
      </c>
      <c r="AU122" s="184" t="s">
        <v>22</v>
      </c>
      <c r="AV122" s="13" t="s">
        <v>22</v>
      </c>
      <c r="AW122" s="13" t="s">
        <v>41</v>
      </c>
      <c r="AX122" s="13" t="s">
        <v>88</v>
      </c>
      <c r="AY122" s="184" t="s">
        <v>216</v>
      </c>
    </row>
    <row r="123" spans="1:65" s="2" customFormat="1" ht="62.7" customHeight="1">
      <c r="A123" s="40"/>
      <c r="B123" s="167"/>
      <c r="C123" s="168" t="s">
        <v>291</v>
      </c>
      <c r="D123" s="168" t="s">
        <v>218</v>
      </c>
      <c r="E123" s="169" t="s">
        <v>292</v>
      </c>
      <c r="F123" s="170" t="s">
        <v>293</v>
      </c>
      <c r="G123" s="171" t="s">
        <v>270</v>
      </c>
      <c r="H123" s="172">
        <v>234.366</v>
      </c>
      <c r="I123" s="173"/>
      <c r="J123" s="174">
        <f>ROUND(I123*H123,2)</f>
        <v>0</v>
      </c>
      <c r="K123" s="175"/>
      <c r="L123" s="41"/>
      <c r="M123" s="176" t="s">
        <v>3</v>
      </c>
      <c r="N123" s="177" t="s">
        <v>51</v>
      </c>
      <c r="O123" s="74"/>
      <c r="P123" s="178">
        <f>O123*H123</f>
        <v>0</v>
      </c>
      <c r="Q123" s="178">
        <v>0</v>
      </c>
      <c r="R123" s="178">
        <f>Q123*H123</f>
        <v>0</v>
      </c>
      <c r="S123" s="178">
        <v>0</v>
      </c>
      <c r="T123" s="179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180" t="s">
        <v>222</v>
      </c>
      <c r="AT123" s="180" t="s">
        <v>218</v>
      </c>
      <c r="AU123" s="180" t="s">
        <v>22</v>
      </c>
      <c r="AY123" s="20" t="s">
        <v>216</v>
      </c>
      <c r="BE123" s="181">
        <f>IF(N123="základní",J123,0)</f>
        <v>0</v>
      </c>
      <c r="BF123" s="181">
        <f>IF(N123="snížená",J123,0)</f>
        <v>0</v>
      </c>
      <c r="BG123" s="181">
        <f>IF(N123="zákl. přenesená",J123,0)</f>
        <v>0</v>
      </c>
      <c r="BH123" s="181">
        <f>IF(N123="sníž. přenesená",J123,0)</f>
        <v>0</v>
      </c>
      <c r="BI123" s="181">
        <f>IF(N123="nulová",J123,0)</f>
        <v>0</v>
      </c>
      <c r="BJ123" s="20" t="s">
        <v>88</v>
      </c>
      <c r="BK123" s="181">
        <f>ROUND(I123*H123,2)</f>
        <v>0</v>
      </c>
      <c r="BL123" s="20" t="s">
        <v>222</v>
      </c>
      <c r="BM123" s="180" t="s">
        <v>294</v>
      </c>
    </row>
    <row r="124" spans="1:47" s="2" customFormat="1" ht="12">
      <c r="A124" s="40"/>
      <c r="B124" s="41"/>
      <c r="C124" s="40"/>
      <c r="D124" s="183" t="s">
        <v>229</v>
      </c>
      <c r="E124" s="40"/>
      <c r="F124" s="191" t="s">
        <v>295</v>
      </c>
      <c r="G124" s="40"/>
      <c r="H124" s="40"/>
      <c r="I124" s="192"/>
      <c r="J124" s="40"/>
      <c r="K124" s="40"/>
      <c r="L124" s="41"/>
      <c r="M124" s="193"/>
      <c r="N124" s="194"/>
      <c r="O124" s="74"/>
      <c r="P124" s="74"/>
      <c r="Q124" s="74"/>
      <c r="R124" s="74"/>
      <c r="S124" s="74"/>
      <c r="T124" s="75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T124" s="20" t="s">
        <v>229</v>
      </c>
      <c r="AU124" s="20" t="s">
        <v>22</v>
      </c>
    </row>
    <row r="125" spans="1:51" s="13" customFormat="1" ht="12">
      <c r="A125" s="13"/>
      <c r="B125" s="182"/>
      <c r="C125" s="13"/>
      <c r="D125" s="183" t="s">
        <v>224</v>
      </c>
      <c r="E125" s="184" t="s">
        <v>3</v>
      </c>
      <c r="F125" s="185" t="s">
        <v>296</v>
      </c>
      <c r="G125" s="13"/>
      <c r="H125" s="186">
        <v>234.366</v>
      </c>
      <c r="I125" s="187"/>
      <c r="J125" s="13"/>
      <c r="K125" s="13"/>
      <c r="L125" s="182"/>
      <c r="M125" s="188"/>
      <c r="N125" s="189"/>
      <c r="O125" s="189"/>
      <c r="P125" s="189"/>
      <c r="Q125" s="189"/>
      <c r="R125" s="189"/>
      <c r="S125" s="189"/>
      <c r="T125" s="190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184" t="s">
        <v>224</v>
      </c>
      <c r="AU125" s="184" t="s">
        <v>22</v>
      </c>
      <c r="AV125" s="13" t="s">
        <v>22</v>
      </c>
      <c r="AW125" s="13" t="s">
        <v>41</v>
      </c>
      <c r="AX125" s="13" t="s">
        <v>88</v>
      </c>
      <c r="AY125" s="184" t="s">
        <v>216</v>
      </c>
    </row>
    <row r="126" spans="1:65" s="2" customFormat="1" ht="37.8" customHeight="1">
      <c r="A126" s="40"/>
      <c r="B126" s="167"/>
      <c r="C126" s="168" t="s">
        <v>9</v>
      </c>
      <c r="D126" s="168" t="s">
        <v>218</v>
      </c>
      <c r="E126" s="169" t="s">
        <v>297</v>
      </c>
      <c r="F126" s="170" t="s">
        <v>298</v>
      </c>
      <c r="G126" s="171" t="s">
        <v>299</v>
      </c>
      <c r="H126" s="172">
        <v>468.732</v>
      </c>
      <c r="I126" s="173"/>
      <c r="J126" s="174">
        <f>ROUND(I126*H126,2)</f>
        <v>0</v>
      </c>
      <c r="K126" s="175"/>
      <c r="L126" s="41"/>
      <c r="M126" s="176" t="s">
        <v>3</v>
      </c>
      <c r="N126" s="177" t="s">
        <v>51</v>
      </c>
      <c r="O126" s="74"/>
      <c r="P126" s="178">
        <f>O126*H126</f>
        <v>0</v>
      </c>
      <c r="Q126" s="178">
        <v>0</v>
      </c>
      <c r="R126" s="178">
        <f>Q126*H126</f>
        <v>0</v>
      </c>
      <c r="S126" s="178">
        <v>0</v>
      </c>
      <c r="T126" s="179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180" t="s">
        <v>222</v>
      </c>
      <c r="AT126" s="180" t="s">
        <v>218</v>
      </c>
      <c r="AU126" s="180" t="s">
        <v>22</v>
      </c>
      <c r="AY126" s="20" t="s">
        <v>216</v>
      </c>
      <c r="BE126" s="181">
        <f>IF(N126="základní",J126,0)</f>
        <v>0</v>
      </c>
      <c r="BF126" s="181">
        <f>IF(N126="snížená",J126,0)</f>
        <v>0</v>
      </c>
      <c r="BG126" s="181">
        <f>IF(N126="zákl. přenesená",J126,0)</f>
        <v>0</v>
      </c>
      <c r="BH126" s="181">
        <f>IF(N126="sníž. přenesená",J126,0)</f>
        <v>0</v>
      </c>
      <c r="BI126" s="181">
        <f>IF(N126="nulová",J126,0)</f>
        <v>0</v>
      </c>
      <c r="BJ126" s="20" t="s">
        <v>88</v>
      </c>
      <c r="BK126" s="181">
        <f>ROUND(I126*H126,2)</f>
        <v>0</v>
      </c>
      <c r="BL126" s="20" t="s">
        <v>222</v>
      </c>
      <c r="BM126" s="180" t="s">
        <v>300</v>
      </c>
    </row>
    <row r="127" spans="1:51" s="13" customFormat="1" ht="12">
      <c r="A127" s="13"/>
      <c r="B127" s="182"/>
      <c r="C127" s="13"/>
      <c r="D127" s="183" t="s">
        <v>224</v>
      </c>
      <c r="E127" s="13"/>
      <c r="F127" s="185" t="s">
        <v>301</v>
      </c>
      <c r="G127" s="13"/>
      <c r="H127" s="186">
        <v>468.732</v>
      </c>
      <c r="I127" s="187"/>
      <c r="J127" s="13"/>
      <c r="K127" s="13"/>
      <c r="L127" s="182"/>
      <c r="M127" s="188"/>
      <c r="N127" s="189"/>
      <c r="O127" s="189"/>
      <c r="P127" s="189"/>
      <c r="Q127" s="189"/>
      <c r="R127" s="189"/>
      <c r="S127" s="189"/>
      <c r="T127" s="190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184" t="s">
        <v>224</v>
      </c>
      <c r="AU127" s="184" t="s">
        <v>22</v>
      </c>
      <c r="AV127" s="13" t="s">
        <v>22</v>
      </c>
      <c r="AW127" s="13" t="s">
        <v>4</v>
      </c>
      <c r="AX127" s="13" t="s">
        <v>88</v>
      </c>
      <c r="AY127" s="184" t="s">
        <v>216</v>
      </c>
    </row>
    <row r="128" spans="1:65" s="2" customFormat="1" ht="37.8" customHeight="1">
      <c r="A128" s="40"/>
      <c r="B128" s="167"/>
      <c r="C128" s="168" t="s">
        <v>302</v>
      </c>
      <c r="D128" s="168" t="s">
        <v>218</v>
      </c>
      <c r="E128" s="169" t="s">
        <v>303</v>
      </c>
      <c r="F128" s="170" t="s">
        <v>304</v>
      </c>
      <c r="G128" s="171" t="s">
        <v>270</v>
      </c>
      <c r="H128" s="172">
        <v>62.32</v>
      </c>
      <c r="I128" s="173"/>
      <c r="J128" s="174">
        <f>ROUND(I128*H128,2)</f>
        <v>0</v>
      </c>
      <c r="K128" s="175"/>
      <c r="L128" s="41"/>
      <c r="M128" s="176" t="s">
        <v>3</v>
      </c>
      <c r="N128" s="177" t="s">
        <v>51</v>
      </c>
      <c r="O128" s="74"/>
      <c r="P128" s="178">
        <f>O128*H128</f>
        <v>0</v>
      </c>
      <c r="Q128" s="178">
        <v>0</v>
      </c>
      <c r="R128" s="178">
        <f>Q128*H128</f>
        <v>0</v>
      </c>
      <c r="S128" s="178">
        <v>0</v>
      </c>
      <c r="T128" s="179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180" t="s">
        <v>222</v>
      </c>
      <c r="AT128" s="180" t="s">
        <v>218</v>
      </c>
      <c r="AU128" s="180" t="s">
        <v>22</v>
      </c>
      <c r="AY128" s="20" t="s">
        <v>216</v>
      </c>
      <c r="BE128" s="181">
        <f>IF(N128="základní",J128,0)</f>
        <v>0</v>
      </c>
      <c r="BF128" s="181">
        <f>IF(N128="snížená",J128,0)</f>
        <v>0</v>
      </c>
      <c r="BG128" s="181">
        <f>IF(N128="zákl. přenesená",J128,0)</f>
        <v>0</v>
      </c>
      <c r="BH128" s="181">
        <f>IF(N128="sníž. přenesená",J128,0)</f>
        <v>0</v>
      </c>
      <c r="BI128" s="181">
        <f>IF(N128="nulová",J128,0)</f>
        <v>0</v>
      </c>
      <c r="BJ128" s="20" t="s">
        <v>88</v>
      </c>
      <c r="BK128" s="181">
        <f>ROUND(I128*H128,2)</f>
        <v>0</v>
      </c>
      <c r="BL128" s="20" t="s">
        <v>222</v>
      </c>
      <c r="BM128" s="180" t="s">
        <v>305</v>
      </c>
    </row>
    <row r="129" spans="1:51" s="13" customFormat="1" ht="12">
      <c r="A129" s="13"/>
      <c r="B129" s="182"/>
      <c r="C129" s="13"/>
      <c r="D129" s="183" t="s">
        <v>224</v>
      </c>
      <c r="E129" s="184" t="s">
        <v>3</v>
      </c>
      <c r="F129" s="185" t="s">
        <v>306</v>
      </c>
      <c r="G129" s="13"/>
      <c r="H129" s="186">
        <v>62.32</v>
      </c>
      <c r="I129" s="187"/>
      <c r="J129" s="13"/>
      <c r="K129" s="13"/>
      <c r="L129" s="182"/>
      <c r="M129" s="188"/>
      <c r="N129" s="189"/>
      <c r="O129" s="189"/>
      <c r="P129" s="189"/>
      <c r="Q129" s="189"/>
      <c r="R129" s="189"/>
      <c r="S129" s="189"/>
      <c r="T129" s="190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184" t="s">
        <v>224</v>
      </c>
      <c r="AU129" s="184" t="s">
        <v>22</v>
      </c>
      <c r="AV129" s="13" t="s">
        <v>22</v>
      </c>
      <c r="AW129" s="13" t="s">
        <v>41</v>
      </c>
      <c r="AX129" s="13" t="s">
        <v>88</v>
      </c>
      <c r="AY129" s="184" t="s">
        <v>216</v>
      </c>
    </row>
    <row r="130" spans="1:65" s="2" customFormat="1" ht="37.8" customHeight="1">
      <c r="A130" s="40"/>
      <c r="B130" s="167"/>
      <c r="C130" s="168" t="s">
        <v>307</v>
      </c>
      <c r="D130" s="168" t="s">
        <v>218</v>
      </c>
      <c r="E130" s="169" t="s">
        <v>308</v>
      </c>
      <c r="F130" s="170" t="s">
        <v>309</v>
      </c>
      <c r="G130" s="171" t="s">
        <v>270</v>
      </c>
      <c r="H130" s="172">
        <v>50.05</v>
      </c>
      <c r="I130" s="173"/>
      <c r="J130" s="174">
        <f>ROUND(I130*H130,2)</f>
        <v>0</v>
      </c>
      <c r="K130" s="175"/>
      <c r="L130" s="41"/>
      <c r="M130" s="176" t="s">
        <v>3</v>
      </c>
      <c r="N130" s="177" t="s">
        <v>51</v>
      </c>
      <c r="O130" s="74"/>
      <c r="P130" s="178">
        <f>O130*H130</f>
        <v>0</v>
      </c>
      <c r="Q130" s="178">
        <v>0</v>
      </c>
      <c r="R130" s="178">
        <f>Q130*H130</f>
        <v>0</v>
      </c>
      <c r="S130" s="178">
        <v>0</v>
      </c>
      <c r="T130" s="179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180" t="s">
        <v>222</v>
      </c>
      <c r="AT130" s="180" t="s">
        <v>218</v>
      </c>
      <c r="AU130" s="180" t="s">
        <v>22</v>
      </c>
      <c r="AY130" s="20" t="s">
        <v>216</v>
      </c>
      <c r="BE130" s="181">
        <f>IF(N130="základní",J130,0)</f>
        <v>0</v>
      </c>
      <c r="BF130" s="181">
        <f>IF(N130="snížená",J130,0)</f>
        <v>0</v>
      </c>
      <c r="BG130" s="181">
        <f>IF(N130="zákl. přenesená",J130,0)</f>
        <v>0</v>
      </c>
      <c r="BH130" s="181">
        <f>IF(N130="sníž. přenesená",J130,0)</f>
        <v>0</v>
      </c>
      <c r="BI130" s="181">
        <f>IF(N130="nulová",J130,0)</f>
        <v>0</v>
      </c>
      <c r="BJ130" s="20" t="s">
        <v>88</v>
      </c>
      <c r="BK130" s="181">
        <f>ROUND(I130*H130,2)</f>
        <v>0</v>
      </c>
      <c r="BL130" s="20" t="s">
        <v>222</v>
      </c>
      <c r="BM130" s="180" t="s">
        <v>310</v>
      </c>
    </row>
    <row r="131" spans="1:47" s="2" customFormat="1" ht="12">
      <c r="A131" s="40"/>
      <c r="B131" s="41"/>
      <c r="C131" s="40"/>
      <c r="D131" s="183" t="s">
        <v>229</v>
      </c>
      <c r="E131" s="40"/>
      <c r="F131" s="191" t="s">
        <v>311</v>
      </c>
      <c r="G131" s="40"/>
      <c r="H131" s="40"/>
      <c r="I131" s="192"/>
      <c r="J131" s="40"/>
      <c r="K131" s="40"/>
      <c r="L131" s="41"/>
      <c r="M131" s="193"/>
      <c r="N131" s="194"/>
      <c r="O131" s="74"/>
      <c r="P131" s="74"/>
      <c r="Q131" s="74"/>
      <c r="R131" s="74"/>
      <c r="S131" s="74"/>
      <c r="T131" s="75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T131" s="20" t="s">
        <v>229</v>
      </c>
      <c r="AU131" s="20" t="s">
        <v>22</v>
      </c>
    </row>
    <row r="132" spans="1:51" s="13" customFormat="1" ht="12">
      <c r="A132" s="13"/>
      <c r="B132" s="182"/>
      <c r="C132" s="13"/>
      <c r="D132" s="183" t="s">
        <v>224</v>
      </c>
      <c r="E132" s="184" t="s">
        <v>3</v>
      </c>
      <c r="F132" s="185" t="s">
        <v>312</v>
      </c>
      <c r="G132" s="13"/>
      <c r="H132" s="186">
        <v>50.05</v>
      </c>
      <c r="I132" s="187"/>
      <c r="J132" s="13"/>
      <c r="K132" s="13"/>
      <c r="L132" s="182"/>
      <c r="M132" s="188"/>
      <c r="N132" s="189"/>
      <c r="O132" s="189"/>
      <c r="P132" s="189"/>
      <c r="Q132" s="189"/>
      <c r="R132" s="189"/>
      <c r="S132" s="189"/>
      <c r="T132" s="190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184" t="s">
        <v>224</v>
      </c>
      <c r="AU132" s="184" t="s">
        <v>22</v>
      </c>
      <c r="AV132" s="13" t="s">
        <v>22</v>
      </c>
      <c r="AW132" s="13" t="s">
        <v>41</v>
      </c>
      <c r="AX132" s="13" t="s">
        <v>88</v>
      </c>
      <c r="AY132" s="184" t="s">
        <v>216</v>
      </c>
    </row>
    <row r="133" spans="1:65" s="2" customFormat="1" ht="49.05" customHeight="1">
      <c r="A133" s="40"/>
      <c r="B133" s="167"/>
      <c r="C133" s="168" t="s">
        <v>313</v>
      </c>
      <c r="D133" s="168" t="s">
        <v>218</v>
      </c>
      <c r="E133" s="169" t="s">
        <v>314</v>
      </c>
      <c r="F133" s="170" t="s">
        <v>315</v>
      </c>
      <c r="G133" s="171" t="s">
        <v>270</v>
      </c>
      <c r="H133" s="172">
        <v>11.79</v>
      </c>
      <c r="I133" s="173"/>
      <c r="J133" s="174">
        <f>ROUND(I133*H133,2)</f>
        <v>0</v>
      </c>
      <c r="K133" s="175"/>
      <c r="L133" s="41"/>
      <c r="M133" s="176" t="s">
        <v>3</v>
      </c>
      <c r="N133" s="177" t="s">
        <v>51</v>
      </c>
      <c r="O133" s="74"/>
      <c r="P133" s="178">
        <f>O133*H133</f>
        <v>0</v>
      </c>
      <c r="Q133" s="178">
        <v>0</v>
      </c>
      <c r="R133" s="178">
        <f>Q133*H133</f>
        <v>0</v>
      </c>
      <c r="S133" s="178">
        <v>0</v>
      </c>
      <c r="T133" s="179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180" t="s">
        <v>222</v>
      </c>
      <c r="AT133" s="180" t="s">
        <v>218</v>
      </c>
      <c r="AU133" s="180" t="s">
        <v>22</v>
      </c>
      <c r="AY133" s="20" t="s">
        <v>216</v>
      </c>
      <c r="BE133" s="181">
        <f>IF(N133="základní",J133,0)</f>
        <v>0</v>
      </c>
      <c r="BF133" s="181">
        <f>IF(N133="snížená",J133,0)</f>
        <v>0</v>
      </c>
      <c r="BG133" s="181">
        <f>IF(N133="zákl. přenesená",J133,0)</f>
        <v>0</v>
      </c>
      <c r="BH133" s="181">
        <f>IF(N133="sníž. přenesená",J133,0)</f>
        <v>0</v>
      </c>
      <c r="BI133" s="181">
        <f>IF(N133="nulová",J133,0)</f>
        <v>0</v>
      </c>
      <c r="BJ133" s="20" t="s">
        <v>88</v>
      </c>
      <c r="BK133" s="181">
        <f>ROUND(I133*H133,2)</f>
        <v>0</v>
      </c>
      <c r="BL133" s="20" t="s">
        <v>222</v>
      </c>
      <c r="BM133" s="180" t="s">
        <v>316</v>
      </c>
    </row>
    <row r="134" spans="1:51" s="13" customFormat="1" ht="12">
      <c r="A134" s="13"/>
      <c r="B134" s="182"/>
      <c r="C134" s="13"/>
      <c r="D134" s="183" t="s">
        <v>224</v>
      </c>
      <c r="E134" s="184" t="s">
        <v>3</v>
      </c>
      <c r="F134" s="185" t="s">
        <v>317</v>
      </c>
      <c r="G134" s="13"/>
      <c r="H134" s="186">
        <v>11.79</v>
      </c>
      <c r="I134" s="187"/>
      <c r="J134" s="13"/>
      <c r="K134" s="13"/>
      <c r="L134" s="182"/>
      <c r="M134" s="188"/>
      <c r="N134" s="189"/>
      <c r="O134" s="189"/>
      <c r="P134" s="189"/>
      <c r="Q134" s="189"/>
      <c r="R134" s="189"/>
      <c r="S134" s="189"/>
      <c r="T134" s="190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184" t="s">
        <v>224</v>
      </c>
      <c r="AU134" s="184" t="s">
        <v>22</v>
      </c>
      <c r="AV134" s="13" t="s">
        <v>22</v>
      </c>
      <c r="AW134" s="13" t="s">
        <v>41</v>
      </c>
      <c r="AX134" s="13" t="s">
        <v>88</v>
      </c>
      <c r="AY134" s="184" t="s">
        <v>216</v>
      </c>
    </row>
    <row r="135" spans="1:65" s="2" customFormat="1" ht="24.15" customHeight="1">
      <c r="A135" s="40"/>
      <c r="B135" s="167"/>
      <c r="C135" s="168" t="s">
        <v>318</v>
      </c>
      <c r="D135" s="168" t="s">
        <v>218</v>
      </c>
      <c r="E135" s="169" t="s">
        <v>319</v>
      </c>
      <c r="F135" s="170" t="s">
        <v>320</v>
      </c>
      <c r="G135" s="171" t="s">
        <v>221</v>
      </c>
      <c r="H135" s="172">
        <v>2133.791</v>
      </c>
      <c r="I135" s="173"/>
      <c r="J135" s="174">
        <f>ROUND(I135*H135,2)</f>
        <v>0</v>
      </c>
      <c r="K135" s="175"/>
      <c r="L135" s="41"/>
      <c r="M135" s="176" t="s">
        <v>3</v>
      </c>
      <c r="N135" s="177" t="s">
        <v>51</v>
      </c>
      <c r="O135" s="74"/>
      <c r="P135" s="178">
        <f>O135*H135</f>
        <v>0</v>
      </c>
      <c r="Q135" s="178">
        <v>0</v>
      </c>
      <c r="R135" s="178">
        <f>Q135*H135</f>
        <v>0</v>
      </c>
      <c r="S135" s="178">
        <v>0</v>
      </c>
      <c r="T135" s="179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180" t="s">
        <v>222</v>
      </c>
      <c r="AT135" s="180" t="s">
        <v>218</v>
      </c>
      <c r="AU135" s="180" t="s">
        <v>22</v>
      </c>
      <c r="AY135" s="20" t="s">
        <v>216</v>
      </c>
      <c r="BE135" s="181">
        <f>IF(N135="základní",J135,0)</f>
        <v>0</v>
      </c>
      <c r="BF135" s="181">
        <f>IF(N135="snížená",J135,0)</f>
        <v>0</v>
      </c>
      <c r="BG135" s="181">
        <f>IF(N135="zákl. přenesená",J135,0)</f>
        <v>0</v>
      </c>
      <c r="BH135" s="181">
        <f>IF(N135="sníž. přenesená",J135,0)</f>
        <v>0</v>
      </c>
      <c r="BI135" s="181">
        <f>IF(N135="nulová",J135,0)</f>
        <v>0</v>
      </c>
      <c r="BJ135" s="20" t="s">
        <v>88</v>
      </c>
      <c r="BK135" s="181">
        <f>ROUND(I135*H135,2)</f>
        <v>0</v>
      </c>
      <c r="BL135" s="20" t="s">
        <v>222</v>
      </c>
      <c r="BM135" s="180" t="s">
        <v>321</v>
      </c>
    </row>
    <row r="136" spans="1:47" s="2" customFormat="1" ht="12">
      <c r="A136" s="40"/>
      <c r="B136" s="41"/>
      <c r="C136" s="40"/>
      <c r="D136" s="183" t="s">
        <v>229</v>
      </c>
      <c r="E136" s="40"/>
      <c r="F136" s="191" t="s">
        <v>322</v>
      </c>
      <c r="G136" s="40"/>
      <c r="H136" s="40"/>
      <c r="I136" s="192"/>
      <c r="J136" s="40"/>
      <c r="K136" s="40"/>
      <c r="L136" s="41"/>
      <c r="M136" s="193"/>
      <c r="N136" s="194"/>
      <c r="O136" s="74"/>
      <c r="P136" s="74"/>
      <c r="Q136" s="74"/>
      <c r="R136" s="74"/>
      <c r="S136" s="74"/>
      <c r="T136" s="75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T136" s="20" t="s">
        <v>229</v>
      </c>
      <c r="AU136" s="20" t="s">
        <v>22</v>
      </c>
    </row>
    <row r="137" spans="1:51" s="13" customFormat="1" ht="12">
      <c r="A137" s="13"/>
      <c r="B137" s="182"/>
      <c r="C137" s="13"/>
      <c r="D137" s="183" t="s">
        <v>224</v>
      </c>
      <c r="E137" s="184" t="s">
        <v>3</v>
      </c>
      <c r="F137" s="185" t="s">
        <v>323</v>
      </c>
      <c r="G137" s="13"/>
      <c r="H137" s="186">
        <v>2133.791</v>
      </c>
      <c r="I137" s="187"/>
      <c r="J137" s="13"/>
      <c r="K137" s="13"/>
      <c r="L137" s="182"/>
      <c r="M137" s="188"/>
      <c r="N137" s="189"/>
      <c r="O137" s="189"/>
      <c r="P137" s="189"/>
      <c r="Q137" s="189"/>
      <c r="R137" s="189"/>
      <c r="S137" s="189"/>
      <c r="T137" s="190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184" t="s">
        <v>224</v>
      </c>
      <c r="AU137" s="184" t="s">
        <v>22</v>
      </c>
      <c r="AV137" s="13" t="s">
        <v>22</v>
      </c>
      <c r="AW137" s="13" t="s">
        <v>41</v>
      </c>
      <c r="AX137" s="13" t="s">
        <v>88</v>
      </c>
      <c r="AY137" s="184" t="s">
        <v>216</v>
      </c>
    </row>
    <row r="138" spans="1:65" s="2" customFormat="1" ht="37.8" customHeight="1">
      <c r="A138" s="40"/>
      <c r="B138" s="167"/>
      <c r="C138" s="168" t="s">
        <v>324</v>
      </c>
      <c r="D138" s="168" t="s">
        <v>218</v>
      </c>
      <c r="E138" s="169" t="s">
        <v>325</v>
      </c>
      <c r="F138" s="170" t="s">
        <v>326</v>
      </c>
      <c r="G138" s="171" t="s">
        <v>221</v>
      </c>
      <c r="H138" s="172">
        <v>2.42</v>
      </c>
      <c r="I138" s="173"/>
      <c r="J138" s="174">
        <f>ROUND(I138*H138,2)</f>
        <v>0</v>
      </c>
      <c r="K138" s="175"/>
      <c r="L138" s="41"/>
      <c r="M138" s="176" t="s">
        <v>3</v>
      </c>
      <c r="N138" s="177" t="s">
        <v>51</v>
      </c>
      <c r="O138" s="74"/>
      <c r="P138" s="178">
        <f>O138*H138</f>
        <v>0</v>
      </c>
      <c r="Q138" s="178">
        <v>0</v>
      </c>
      <c r="R138" s="178">
        <f>Q138*H138</f>
        <v>0</v>
      </c>
      <c r="S138" s="178">
        <v>0</v>
      </c>
      <c r="T138" s="179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180" t="s">
        <v>222</v>
      </c>
      <c r="AT138" s="180" t="s">
        <v>218</v>
      </c>
      <c r="AU138" s="180" t="s">
        <v>22</v>
      </c>
      <c r="AY138" s="20" t="s">
        <v>216</v>
      </c>
      <c r="BE138" s="181">
        <f>IF(N138="základní",J138,0)</f>
        <v>0</v>
      </c>
      <c r="BF138" s="181">
        <f>IF(N138="snížená",J138,0)</f>
        <v>0</v>
      </c>
      <c r="BG138" s="181">
        <f>IF(N138="zákl. přenesená",J138,0)</f>
        <v>0</v>
      </c>
      <c r="BH138" s="181">
        <f>IF(N138="sníž. přenesená",J138,0)</f>
        <v>0</v>
      </c>
      <c r="BI138" s="181">
        <f>IF(N138="nulová",J138,0)</f>
        <v>0</v>
      </c>
      <c r="BJ138" s="20" t="s">
        <v>88</v>
      </c>
      <c r="BK138" s="181">
        <f>ROUND(I138*H138,2)</f>
        <v>0</v>
      </c>
      <c r="BL138" s="20" t="s">
        <v>222</v>
      </c>
      <c r="BM138" s="180" t="s">
        <v>327</v>
      </c>
    </row>
    <row r="139" spans="1:51" s="13" customFormat="1" ht="12">
      <c r="A139" s="13"/>
      <c r="B139" s="182"/>
      <c r="C139" s="13"/>
      <c r="D139" s="183" t="s">
        <v>224</v>
      </c>
      <c r="E139" s="184" t="s">
        <v>3</v>
      </c>
      <c r="F139" s="185" t="s">
        <v>328</v>
      </c>
      <c r="G139" s="13"/>
      <c r="H139" s="186">
        <v>2.42</v>
      </c>
      <c r="I139" s="187"/>
      <c r="J139" s="13"/>
      <c r="K139" s="13"/>
      <c r="L139" s="182"/>
      <c r="M139" s="188"/>
      <c r="N139" s="189"/>
      <c r="O139" s="189"/>
      <c r="P139" s="189"/>
      <c r="Q139" s="189"/>
      <c r="R139" s="189"/>
      <c r="S139" s="189"/>
      <c r="T139" s="190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184" t="s">
        <v>224</v>
      </c>
      <c r="AU139" s="184" t="s">
        <v>22</v>
      </c>
      <c r="AV139" s="13" t="s">
        <v>22</v>
      </c>
      <c r="AW139" s="13" t="s">
        <v>41</v>
      </c>
      <c r="AX139" s="13" t="s">
        <v>88</v>
      </c>
      <c r="AY139" s="184" t="s">
        <v>216</v>
      </c>
    </row>
    <row r="140" spans="1:63" s="12" customFormat="1" ht="22.8" customHeight="1">
      <c r="A140" s="12"/>
      <c r="B140" s="154"/>
      <c r="C140" s="12"/>
      <c r="D140" s="155" t="s">
        <v>79</v>
      </c>
      <c r="E140" s="165" t="s">
        <v>22</v>
      </c>
      <c r="F140" s="165" t="s">
        <v>329</v>
      </c>
      <c r="G140" s="12"/>
      <c r="H140" s="12"/>
      <c r="I140" s="157"/>
      <c r="J140" s="166">
        <f>BK140</f>
        <v>0</v>
      </c>
      <c r="K140" s="12"/>
      <c r="L140" s="154"/>
      <c r="M140" s="159"/>
      <c r="N140" s="160"/>
      <c r="O140" s="160"/>
      <c r="P140" s="161">
        <f>SUM(P141:P143)</f>
        <v>0</v>
      </c>
      <c r="Q140" s="160"/>
      <c r="R140" s="161">
        <f>SUM(R141:R143)</f>
        <v>1.471974</v>
      </c>
      <c r="S140" s="160"/>
      <c r="T140" s="162">
        <f>SUM(T141:T143)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155" t="s">
        <v>88</v>
      </c>
      <c r="AT140" s="163" t="s">
        <v>79</v>
      </c>
      <c r="AU140" s="163" t="s">
        <v>88</v>
      </c>
      <c r="AY140" s="155" t="s">
        <v>216</v>
      </c>
      <c r="BK140" s="164">
        <f>SUM(BK141:BK143)</f>
        <v>0</v>
      </c>
    </row>
    <row r="141" spans="1:65" s="2" customFormat="1" ht="24.15" customHeight="1">
      <c r="A141" s="40"/>
      <c r="B141" s="167"/>
      <c r="C141" s="168" t="s">
        <v>8</v>
      </c>
      <c r="D141" s="168" t="s">
        <v>218</v>
      </c>
      <c r="E141" s="169" t="s">
        <v>330</v>
      </c>
      <c r="F141" s="170" t="s">
        <v>331</v>
      </c>
      <c r="G141" s="171" t="s">
        <v>270</v>
      </c>
      <c r="H141" s="172">
        <v>0.6</v>
      </c>
      <c r="I141" s="173"/>
      <c r="J141" s="174">
        <f>ROUND(I141*H141,2)</f>
        <v>0</v>
      </c>
      <c r="K141" s="175"/>
      <c r="L141" s="41"/>
      <c r="M141" s="176" t="s">
        <v>3</v>
      </c>
      <c r="N141" s="177" t="s">
        <v>51</v>
      </c>
      <c r="O141" s="74"/>
      <c r="P141" s="178">
        <f>O141*H141</f>
        <v>0</v>
      </c>
      <c r="Q141" s="178">
        <v>2.45329</v>
      </c>
      <c r="R141" s="178">
        <f>Q141*H141</f>
        <v>1.471974</v>
      </c>
      <c r="S141" s="178">
        <v>0</v>
      </c>
      <c r="T141" s="179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180" t="s">
        <v>222</v>
      </c>
      <c r="AT141" s="180" t="s">
        <v>218</v>
      </c>
      <c r="AU141" s="180" t="s">
        <v>22</v>
      </c>
      <c r="AY141" s="20" t="s">
        <v>216</v>
      </c>
      <c r="BE141" s="181">
        <f>IF(N141="základní",J141,0)</f>
        <v>0</v>
      </c>
      <c r="BF141" s="181">
        <f>IF(N141="snížená",J141,0)</f>
        <v>0</v>
      </c>
      <c r="BG141" s="181">
        <f>IF(N141="zákl. přenesená",J141,0)</f>
        <v>0</v>
      </c>
      <c r="BH141" s="181">
        <f>IF(N141="sníž. přenesená",J141,0)</f>
        <v>0</v>
      </c>
      <c r="BI141" s="181">
        <f>IF(N141="nulová",J141,0)</f>
        <v>0</v>
      </c>
      <c r="BJ141" s="20" t="s">
        <v>88</v>
      </c>
      <c r="BK141" s="181">
        <f>ROUND(I141*H141,2)</f>
        <v>0</v>
      </c>
      <c r="BL141" s="20" t="s">
        <v>222</v>
      </c>
      <c r="BM141" s="180" t="s">
        <v>332</v>
      </c>
    </row>
    <row r="142" spans="1:51" s="13" customFormat="1" ht="12">
      <c r="A142" s="13"/>
      <c r="B142" s="182"/>
      <c r="C142" s="13"/>
      <c r="D142" s="183" t="s">
        <v>224</v>
      </c>
      <c r="E142" s="184" t="s">
        <v>3</v>
      </c>
      <c r="F142" s="185" t="s">
        <v>333</v>
      </c>
      <c r="G142" s="13"/>
      <c r="H142" s="186">
        <v>0.6</v>
      </c>
      <c r="I142" s="187"/>
      <c r="J142" s="13"/>
      <c r="K142" s="13"/>
      <c r="L142" s="182"/>
      <c r="M142" s="188"/>
      <c r="N142" s="189"/>
      <c r="O142" s="189"/>
      <c r="P142" s="189"/>
      <c r="Q142" s="189"/>
      <c r="R142" s="189"/>
      <c r="S142" s="189"/>
      <c r="T142" s="190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184" t="s">
        <v>224</v>
      </c>
      <c r="AU142" s="184" t="s">
        <v>22</v>
      </c>
      <c r="AV142" s="13" t="s">
        <v>22</v>
      </c>
      <c r="AW142" s="13" t="s">
        <v>41</v>
      </c>
      <c r="AX142" s="13" t="s">
        <v>80</v>
      </c>
      <c r="AY142" s="184" t="s">
        <v>216</v>
      </c>
    </row>
    <row r="143" spans="1:51" s="14" customFormat="1" ht="12">
      <c r="A143" s="14"/>
      <c r="B143" s="195"/>
      <c r="C143" s="14"/>
      <c r="D143" s="183" t="s">
        <v>224</v>
      </c>
      <c r="E143" s="196" t="s">
        <v>3</v>
      </c>
      <c r="F143" s="197" t="s">
        <v>233</v>
      </c>
      <c r="G143" s="14"/>
      <c r="H143" s="198">
        <v>0.6</v>
      </c>
      <c r="I143" s="199"/>
      <c r="J143" s="14"/>
      <c r="K143" s="14"/>
      <c r="L143" s="195"/>
      <c r="M143" s="200"/>
      <c r="N143" s="201"/>
      <c r="O143" s="201"/>
      <c r="P143" s="201"/>
      <c r="Q143" s="201"/>
      <c r="R143" s="201"/>
      <c r="S143" s="201"/>
      <c r="T143" s="202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196" t="s">
        <v>224</v>
      </c>
      <c r="AU143" s="196" t="s">
        <v>22</v>
      </c>
      <c r="AV143" s="14" t="s">
        <v>222</v>
      </c>
      <c r="AW143" s="14" t="s">
        <v>41</v>
      </c>
      <c r="AX143" s="14" t="s">
        <v>88</v>
      </c>
      <c r="AY143" s="196" t="s">
        <v>216</v>
      </c>
    </row>
    <row r="144" spans="1:63" s="12" customFormat="1" ht="22.8" customHeight="1">
      <c r="A144" s="12"/>
      <c r="B144" s="154"/>
      <c r="C144" s="12"/>
      <c r="D144" s="155" t="s">
        <v>79</v>
      </c>
      <c r="E144" s="165" t="s">
        <v>234</v>
      </c>
      <c r="F144" s="165" t="s">
        <v>334</v>
      </c>
      <c r="G144" s="12"/>
      <c r="H144" s="12"/>
      <c r="I144" s="157"/>
      <c r="J144" s="166">
        <f>BK144</f>
        <v>0</v>
      </c>
      <c r="K144" s="12"/>
      <c r="L144" s="154"/>
      <c r="M144" s="159"/>
      <c r="N144" s="160"/>
      <c r="O144" s="160"/>
      <c r="P144" s="161">
        <f>SUM(P145:P149)</f>
        <v>0</v>
      </c>
      <c r="Q144" s="160"/>
      <c r="R144" s="161">
        <f>SUM(R145:R149)</f>
        <v>6.920166999999999</v>
      </c>
      <c r="S144" s="160"/>
      <c r="T144" s="162">
        <f>SUM(T145:T149)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155" t="s">
        <v>88</v>
      </c>
      <c r="AT144" s="163" t="s">
        <v>79</v>
      </c>
      <c r="AU144" s="163" t="s">
        <v>88</v>
      </c>
      <c r="AY144" s="155" t="s">
        <v>216</v>
      </c>
      <c r="BK144" s="164">
        <f>SUM(BK145:BK149)</f>
        <v>0</v>
      </c>
    </row>
    <row r="145" spans="1:65" s="2" customFormat="1" ht="24.15" customHeight="1">
      <c r="A145" s="40"/>
      <c r="B145" s="167"/>
      <c r="C145" s="168" t="s">
        <v>335</v>
      </c>
      <c r="D145" s="168" t="s">
        <v>218</v>
      </c>
      <c r="E145" s="169" t="s">
        <v>336</v>
      </c>
      <c r="F145" s="170" t="s">
        <v>337</v>
      </c>
      <c r="G145" s="171" t="s">
        <v>270</v>
      </c>
      <c r="H145" s="172">
        <v>2.8</v>
      </c>
      <c r="I145" s="173"/>
      <c r="J145" s="174">
        <f>ROUND(I145*H145,2)</f>
        <v>0</v>
      </c>
      <c r="K145" s="175"/>
      <c r="L145" s="41"/>
      <c r="M145" s="176" t="s">
        <v>3</v>
      </c>
      <c r="N145" s="177" t="s">
        <v>51</v>
      </c>
      <c r="O145" s="74"/>
      <c r="P145" s="178">
        <f>O145*H145</f>
        <v>0</v>
      </c>
      <c r="Q145" s="178">
        <v>2.45329</v>
      </c>
      <c r="R145" s="178">
        <f>Q145*H145</f>
        <v>6.869211999999999</v>
      </c>
      <c r="S145" s="178">
        <v>0</v>
      </c>
      <c r="T145" s="179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180" t="s">
        <v>222</v>
      </c>
      <c r="AT145" s="180" t="s">
        <v>218</v>
      </c>
      <c r="AU145" s="180" t="s">
        <v>22</v>
      </c>
      <c r="AY145" s="20" t="s">
        <v>216</v>
      </c>
      <c r="BE145" s="181">
        <f>IF(N145="základní",J145,0)</f>
        <v>0</v>
      </c>
      <c r="BF145" s="181">
        <f>IF(N145="snížená",J145,0)</f>
        <v>0</v>
      </c>
      <c r="BG145" s="181">
        <f>IF(N145="zákl. přenesená",J145,0)</f>
        <v>0</v>
      </c>
      <c r="BH145" s="181">
        <f>IF(N145="sníž. přenesená",J145,0)</f>
        <v>0</v>
      </c>
      <c r="BI145" s="181">
        <f>IF(N145="nulová",J145,0)</f>
        <v>0</v>
      </c>
      <c r="BJ145" s="20" t="s">
        <v>88</v>
      </c>
      <c r="BK145" s="181">
        <f>ROUND(I145*H145,2)</f>
        <v>0</v>
      </c>
      <c r="BL145" s="20" t="s">
        <v>222</v>
      </c>
      <c r="BM145" s="180" t="s">
        <v>338</v>
      </c>
    </row>
    <row r="146" spans="1:51" s="13" customFormat="1" ht="12">
      <c r="A146" s="13"/>
      <c r="B146" s="182"/>
      <c r="C146" s="13"/>
      <c r="D146" s="183" t="s">
        <v>224</v>
      </c>
      <c r="E146" s="184" t="s">
        <v>3</v>
      </c>
      <c r="F146" s="185" t="s">
        <v>339</v>
      </c>
      <c r="G146" s="13"/>
      <c r="H146" s="186">
        <v>2.8</v>
      </c>
      <c r="I146" s="187"/>
      <c r="J146" s="13"/>
      <c r="K146" s="13"/>
      <c r="L146" s="182"/>
      <c r="M146" s="188"/>
      <c r="N146" s="189"/>
      <c r="O146" s="189"/>
      <c r="P146" s="189"/>
      <c r="Q146" s="189"/>
      <c r="R146" s="189"/>
      <c r="S146" s="189"/>
      <c r="T146" s="190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184" t="s">
        <v>224</v>
      </c>
      <c r="AU146" s="184" t="s">
        <v>22</v>
      </c>
      <c r="AV146" s="13" t="s">
        <v>22</v>
      </c>
      <c r="AW146" s="13" t="s">
        <v>41</v>
      </c>
      <c r="AX146" s="13" t="s">
        <v>88</v>
      </c>
      <c r="AY146" s="184" t="s">
        <v>216</v>
      </c>
    </row>
    <row r="147" spans="1:65" s="2" customFormat="1" ht="24.15" customHeight="1">
      <c r="A147" s="40"/>
      <c r="B147" s="167"/>
      <c r="C147" s="168" t="s">
        <v>340</v>
      </c>
      <c r="D147" s="168" t="s">
        <v>218</v>
      </c>
      <c r="E147" s="169" t="s">
        <v>341</v>
      </c>
      <c r="F147" s="170" t="s">
        <v>342</v>
      </c>
      <c r="G147" s="171" t="s">
        <v>221</v>
      </c>
      <c r="H147" s="172">
        <v>21.5</v>
      </c>
      <c r="I147" s="173"/>
      <c r="J147" s="174">
        <f>ROUND(I147*H147,2)</f>
        <v>0</v>
      </c>
      <c r="K147" s="175"/>
      <c r="L147" s="41"/>
      <c r="M147" s="176" t="s">
        <v>3</v>
      </c>
      <c r="N147" s="177" t="s">
        <v>51</v>
      </c>
      <c r="O147" s="74"/>
      <c r="P147" s="178">
        <f>O147*H147</f>
        <v>0</v>
      </c>
      <c r="Q147" s="178">
        <v>0.00237</v>
      </c>
      <c r="R147" s="178">
        <f>Q147*H147</f>
        <v>0.050955</v>
      </c>
      <c r="S147" s="178">
        <v>0</v>
      </c>
      <c r="T147" s="179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180" t="s">
        <v>222</v>
      </c>
      <c r="AT147" s="180" t="s">
        <v>218</v>
      </c>
      <c r="AU147" s="180" t="s">
        <v>22</v>
      </c>
      <c r="AY147" s="20" t="s">
        <v>216</v>
      </c>
      <c r="BE147" s="181">
        <f>IF(N147="základní",J147,0)</f>
        <v>0</v>
      </c>
      <c r="BF147" s="181">
        <f>IF(N147="snížená",J147,0)</f>
        <v>0</v>
      </c>
      <c r="BG147" s="181">
        <f>IF(N147="zákl. přenesená",J147,0)</f>
        <v>0</v>
      </c>
      <c r="BH147" s="181">
        <f>IF(N147="sníž. přenesená",J147,0)</f>
        <v>0</v>
      </c>
      <c r="BI147" s="181">
        <f>IF(N147="nulová",J147,0)</f>
        <v>0</v>
      </c>
      <c r="BJ147" s="20" t="s">
        <v>88</v>
      </c>
      <c r="BK147" s="181">
        <f>ROUND(I147*H147,2)</f>
        <v>0</v>
      </c>
      <c r="BL147" s="20" t="s">
        <v>222</v>
      </c>
      <c r="BM147" s="180" t="s">
        <v>343</v>
      </c>
    </row>
    <row r="148" spans="1:51" s="13" customFormat="1" ht="12">
      <c r="A148" s="13"/>
      <c r="B148" s="182"/>
      <c r="C148" s="13"/>
      <c r="D148" s="183" t="s">
        <v>224</v>
      </c>
      <c r="E148" s="184" t="s">
        <v>3</v>
      </c>
      <c r="F148" s="185" t="s">
        <v>344</v>
      </c>
      <c r="G148" s="13"/>
      <c r="H148" s="186">
        <v>21.5</v>
      </c>
      <c r="I148" s="187"/>
      <c r="J148" s="13"/>
      <c r="K148" s="13"/>
      <c r="L148" s="182"/>
      <c r="M148" s="188"/>
      <c r="N148" s="189"/>
      <c r="O148" s="189"/>
      <c r="P148" s="189"/>
      <c r="Q148" s="189"/>
      <c r="R148" s="189"/>
      <c r="S148" s="189"/>
      <c r="T148" s="190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184" t="s">
        <v>224</v>
      </c>
      <c r="AU148" s="184" t="s">
        <v>22</v>
      </c>
      <c r="AV148" s="13" t="s">
        <v>22</v>
      </c>
      <c r="AW148" s="13" t="s">
        <v>41</v>
      </c>
      <c r="AX148" s="13" t="s">
        <v>88</v>
      </c>
      <c r="AY148" s="184" t="s">
        <v>216</v>
      </c>
    </row>
    <row r="149" spans="1:65" s="2" customFormat="1" ht="24.15" customHeight="1">
      <c r="A149" s="40"/>
      <c r="B149" s="167"/>
      <c r="C149" s="168" t="s">
        <v>345</v>
      </c>
      <c r="D149" s="168" t="s">
        <v>218</v>
      </c>
      <c r="E149" s="169" t="s">
        <v>346</v>
      </c>
      <c r="F149" s="170" t="s">
        <v>347</v>
      </c>
      <c r="G149" s="171" t="s">
        <v>221</v>
      </c>
      <c r="H149" s="172">
        <v>21.5</v>
      </c>
      <c r="I149" s="173"/>
      <c r="J149" s="174">
        <f>ROUND(I149*H149,2)</f>
        <v>0</v>
      </c>
      <c r="K149" s="175"/>
      <c r="L149" s="41"/>
      <c r="M149" s="176" t="s">
        <v>3</v>
      </c>
      <c r="N149" s="177" t="s">
        <v>51</v>
      </c>
      <c r="O149" s="74"/>
      <c r="P149" s="178">
        <f>O149*H149</f>
        <v>0</v>
      </c>
      <c r="Q149" s="178">
        <v>0</v>
      </c>
      <c r="R149" s="178">
        <f>Q149*H149</f>
        <v>0</v>
      </c>
      <c r="S149" s="178">
        <v>0</v>
      </c>
      <c r="T149" s="179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180" t="s">
        <v>222</v>
      </c>
      <c r="AT149" s="180" t="s">
        <v>218</v>
      </c>
      <c r="AU149" s="180" t="s">
        <v>22</v>
      </c>
      <c r="AY149" s="20" t="s">
        <v>216</v>
      </c>
      <c r="BE149" s="181">
        <f>IF(N149="základní",J149,0)</f>
        <v>0</v>
      </c>
      <c r="BF149" s="181">
        <f>IF(N149="snížená",J149,0)</f>
        <v>0</v>
      </c>
      <c r="BG149" s="181">
        <f>IF(N149="zákl. přenesená",J149,0)</f>
        <v>0</v>
      </c>
      <c r="BH149" s="181">
        <f>IF(N149="sníž. přenesená",J149,0)</f>
        <v>0</v>
      </c>
      <c r="BI149" s="181">
        <f>IF(N149="nulová",J149,0)</f>
        <v>0</v>
      </c>
      <c r="BJ149" s="20" t="s">
        <v>88</v>
      </c>
      <c r="BK149" s="181">
        <f>ROUND(I149*H149,2)</f>
        <v>0</v>
      </c>
      <c r="BL149" s="20" t="s">
        <v>222</v>
      </c>
      <c r="BM149" s="180" t="s">
        <v>348</v>
      </c>
    </row>
    <row r="150" spans="1:63" s="12" customFormat="1" ht="22.8" customHeight="1">
      <c r="A150" s="12"/>
      <c r="B150" s="154"/>
      <c r="C150" s="12"/>
      <c r="D150" s="155" t="s">
        <v>79</v>
      </c>
      <c r="E150" s="165" t="s">
        <v>244</v>
      </c>
      <c r="F150" s="165" t="s">
        <v>349</v>
      </c>
      <c r="G150" s="12"/>
      <c r="H150" s="12"/>
      <c r="I150" s="157"/>
      <c r="J150" s="166">
        <f>BK150</f>
        <v>0</v>
      </c>
      <c r="K150" s="12"/>
      <c r="L150" s="154"/>
      <c r="M150" s="159"/>
      <c r="N150" s="160"/>
      <c r="O150" s="160"/>
      <c r="P150" s="161">
        <f>SUM(P151:P207)</f>
        <v>0</v>
      </c>
      <c r="Q150" s="160"/>
      <c r="R150" s="161">
        <f>SUM(R151:R207)</f>
        <v>2454.180658</v>
      </c>
      <c r="S150" s="160"/>
      <c r="T150" s="162">
        <f>SUM(T151:T207)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155" t="s">
        <v>88</v>
      </c>
      <c r="AT150" s="163" t="s">
        <v>79</v>
      </c>
      <c r="AU150" s="163" t="s">
        <v>88</v>
      </c>
      <c r="AY150" s="155" t="s">
        <v>216</v>
      </c>
      <c r="BK150" s="164">
        <f>SUM(BK151:BK207)</f>
        <v>0</v>
      </c>
    </row>
    <row r="151" spans="1:65" s="2" customFormat="1" ht="62.7" customHeight="1">
      <c r="A151" s="40"/>
      <c r="B151" s="167"/>
      <c r="C151" s="168" t="s">
        <v>350</v>
      </c>
      <c r="D151" s="168" t="s">
        <v>218</v>
      </c>
      <c r="E151" s="169" t="s">
        <v>351</v>
      </c>
      <c r="F151" s="170" t="s">
        <v>352</v>
      </c>
      <c r="G151" s="171" t="s">
        <v>221</v>
      </c>
      <c r="H151" s="172">
        <v>2133.791</v>
      </c>
      <c r="I151" s="173"/>
      <c r="J151" s="174">
        <f>ROUND(I151*H151,2)</f>
        <v>0</v>
      </c>
      <c r="K151" s="175"/>
      <c r="L151" s="41"/>
      <c r="M151" s="176" t="s">
        <v>3</v>
      </c>
      <c r="N151" s="177" t="s">
        <v>51</v>
      </c>
      <c r="O151" s="74"/>
      <c r="P151" s="178">
        <f>O151*H151</f>
        <v>0</v>
      </c>
      <c r="Q151" s="178">
        <v>0</v>
      </c>
      <c r="R151" s="178">
        <f>Q151*H151</f>
        <v>0</v>
      </c>
      <c r="S151" s="178">
        <v>0</v>
      </c>
      <c r="T151" s="179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180" t="s">
        <v>222</v>
      </c>
      <c r="AT151" s="180" t="s">
        <v>218</v>
      </c>
      <c r="AU151" s="180" t="s">
        <v>22</v>
      </c>
      <c r="AY151" s="20" t="s">
        <v>216</v>
      </c>
      <c r="BE151" s="181">
        <f>IF(N151="základní",J151,0)</f>
        <v>0</v>
      </c>
      <c r="BF151" s="181">
        <f>IF(N151="snížená",J151,0)</f>
        <v>0</v>
      </c>
      <c r="BG151" s="181">
        <f>IF(N151="zákl. přenesená",J151,0)</f>
        <v>0</v>
      </c>
      <c r="BH151" s="181">
        <f>IF(N151="sníž. přenesená",J151,0)</f>
        <v>0</v>
      </c>
      <c r="BI151" s="181">
        <f>IF(N151="nulová",J151,0)</f>
        <v>0</v>
      </c>
      <c r="BJ151" s="20" t="s">
        <v>88</v>
      </c>
      <c r="BK151" s="181">
        <f>ROUND(I151*H151,2)</f>
        <v>0</v>
      </c>
      <c r="BL151" s="20" t="s">
        <v>222</v>
      </c>
      <c r="BM151" s="180" t="s">
        <v>353</v>
      </c>
    </row>
    <row r="152" spans="1:51" s="13" customFormat="1" ht="12">
      <c r="A152" s="13"/>
      <c r="B152" s="182"/>
      <c r="C152" s="13"/>
      <c r="D152" s="183" t="s">
        <v>224</v>
      </c>
      <c r="E152" s="184" t="s">
        <v>3</v>
      </c>
      <c r="F152" s="185" t="s">
        <v>323</v>
      </c>
      <c r="G152" s="13"/>
      <c r="H152" s="186">
        <v>2133.791</v>
      </c>
      <c r="I152" s="187"/>
      <c r="J152" s="13"/>
      <c r="K152" s="13"/>
      <c r="L152" s="182"/>
      <c r="M152" s="188"/>
      <c r="N152" s="189"/>
      <c r="O152" s="189"/>
      <c r="P152" s="189"/>
      <c r="Q152" s="189"/>
      <c r="R152" s="189"/>
      <c r="S152" s="189"/>
      <c r="T152" s="190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184" t="s">
        <v>224</v>
      </c>
      <c r="AU152" s="184" t="s">
        <v>22</v>
      </c>
      <c r="AV152" s="13" t="s">
        <v>22</v>
      </c>
      <c r="AW152" s="13" t="s">
        <v>41</v>
      </c>
      <c r="AX152" s="13" t="s">
        <v>88</v>
      </c>
      <c r="AY152" s="184" t="s">
        <v>216</v>
      </c>
    </row>
    <row r="153" spans="1:65" s="2" customFormat="1" ht="14.4" customHeight="1">
      <c r="A153" s="40"/>
      <c r="B153" s="167"/>
      <c r="C153" s="203" t="s">
        <v>354</v>
      </c>
      <c r="D153" s="203" t="s">
        <v>355</v>
      </c>
      <c r="E153" s="204" t="s">
        <v>356</v>
      </c>
      <c r="F153" s="205" t="s">
        <v>357</v>
      </c>
      <c r="G153" s="206" t="s">
        <v>299</v>
      </c>
      <c r="H153" s="207">
        <v>1009.283</v>
      </c>
      <c r="I153" s="208"/>
      <c r="J153" s="209">
        <f>ROUND(I153*H153,2)</f>
        <v>0</v>
      </c>
      <c r="K153" s="210"/>
      <c r="L153" s="211"/>
      <c r="M153" s="212" t="s">
        <v>3</v>
      </c>
      <c r="N153" s="213" t="s">
        <v>51</v>
      </c>
      <c r="O153" s="74"/>
      <c r="P153" s="178">
        <f>O153*H153</f>
        <v>0</v>
      </c>
      <c r="Q153" s="178">
        <v>1</v>
      </c>
      <c r="R153" s="178">
        <f>Q153*H153</f>
        <v>1009.283</v>
      </c>
      <c r="S153" s="178">
        <v>0</v>
      </c>
      <c r="T153" s="179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180" t="s">
        <v>257</v>
      </c>
      <c r="AT153" s="180" t="s">
        <v>355</v>
      </c>
      <c r="AU153" s="180" t="s">
        <v>22</v>
      </c>
      <c r="AY153" s="20" t="s">
        <v>216</v>
      </c>
      <c r="BE153" s="181">
        <f>IF(N153="základní",J153,0)</f>
        <v>0</v>
      </c>
      <c r="BF153" s="181">
        <f>IF(N153="snížená",J153,0)</f>
        <v>0</v>
      </c>
      <c r="BG153" s="181">
        <f>IF(N153="zákl. přenesená",J153,0)</f>
        <v>0</v>
      </c>
      <c r="BH153" s="181">
        <f>IF(N153="sníž. přenesená",J153,0)</f>
        <v>0</v>
      </c>
      <c r="BI153" s="181">
        <f>IF(N153="nulová",J153,0)</f>
        <v>0</v>
      </c>
      <c r="BJ153" s="20" t="s">
        <v>88</v>
      </c>
      <c r="BK153" s="181">
        <f>ROUND(I153*H153,2)</f>
        <v>0</v>
      </c>
      <c r="BL153" s="20" t="s">
        <v>222</v>
      </c>
      <c r="BM153" s="180" t="s">
        <v>358</v>
      </c>
    </row>
    <row r="154" spans="1:51" s="13" customFormat="1" ht="12">
      <c r="A154" s="13"/>
      <c r="B154" s="182"/>
      <c r="C154" s="13"/>
      <c r="D154" s="183" t="s">
        <v>224</v>
      </c>
      <c r="E154" s="184" t="s">
        <v>3</v>
      </c>
      <c r="F154" s="185" t="s">
        <v>359</v>
      </c>
      <c r="G154" s="13"/>
      <c r="H154" s="186">
        <v>362.744</v>
      </c>
      <c r="I154" s="187"/>
      <c r="J154" s="13"/>
      <c r="K154" s="13"/>
      <c r="L154" s="182"/>
      <c r="M154" s="188"/>
      <c r="N154" s="189"/>
      <c r="O154" s="189"/>
      <c r="P154" s="189"/>
      <c r="Q154" s="189"/>
      <c r="R154" s="189"/>
      <c r="S154" s="189"/>
      <c r="T154" s="190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184" t="s">
        <v>224</v>
      </c>
      <c r="AU154" s="184" t="s">
        <v>22</v>
      </c>
      <c r="AV154" s="13" t="s">
        <v>22</v>
      </c>
      <c r="AW154" s="13" t="s">
        <v>41</v>
      </c>
      <c r="AX154" s="13" t="s">
        <v>80</v>
      </c>
      <c r="AY154" s="184" t="s">
        <v>216</v>
      </c>
    </row>
    <row r="155" spans="1:51" s="13" customFormat="1" ht="12">
      <c r="A155" s="13"/>
      <c r="B155" s="182"/>
      <c r="C155" s="13"/>
      <c r="D155" s="183" t="s">
        <v>224</v>
      </c>
      <c r="E155" s="184" t="s">
        <v>3</v>
      </c>
      <c r="F155" s="185" t="s">
        <v>360</v>
      </c>
      <c r="G155" s="13"/>
      <c r="H155" s="186">
        <v>96.021</v>
      </c>
      <c r="I155" s="187"/>
      <c r="J155" s="13"/>
      <c r="K155" s="13"/>
      <c r="L155" s="182"/>
      <c r="M155" s="188"/>
      <c r="N155" s="189"/>
      <c r="O155" s="189"/>
      <c r="P155" s="189"/>
      <c r="Q155" s="189"/>
      <c r="R155" s="189"/>
      <c r="S155" s="189"/>
      <c r="T155" s="190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184" t="s">
        <v>224</v>
      </c>
      <c r="AU155" s="184" t="s">
        <v>22</v>
      </c>
      <c r="AV155" s="13" t="s">
        <v>22</v>
      </c>
      <c r="AW155" s="13" t="s">
        <v>41</v>
      </c>
      <c r="AX155" s="13" t="s">
        <v>80</v>
      </c>
      <c r="AY155" s="184" t="s">
        <v>216</v>
      </c>
    </row>
    <row r="156" spans="1:51" s="14" customFormat="1" ht="12">
      <c r="A156" s="14"/>
      <c r="B156" s="195"/>
      <c r="C156" s="14"/>
      <c r="D156" s="183" t="s">
        <v>224</v>
      </c>
      <c r="E156" s="196" t="s">
        <v>3</v>
      </c>
      <c r="F156" s="197" t="s">
        <v>233</v>
      </c>
      <c r="G156" s="14"/>
      <c r="H156" s="198">
        <v>458.765</v>
      </c>
      <c r="I156" s="199"/>
      <c r="J156" s="14"/>
      <c r="K156" s="14"/>
      <c r="L156" s="195"/>
      <c r="M156" s="200"/>
      <c r="N156" s="201"/>
      <c r="O156" s="201"/>
      <c r="P156" s="201"/>
      <c r="Q156" s="201"/>
      <c r="R156" s="201"/>
      <c r="S156" s="201"/>
      <c r="T156" s="202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196" t="s">
        <v>224</v>
      </c>
      <c r="AU156" s="196" t="s">
        <v>22</v>
      </c>
      <c r="AV156" s="14" t="s">
        <v>222</v>
      </c>
      <c r="AW156" s="14" t="s">
        <v>41</v>
      </c>
      <c r="AX156" s="14" t="s">
        <v>88</v>
      </c>
      <c r="AY156" s="196" t="s">
        <v>216</v>
      </c>
    </row>
    <row r="157" spans="1:51" s="13" customFormat="1" ht="12">
      <c r="A157" s="13"/>
      <c r="B157" s="182"/>
      <c r="C157" s="13"/>
      <c r="D157" s="183" t="s">
        <v>224</v>
      </c>
      <c r="E157" s="13"/>
      <c r="F157" s="185" t="s">
        <v>361</v>
      </c>
      <c r="G157" s="13"/>
      <c r="H157" s="186">
        <v>1009.283</v>
      </c>
      <c r="I157" s="187"/>
      <c r="J157" s="13"/>
      <c r="K157" s="13"/>
      <c r="L157" s="182"/>
      <c r="M157" s="188"/>
      <c r="N157" s="189"/>
      <c r="O157" s="189"/>
      <c r="P157" s="189"/>
      <c r="Q157" s="189"/>
      <c r="R157" s="189"/>
      <c r="S157" s="189"/>
      <c r="T157" s="190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184" t="s">
        <v>224</v>
      </c>
      <c r="AU157" s="184" t="s">
        <v>22</v>
      </c>
      <c r="AV157" s="13" t="s">
        <v>22</v>
      </c>
      <c r="AW157" s="13" t="s">
        <v>4</v>
      </c>
      <c r="AX157" s="13" t="s">
        <v>88</v>
      </c>
      <c r="AY157" s="184" t="s">
        <v>216</v>
      </c>
    </row>
    <row r="158" spans="1:65" s="2" customFormat="1" ht="24.15" customHeight="1">
      <c r="A158" s="40"/>
      <c r="B158" s="167"/>
      <c r="C158" s="168" t="s">
        <v>362</v>
      </c>
      <c r="D158" s="168" t="s">
        <v>218</v>
      </c>
      <c r="E158" s="169" t="s">
        <v>363</v>
      </c>
      <c r="F158" s="170" t="s">
        <v>364</v>
      </c>
      <c r="G158" s="171" t="s">
        <v>221</v>
      </c>
      <c r="H158" s="172">
        <v>2003.908</v>
      </c>
      <c r="I158" s="173"/>
      <c r="J158" s="174">
        <f>ROUND(I158*H158,2)</f>
        <v>0</v>
      </c>
      <c r="K158" s="175"/>
      <c r="L158" s="41"/>
      <c r="M158" s="176" t="s">
        <v>3</v>
      </c>
      <c r="N158" s="177" t="s">
        <v>51</v>
      </c>
      <c r="O158" s="74"/>
      <c r="P158" s="178">
        <f>O158*H158</f>
        <v>0</v>
      </c>
      <c r="Q158" s="178">
        <v>0.46</v>
      </c>
      <c r="R158" s="178">
        <f>Q158*H158</f>
        <v>921.79768</v>
      </c>
      <c r="S158" s="178">
        <v>0</v>
      </c>
      <c r="T158" s="179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180" t="s">
        <v>222</v>
      </c>
      <c r="AT158" s="180" t="s">
        <v>218</v>
      </c>
      <c r="AU158" s="180" t="s">
        <v>22</v>
      </c>
      <c r="AY158" s="20" t="s">
        <v>216</v>
      </c>
      <c r="BE158" s="181">
        <f>IF(N158="základní",J158,0)</f>
        <v>0</v>
      </c>
      <c r="BF158" s="181">
        <f>IF(N158="snížená",J158,0)</f>
        <v>0</v>
      </c>
      <c r="BG158" s="181">
        <f>IF(N158="zákl. přenesená",J158,0)</f>
        <v>0</v>
      </c>
      <c r="BH158" s="181">
        <f>IF(N158="sníž. přenesená",J158,0)</f>
        <v>0</v>
      </c>
      <c r="BI158" s="181">
        <f>IF(N158="nulová",J158,0)</f>
        <v>0</v>
      </c>
      <c r="BJ158" s="20" t="s">
        <v>88</v>
      </c>
      <c r="BK158" s="181">
        <f>ROUND(I158*H158,2)</f>
        <v>0</v>
      </c>
      <c r="BL158" s="20" t="s">
        <v>222</v>
      </c>
      <c r="BM158" s="180" t="s">
        <v>365</v>
      </c>
    </row>
    <row r="159" spans="1:47" s="2" customFormat="1" ht="12">
      <c r="A159" s="40"/>
      <c r="B159" s="41"/>
      <c r="C159" s="40"/>
      <c r="D159" s="183" t="s">
        <v>229</v>
      </c>
      <c r="E159" s="40"/>
      <c r="F159" s="191" t="s">
        <v>366</v>
      </c>
      <c r="G159" s="40"/>
      <c r="H159" s="40"/>
      <c r="I159" s="192"/>
      <c r="J159" s="40"/>
      <c r="K159" s="40"/>
      <c r="L159" s="41"/>
      <c r="M159" s="193"/>
      <c r="N159" s="194"/>
      <c r="O159" s="74"/>
      <c r="P159" s="74"/>
      <c r="Q159" s="74"/>
      <c r="R159" s="74"/>
      <c r="S159" s="74"/>
      <c r="T159" s="75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T159" s="20" t="s">
        <v>229</v>
      </c>
      <c r="AU159" s="20" t="s">
        <v>22</v>
      </c>
    </row>
    <row r="160" spans="1:51" s="13" customFormat="1" ht="12">
      <c r="A160" s="13"/>
      <c r="B160" s="182"/>
      <c r="C160" s="13"/>
      <c r="D160" s="183" t="s">
        <v>224</v>
      </c>
      <c r="E160" s="184" t="s">
        <v>3</v>
      </c>
      <c r="F160" s="185" t="s">
        <v>367</v>
      </c>
      <c r="G160" s="13"/>
      <c r="H160" s="186">
        <v>2003.908</v>
      </c>
      <c r="I160" s="187"/>
      <c r="J160" s="13"/>
      <c r="K160" s="13"/>
      <c r="L160" s="182"/>
      <c r="M160" s="188"/>
      <c r="N160" s="189"/>
      <c r="O160" s="189"/>
      <c r="P160" s="189"/>
      <c r="Q160" s="189"/>
      <c r="R160" s="189"/>
      <c r="S160" s="189"/>
      <c r="T160" s="190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184" t="s">
        <v>224</v>
      </c>
      <c r="AU160" s="184" t="s">
        <v>22</v>
      </c>
      <c r="AV160" s="13" t="s">
        <v>22</v>
      </c>
      <c r="AW160" s="13" t="s">
        <v>41</v>
      </c>
      <c r="AX160" s="13" t="s">
        <v>88</v>
      </c>
      <c r="AY160" s="184" t="s">
        <v>216</v>
      </c>
    </row>
    <row r="161" spans="1:65" s="2" customFormat="1" ht="49.05" customHeight="1">
      <c r="A161" s="40"/>
      <c r="B161" s="167"/>
      <c r="C161" s="168" t="s">
        <v>368</v>
      </c>
      <c r="D161" s="168" t="s">
        <v>218</v>
      </c>
      <c r="E161" s="169" t="s">
        <v>369</v>
      </c>
      <c r="F161" s="170" t="s">
        <v>370</v>
      </c>
      <c r="G161" s="171" t="s">
        <v>221</v>
      </c>
      <c r="H161" s="172">
        <v>35.24</v>
      </c>
      <c r="I161" s="173"/>
      <c r="J161" s="174">
        <f>ROUND(I161*H161,2)</f>
        <v>0</v>
      </c>
      <c r="K161" s="175"/>
      <c r="L161" s="41"/>
      <c r="M161" s="176" t="s">
        <v>3</v>
      </c>
      <c r="N161" s="177" t="s">
        <v>51</v>
      </c>
      <c r="O161" s="74"/>
      <c r="P161" s="178">
        <f>O161*H161</f>
        <v>0</v>
      </c>
      <c r="Q161" s="178">
        <v>0.1837</v>
      </c>
      <c r="R161" s="178">
        <f>Q161*H161</f>
        <v>6.473588</v>
      </c>
      <c r="S161" s="178">
        <v>0</v>
      </c>
      <c r="T161" s="179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180" t="s">
        <v>222</v>
      </c>
      <c r="AT161" s="180" t="s">
        <v>218</v>
      </c>
      <c r="AU161" s="180" t="s">
        <v>22</v>
      </c>
      <c r="AY161" s="20" t="s">
        <v>216</v>
      </c>
      <c r="BE161" s="181">
        <f>IF(N161="základní",J161,0)</f>
        <v>0</v>
      </c>
      <c r="BF161" s="181">
        <f>IF(N161="snížená",J161,0)</f>
        <v>0</v>
      </c>
      <c r="BG161" s="181">
        <f>IF(N161="zákl. přenesená",J161,0)</f>
        <v>0</v>
      </c>
      <c r="BH161" s="181">
        <f>IF(N161="sníž. přenesená",J161,0)</f>
        <v>0</v>
      </c>
      <c r="BI161" s="181">
        <f>IF(N161="nulová",J161,0)</f>
        <v>0</v>
      </c>
      <c r="BJ161" s="20" t="s">
        <v>88</v>
      </c>
      <c r="BK161" s="181">
        <f>ROUND(I161*H161,2)</f>
        <v>0</v>
      </c>
      <c r="BL161" s="20" t="s">
        <v>222</v>
      </c>
      <c r="BM161" s="180" t="s">
        <v>371</v>
      </c>
    </row>
    <row r="162" spans="1:51" s="13" customFormat="1" ht="12">
      <c r="A162" s="13"/>
      <c r="B162" s="182"/>
      <c r="C162" s="13"/>
      <c r="D162" s="183" t="s">
        <v>224</v>
      </c>
      <c r="E162" s="184" t="s">
        <v>3</v>
      </c>
      <c r="F162" s="185" t="s">
        <v>372</v>
      </c>
      <c r="G162" s="13"/>
      <c r="H162" s="186">
        <v>35.24</v>
      </c>
      <c r="I162" s="187"/>
      <c r="J162" s="13"/>
      <c r="K162" s="13"/>
      <c r="L162" s="182"/>
      <c r="M162" s="188"/>
      <c r="N162" s="189"/>
      <c r="O162" s="189"/>
      <c r="P162" s="189"/>
      <c r="Q162" s="189"/>
      <c r="R162" s="189"/>
      <c r="S162" s="189"/>
      <c r="T162" s="190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184" t="s">
        <v>224</v>
      </c>
      <c r="AU162" s="184" t="s">
        <v>22</v>
      </c>
      <c r="AV162" s="13" t="s">
        <v>22</v>
      </c>
      <c r="AW162" s="13" t="s">
        <v>41</v>
      </c>
      <c r="AX162" s="13" t="s">
        <v>88</v>
      </c>
      <c r="AY162" s="184" t="s">
        <v>216</v>
      </c>
    </row>
    <row r="163" spans="1:65" s="2" customFormat="1" ht="14.4" customHeight="1">
      <c r="A163" s="40"/>
      <c r="B163" s="167"/>
      <c r="C163" s="203" t="s">
        <v>373</v>
      </c>
      <c r="D163" s="203" t="s">
        <v>355</v>
      </c>
      <c r="E163" s="204" t="s">
        <v>374</v>
      </c>
      <c r="F163" s="205" t="s">
        <v>375</v>
      </c>
      <c r="G163" s="206" t="s">
        <v>221</v>
      </c>
      <c r="H163" s="207">
        <v>35.945</v>
      </c>
      <c r="I163" s="208"/>
      <c r="J163" s="209">
        <f>ROUND(I163*H163,2)</f>
        <v>0</v>
      </c>
      <c r="K163" s="210"/>
      <c r="L163" s="211"/>
      <c r="M163" s="212" t="s">
        <v>3</v>
      </c>
      <c r="N163" s="213" t="s">
        <v>51</v>
      </c>
      <c r="O163" s="74"/>
      <c r="P163" s="178">
        <f>O163*H163</f>
        <v>0</v>
      </c>
      <c r="Q163" s="178">
        <v>0.417</v>
      </c>
      <c r="R163" s="178">
        <f>Q163*H163</f>
        <v>14.989065</v>
      </c>
      <c r="S163" s="178">
        <v>0</v>
      </c>
      <c r="T163" s="179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180" t="s">
        <v>257</v>
      </c>
      <c r="AT163" s="180" t="s">
        <v>355</v>
      </c>
      <c r="AU163" s="180" t="s">
        <v>22</v>
      </c>
      <c r="AY163" s="20" t="s">
        <v>216</v>
      </c>
      <c r="BE163" s="181">
        <f>IF(N163="základní",J163,0)</f>
        <v>0</v>
      </c>
      <c r="BF163" s="181">
        <f>IF(N163="snížená",J163,0)</f>
        <v>0</v>
      </c>
      <c r="BG163" s="181">
        <f>IF(N163="zákl. přenesená",J163,0)</f>
        <v>0</v>
      </c>
      <c r="BH163" s="181">
        <f>IF(N163="sníž. přenesená",J163,0)</f>
        <v>0</v>
      </c>
      <c r="BI163" s="181">
        <f>IF(N163="nulová",J163,0)</f>
        <v>0</v>
      </c>
      <c r="BJ163" s="20" t="s">
        <v>88</v>
      </c>
      <c r="BK163" s="181">
        <f>ROUND(I163*H163,2)</f>
        <v>0</v>
      </c>
      <c r="BL163" s="20" t="s">
        <v>222</v>
      </c>
      <c r="BM163" s="180" t="s">
        <v>376</v>
      </c>
    </row>
    <row r="164" spans="1:51" s="13" customFormat="1" ht="12">
      <c r="A164" s="13"/>
      <c r="B164" s="182"/>
      <c r="C164" s="13"/>
      <c r="D164" s="183" t="s">
        <v>224</v>
      </c>
      <c r="E164" s="184" t="s">
        <v>3</v>
      </c>
      <c r="F164" s="185" t="s">
        <v>372</v>
      </c>
      <c r="G164" s="13"/>
      <c r="H164" s="186">
        <v>35.24</v>
      </c>
      <c r="I164" s="187"/>
      <c r="J164" s="13"/>
      <c r="K164" s="13"/>
      <c r="L164" s="182"/>
      <c r="M164" s="188"/>
      <c r="N164" s="189"/>
      <c r="O164" s="189"/>
      <c r="P164" s="189"/>
      <c r="Q164" s="189"/>
      <c r="R164" s="189"/>
      <c r="S164" s="189"/>
      <c r="T164" s="190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184" t="s">
        <v>224</v>
      </c>
      <c r="AU164" s="184" t="s">
        <v>22</v>
      </c>
      <c r="AV164" s="13" t="s">
        <v>22</v>
      </c>
      <c r="AW164" s="13" t="s">
        <v>41</v>
      </c>
      <c r="AX164" s="13" t="s">
        <v>88</v>
      </c>
      <c r="AY164" s="184" t="s">
        <v>216</v>
      </c>
    </row>
    <row r="165" spans="1:51" s="13" customFormat="1" ht="12">
      <c r="A165" s="13"/>
      <c r="B165" s="182"/>
      <c r="C165" s="13"/>
      <c r="D165" s="183" t="s">
        <v>224</v>
      </c>
      <c r="E165" s="13"/>
      <c r="F165" s="185" t="s">
        <v>377</v>
      </c>
      <c r="G165" s="13"/>
      <c r="H165" s="186">
        <v>35.945</v>
      </c>
      <c r="I165" s="187"/>
      <c r="J165" s="13"/>
      <c r="K165" s="13"/>
      <c r="L165" s="182"/>
      <c r="M165" s="188"/>
      <c r="N165" s="189"/>
      <c r="O165" s="189"/>
      <c r="P165" s="189"/>
      <c r="Q165" s="189"/>
      <c r="R165" s="189"/>
      <c r="S165" s="189"/>
      <c r="T165" s="190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184" t="s">
        <v>224</v>
      </c>
      <c r="AU165" s="184" t="s">
        <v>22</v>
      </c>
      <c r="AV165" s="13" t="s">
        <v>22</v>
      </c>
      <c r="AW165" s="13" t="s">
        <v>4</v>
      </c>
      <c r="AX165" s="13" t="s">
        <v>88</v>
      </c>
      <c r="AY165" s="184" t="s">
        <v>216</v>
      </c>
    </row>
    <row r="166" spans="1:65" s="2" customFormat="1" ht="49.05" customHeight="1">
      <c r="A166" s="40"/>
      <c r="B166" s="167"/>
      <c r="C166" s="168" t="s">
        <v>378</v>
      </c>
      <c r="D166" s="168" t="s">
        <v>218</v>
      </c>
      <c r="E166" s="169" t="s">
        <v>379</v>
      </c>
      <c r="F166" s="170" t="s">
        <v>380</v>
      </c>
      <c r="G166" s="171" t="s">
        <v>221</v>
      </c>
      <c r="H166" s="172">
        <v>1308.06</v>
      </c>
      <c r="I166" s="173"/>
      <c r="J166" s="174">
        <f>ROUND(I166*H166,2)</f>
        <v>0</v>
      </c>
      <c r="K166" s="175"/>
      <c r="L166" s="41"/>
      <c r="M166" s="176" t="s">
        <v>3</v>
      </c>
      <c r="N166" s="177" t="s">
        <v>51</v>
      </c>
      <c r="O166" s="74"/>
      <c r="P166" s="178">
        <f>O166*H166</f>
        <v>0</v>
      </c>
      <c r="Q166" s="178">
        <v>0.167</v>
      </c>
      <c r="R166" s="178">
        <f>Q166*H166</f>
        <v>218.44602</v>
      </c>
      <c r="S166" s="178">
        <v>0</v>
      </c>
      <c r="T166" s="179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180" t="s">
        <v>222</v>
      </c>
      <c r="AT166" s="180" t="s">
        <v>218</v>
      </c>
      <c r="AU166" s="180" t="s">
        <v>22</v>
      </c>
      <c r="AY166" s="20" t="s">
        <v>216</v>
      </c>
      <c r="BE166" s="181">
        <f>IF(N166="základní",J166,0)</f>
        <v>0</v>
      </c>
      <c r="BF166" s="181">
        <f>IF(N166="snížená",J166,0)</f>
        <v>0</v>
      </c>
      <c r="BG166" s="181">
        <f>IF(N166="zákl. přenesená",J166,0)</f>
        <v>0</v>
      </c>
      <c r="BH166" s="181">
        <f>IF(N166="sníž. přenesená",J166,0)</f>
        <v>0</v>
      </c>
      <c r="BI166" s="181">
        <f>IF(N166="nulová",J166,0)</f>
        <v>0</v>
      </c>
      <c r="BJ166" s="20" t="s">
        <v>88</v>
      </c>
      <c r="BK166" s="181">
        <f>ROUND(I166*H166,2)</f>
        <v>0</v>
      </c>
      <c r="BL166" s="20" t="s">
        <v>222</v>
      </c>
      <c r="BM166" s="180" t="s">
        <v>381</v>
      </c>
    </row>
    <row r="167" spans="1:47" s="2" customFormat="1" ht="12">
      <c r="A167" s="40"/>
      <c r="B167" s="41"/>
      <c r="C167" s="40"/>
      <c r="D167" s="183" t="s">
        <v>229</v>
      </c>
      <c r="E167" s="40"/>
      <c r="F167" s="191" t="s">
        <v>382</v>
      </c>
      <c r="G167" s="40"/>
      <c r="H167" s="40"/>
      <c r="I167" s="192"/>
      <c r="J167" s="40"/>
      <c r="K167" s="40"/>
      <c r="L167" s="41"/>
      <c r="M167" s="193"/>
      <c r="N167" s="194"/>
      <c r="O167" s="74"/>
      <c r="P167" s="74"/>
      <c r="Q167" s="74"/>
      <c r="R167" s="74"/>
      <c r="S167" s="74"/>
      <c r="T167" s="75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T167" s="20" t="s">
        <v>229</v>
      </c>
      <c r="AU167" s="20" t="s">
        <v>22</v>
      </c>
    </row>
    <row r="168" spans="1:51" s="13" customFormat="1" ht="12">
      <c r="A168" s="13"/>
      <c r="B168" s="182"/>
      <c r="C168" s="13"/>
      <c r="D168" s="183" t="s">
        <v>224</v>
      </c>
      <c r="E168" s="184" t="s">
        <v>3</v>
      </c>
      <c r="F168" s="185" t="s">
        <v>383</v>
      </c>
      <c r="G168" s="13"/>
      <c r="H168" s="186">
        <v>368.6</v>
      </c>
      <c r="I168" s="187"/>
      <c r="J168" s="13"/>
      <c r="K168" s="13"/>
      <c r="L168" s="182"/>
      <c r="M168" s="188"/>
      <c r="N168" s="189"/>
      <c r="O168" s="189"/>
      <c r="P168" s="189"/>
      <c r="Q168" s="189"/>
      <c r="R168" s="189"/>
      <c r="S168" s="189"/>
      <c r="T168" s="190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184" t="s">
        <v>224</v>
      </c>
      <c r="AU168" s="184" t="s">
        <v>22</v>
      </c>
      <c r="AV168" s="13" t="s">
        <v>22</v>
      </c>
      <c r="AW168" s="13" t="s">
        <v>41</v>
      </c>
      <c r="AX168" s="13" t="s">
        <v>80</v>
      </c>
      <c r="AY168" s="184" t="s">
        <v>216</v>
      </c>
    </row>
    <row r="169" spans="1:51" s="13" customFormat="1" ht="12">
      <c r="A169" s="13"/>
      <c r="B169" s="182"/>
      <c r="C169" s="13"/>
      <c r="D169" s="183" t="s">
        <v>224</v>
      </c>
      <c r="E169" s="184" t="s">
        <v>3</v>
      </c>
      <c r="F169" s="185" t="s">
        <v>384</v>
      </c>
      <c r="G169" s="13"/>
      <c r="H169" s="186">
        <v>683.14</v>
      </c>
      <c r="I169" s="187"/>
      <c r="J169" s="13"/>
      <c r="K169" s="13"/>
      <c r="L169" s="182"/>
      <c r="M169" s="188"/>
      <c r="N169" s="189"/>
      <c r="O169" s="189"/>
      <c r="P169" s="189"/>
      <c r="Q169" s="189"/>
      <c r="R169" s="189"/>
      <c r="S169" s="189"/>
      <c r="T169" s="190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184" t="s">
        <v>224</v>
      </c>
      <c r="AU169" s="184" t="s">
        <v>22</v>
      </c>
      <c r="AV169" s="13" t="s">
        <v>22</v>
      </c>
      <c r="AW169" s="13" t="s">
        <v>41</v>
      </c>
      <c r="AX169" s="13" t="s">
        <v>80</v>
      </c>
      <c r="AY169" s="184" t="s">
        <v>216</v>
      </c>
    </row>
    <row r="170" spans="1:51" s="13" customFormat="1" ht="12">
      <c r="A170" s="13"/>
      <c r="B170" s="182"/>
      <c r="C170" s="13"/>
      <c r="D170" s="183" t="s">
        <v>224</v>
      </c>
      <c r="E170" s="184" t="s">
        <v>3</v>
      </c>
      <c r="F170" s="185" t="s">
        <v>385</v>
      </c>
      <c r="G170" s="13"/>
      <c r="H170" s="186">
        <v>41.2</v>
      </c>
      <c r="I170" s="187"/>
      <c r="J170" s="13"/>
      <c r="K170" s="13"/>
      <c r="L170" s="182"/>
      <c r="M170" s="188"/>
      <c r="N170" s="189"/>
      <c r="O170" s="189"/>
      <c r="P170" s="189"/>
      <c r="Q170" s="189"/>
      <c r="R170" s="189"/>
      <c r="S170" s="189"/>
      <c r="T170" s="190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184" t="s">
        <v>224</v>
      </c>
      <c r="AU170" s="184" t="s">
        <v>22</v>
      </c>
      <c r="AV170" s="13" t="s">
        <v>22</v>
      </c>
      <c r="AW170" s="13" t="s">
        <v>41</v>
      </c>
      <c r="AX170" s="13" t="s">
        <v>80</v>
      </c>
      <c r="AY170" s="184" t="s">
        <v>216</v>
      </c>
    </row>
    <row r="171" spans="1:51" s="13" customFormat="1" ht="12">
      <c r="A171" s="13"/>
      <c r="B171" s="182"/>
      <c r="C171" s="13"/>
      <c r="D171" s="183" t="s">
        <v>224</v>
      </c>
      <c r="E171" s="184" t="s">
        <v>3</v>
      </c>
      <c r="F171" s="185" t="s">
        <v>386</v>
      </c>
      <c r="G171" s="13"/>
      <c r="H171" s="186">
        <v>215.12</v>
      </c>
      <c r="I171" s="187"/>
      <c r="J171" s="13"/>
      <c r="K171" s="13"/>
      <c r="L171" s="182"/>
      <c r="M171" s="188"/>
      <c r="N171" s="189"/>
      <c r="O171" s="189"/>
      <c r="P171" s="189"/>
      <c r="Q171" s="189"/>
      <c r="R171" s="189"/>
      <c r="S171" s="189"/>
      <c r="T171" s="190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184" t="s">
        <v>224</v>
      </c>
      <c r="AU171" s="184" t="s">
        <v>22</v>
      </c>
      <c r="AV171" s="13" t="s">
        <v>22</v>
      </c>
      <c r="AW171" s="13" t="s">
        <v>41</v>
      </c>
      <c r="AX171" s="13" t="s">
        <v>80</v>
      </c>
      <c r="AY171" s="184" t="s">
        <v>216</v>
      </c>
    </row>
    <row r="172" spans="1:51" s="14" customFormat="1" ht="12">
      <c r="A172" s="14"/>
      <c r="B172" s="195"/>
      <c r="C172" s="14"/>
      <c r="D172" s="183" t="s">
        <v>224</v>
      </c>
      <c r="E172" s="196" t="s">
        <v>3</v>
      </c>
      <c r="F172" s="197" t="s">
        <v>233</v>
      </c>
      <c r="G172" s="14"/>
      <c r="H172" s="198">
        <v>1308.06</v>
      </c>
      <c r="I172" s="199"/>
      <c r="J172" s="14"/>
      <c r="K172" s="14"/>
      <c r="L172" s="195"/>
      <c r="M172" s="200"/>
      <c r="N172" s="201"/>
      <c r="O172" s="201"/>
      <c r="P172" s="201"/>
      <c r="Q172" s="201"/>
      <c r="R172" s="201"/>
      <c r="S172" s="201"/>
      <c r="T172" s="202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196" t="s">
        <v>224</v>
      </c>
      <c r="AU172" s="196" t="s">
        <v>22</v>
      </c>
      <c r="AV172" s="14" t="s">
        <v>222</v>
      </c>
      <c r="AW172" s="14" t="s">
        <v>41</v>
      </c>
      <c r="AX172" s="14" t="s">
        <v>88</v>
      </c>
      <c r="AY172" s="196" t="s">
        <v>216</v>
      </c>
    </row>
    <row r="173" spans="1:65" s="2" customFormat="1" ht="14.4" customHeight="1">
      <c r="A173" s="40"/>
      <c r="B173" s="167"/>
      <c r="C173" s="203" t="s">
        <v>387</v>
      </c>
      <c r="D173" s="203" t="s">
        <v>355</v>
      </c>
      <c r="E173" s="204" t="s">
        <v>388</v>
      </c>
      <c r="F173" s="205" t="s">
        <v>389</v>
      </c>
      <c r="G173" s="206" t="s">
        <v>221</v>
      </c>
      <c r="H173" s="207">
        <v>1259.48</v>
      </c>
      <c r="I173" s="208"/>
      <c r="J173" s="209">
        <f>ROUND(I173*H173,2)</f>
        <v>0</v>
      </c>
      <c r="K173" s="210"/>
      <c r="L173" s="211"/>
      <c r="M173" s="212" t="s">
        <v>3</v>
      </c>
      <c r="N173" s="213" t="s">
        <v>51</v>
      </c>
      <c r="O173" s="74"/>
      <c r="P173" s="178">
        <f>O173*H173</f>
        <v>0</v>
      </c>
      <c r="Q173" s="178">
        <v>0.118</v>
      </c>
      <c r="R173" s="178">
        <f>Q173*H173</f>
        <v>148.61864</v>
      </c>
      <c r="S173" s="178">
        <v>0</v>
      </c>
      <c r="T173" s="179">
        <f>S173*H173</f>
        <v>0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180" t="s">
        <v>257</v>
      </c>
      <c r="AT173" s="180" t="s">
        <v>355</v>
      </c>
      <c r="AU173" s="180" t="s">
        <v>22</v>
      </c>
      <c r="AY173" s="20" t="s">
        <v>216</v>
      </c>
      <c r="BE173" s="181">
        <f>IF(N173="základní",J173,0)</f>
        <v>0</v>
      </c>
      <c r="BF173" s="181">
        <f>IF(N173="snížená",J173,0)</f>
        <v>0</v>
      </c>
      <c r="BG173" s="181">
        <f>IF(N173="zákl. přenesená",J173,0)</f>
        <v>0</v>
      </c>
      <c r="BH173" s="181">
        <f>IF(N173="sníž. přenesená",J173,0)</f>
        <v>0</v>
      </c>
      <c r="BI173" s="181">
        <f>IF(N173="nulová",J173,0)</f>
        <v>0</v>
      </c>
      <c r="BJ173" s="20" t="s">
        <v>88</v>
      </c>
      <c r="BK173" s="181">
        <f>ROUND(I173*H173,2)</f>
        <v>0</v>
      </c>
      <c r="BL173" s="20" t="s">
        <v>222</v>
      </c>
      <c r="BM173" s="180" t="s">
        <v>390</v>
      </c>
    </row>
    <row r="174" spans="1:51" s="13" customFormat="1" ht="12">
      <c r="A174" s="13"/>
      <c r="B174" s="182"/>
      <c r="C174" s="13"/>
      <c r="D174" s="183" t="s">
        <v>224</v>
      </c>
      <c r="E174" s="184" t="s">
        <v>3</v>
      </c>
      <c r="F174" s="185" t="s">
        <v>391</v>
      </c>
      <c r="G174" s="13"/>
      <c r="H174" s="186">
        <v>351.89</v>
      </c>
      <c r="I174" s="187"/>
      <c r="J174" s="13"/>
      <c r="K174" s="13"/>
      <c r="L174" s="182"/>
      <c r="M174" s="188"/>
      <c r="N174" s="189"/>
      <c r="O174" s="189"/>
      <c r="P174" s="189"/>
      <c r="Q174" s="189"/>
      <c r="R174" s="189"/>
      <c r="S174" s="189"/>
      <c r="T174" s="190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184" t="s">
        <v>224</v>
      </c>
      <c r="AU174" s="184" t="s">
        <v>22</v>
      </c>
      <c r="AV174" s="13" t="s">
        <v>22</v>
      </c>
      <c r="AW174" s="13" t="s">
        <v>41</v>
      </c>
      <c r="AX174" s="13" t="s">
        <v>80</v>
      </c>
      <c r="AY174" s="184" t="s">
        <v>216</v>
      </c>
    </row>
    <row r="175" spans="1:51" s="13" customFormat="1" ht="12">
      <c r="A175" s="13"/>
      <c r="B175" s="182"/>
      <c r="C175" s="13"/>
      <c r="D175" s="183" t="s">
        <v>224</v>
      </c>
      <c r="E175" s="184" t="s">
        <v>3</v>
      </c>
      <c r="F175" s="185" t="s">
        <v>392</v>
      </c>
      <c r="G175" s="13"/>
      <c r="H175" s="186">
        <v>646.62</v>
      </c>
      <c r="I175" s="187"/>
      <c r="J175" s="13"/>
      <c r="K175" s="13"/>
      <c r="L175" s="182"/>
      <c r="M175" s="188"/>
      <c r="N175" s="189"/>
      <c r="O175" s="189"/>
      <c r="P175" s="189"/>
      <c r="Q175" s="189"/>
      <c r="R175" s="189"/>
      <c r="S175" s="189"/>
      <c r="T175" s="190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184" t="s">
        <v>224</v>
      </c>
      <c r="AU175" s="184" t="s">
        <v>22</v>
      </c>
      <c r="AV175" s="13" t="s">
        <v>22</v>
      </c>
      <c r="AW175" s="13" t="s">
        <v>41</v>
      </c>
      <c r="AX175" s="13" t="s">
        <v>80</v>
      </c>
      <c r="AY175" s="184" t="s">
        <v>216</v>
      </c>
    </row>
    <row r="176" spans="1:51" s="13" customFormat="1" ht="12">
      <c r="A176" s="13"/>
      <c r="B176" s="182"/>
      <c r="C176" s="13"/>
      <c r="D176" s="183" t="s">
        <v>224</v>
      </c>
      <c r="E176" s="184" t="s">
        <v>3</v>
      </c>
      <c r="F176" s="185" t="s">
        <v>393</v>
      </c>
      <c r="G176" s="13"/>
      <c r="H176" s="186">
        <v>41.2</v>
      </c>
      <c r="I176" s="187"/>
      <c r="J176" s="13"/>
      <c r="K176" s="13"/>
      <c r="L176" s="182"/>
      <c r="M176" s="188"/>
      <c r="N176" s="189"/>
      <c r="O176" s="189"/>
      <c r="P176" s="189"/>
      <c r="Q176" s="189"/>
      <c r="R176" s="189"/>
      <c r="S176" s="189"/>
      <c r="T176" s="190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184" t="s">
        <v>224</v>
      </c>
      <c r="AU176" s="184" t="s">
        <v>22</v>
      </c>
      <c r="AV176" s="13" t="s">
        <v>22</v>
      </c>
      <c r="AW176" s="13" t="s">
        <v>41</v>
      </c>
      <c r="AX176" s="13" t="s">
        <v>80</v>
      </c>
      <c r="AY176" s="184" t="s">
        <v>216</v>
      </c>
    </row>
    <row r="177" spans="1:51" s="13" customFormat="1" ht="12">
      <c r="A177" s="13"/>
      <c r="B177" s="182"/>
      <c r="C177" s="13"/>
      <c r="D177" s="183" t="s">
        <v>224</v>
      </c>
      <c r="E177" s="184" t="s">
        <v>3</v>
      </c>
      <c r="F177" s="185" t="s">
        <v>394</v>
      </c>
      <c r="G177" s="13"/>
      <c r="H177" s="186">
        <v>207.3</v>
      </c>
      <c r="I177" s="187"/>
      <c r="J177" s="13"/>
      <c r="K177" s="13"/>
      <c r="L177" s="182"/>
      <c r="M177" s="188"/>
      <c r="N177" s="189"/>
      <c r="O177" s="189"/>
      <c r="P177" s="189"/>
      <c r="Q177" s="189"/>
      <c r="R177" s="189"/>
      <c r="S177" s="189"/>
      <c r="T177" s="190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184" t="s">
        <v>224</v>
      </c>
      <c r="AU177" s="184" t="s">
        <v>22</v>
      </c>
      <c r="AV177" s="13" t="s">
        <v>22</v>
      </c>
      <c r="AW177" s="13" t="s">
        <v>41</v>
      </c>
      <c r="AX177" s="13" t="s">
        <v>80</v>
      </c>
      <c r="AY177" s="184" t="s">
        <v>216</v>
      </c>
    </row>
    <row r="178" spans="1:51" s="14" customFormat="1" ht="12">
      <c r="A178" s="14"/>
      <c r="B178" s="195"/>
      <c r="C178" s="14"/>
      <c r="D178" s="183" t="s">
        <v>224</v>
      </c>
      <c r="E178" s="196" t="s">
        <v>3</v>
      </c>
      <c r="F178" s="197" t="s">
        <v>233</v>
      </c>
      <c r="G178" s="14"/>
      <c r="H178" s="198">
        <v>1247.01</v>
      </c>
      <c r="I178" s="199"/>
      <c r="J178" s="14"/>
      <c r="K178" s="14"/>
      <c r="L178" s="195"/>
      <c r="M178" s="200"/>
      <c r="N178" s="201"/>
      <c r="O178" s="201"/>
      <c r="P178" s="201"/>
      <c r="Q178" s="201"/>
      <c r="R178" s="201"/>
      <c r="S178" s="201"/>
      <c r="T178" s="202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196" t="s">
        <v>224</v>
      </c>
      <c r="AU178" s="196" t="s">
        <v>22</v>
      </c>
      <c r="AV178" s="14" t="s">
        <v>222</v>
      </c>
      <c r="AW178" s="14" t="s">
        <v>41</v>
      </c>
      <c r="AX178" s="14" t="s">
        <v>88</v>
      </c>
      <c r="AY178" s="196" t="s">
        <v>216</v>
      </c>
    </row>
    <row r="179" spans="1:51" s="13" customFormat="1" ht="12">
      <c r="A179" s="13"/>
      <c r="B179" s="182"/>
      <c r="C179" s="13"/>
      <c r="D179" s="183" t="s">
        <v>224</v>
      </c>
      <c r="E179" s="13"/>
      <c r="F179" s="185" t="s">
        <v>395</v>
      </c>
      <c r="G179" s="13"/>
      <c r="H179" s="186">
        <v>1259.48</v>
      </c>
      <c r="I179" s="187"/>
      <c r="J179" s="13"/>
      <c r="K179" s="13"/>
      <c r="L179" s="182"/>
      <c r="M179" s="188"/>
      <c r="N179" s="189"/>
      <c r="O179" s="189"/>
      <c r="P179" s="189"/>
      <c r="Q179" s="189"/>
      <c r="R179" s="189"/>
      <c r="S179" s="189"/>
      <c r="T179" s="190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184" t="s">
        <v>224</v>
      </c>
      <c r="AU179" s="184" t="s">
        <v>22</v>
      </c>
      <c r="AV179" s="13" t="s">
        <v>22</v>
      </c>
      <c r="AW179" s="13" t="s">
        <v>4</v>
      </c>
      <c r="AX179" s="13" t="s">
        <v>88</v>
      </c>
      <c r="AY179" s="184" t="s">
        <v>216</v>
      </c>
    </row>
    <row r="180" spans="1:65" s="2" customFormat="1" ht="14.4" customHeight="1">
      <c r="A180" s="40"/>
      <c r="B180" s="167"/>
      <c r="C180" s="203" t="s">
        <v>396</v>
      </c>
      <c r="D180" s="203" t="s">
        <v>355</v>
      </c>
      <c r="E180" s="204" t="s">
        <v>397</v>
      </c>
      <c r="F180" s="205" t="s">
        <v>398</v>
      </c>
      <c r="G180" s="206" t="s">
        <v>221</v>
      </c>
      <c r="H180" s="207">
        <v>5.902</v>
      </c>
      <c r="I180" s="208"/>
      <c r="J180" s="209">
        <f>ROUND(I180*H180,2)</f>
        <v>0</v>
      </c>
      <c r="K180" s="210"/>
      <c r="L180" s="211"/>
      <c r="M180" s="212" t="s">
        <v>3</v>
      </c>
      <c r="N180" s="213" t="s">
        <v>51</v>
      </c>
      <c r="O180" s="74"/>
      <c r="P180" s="178">
        <f>O180*H180</f>
        <v>0</v>
      </c>
      <c r="Q180" s="178">
        <v>0.118</v>
      </c>
      <c r="R180" s="178">
        <f>Q180*H180</f>
        <v>0.6964359999999999</v>
      </c>
      <c r="S180" s="178">
        <v>0</v>
      </c>
      <c r="T180" s="179">
        <f>S180*H180</f>
        <v>0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180" t="s">
        <v>257</v>
      </c>
      <c r="AT180" s="180" t="s">
        <v>355</v>
      </c>
      <c r="AU180" s="180" t="s">
        <v>22</v>
      </c>
      <c r="AY180" s="20" t="s">
        <v>216</v>
      </c>
      <c r="BE180" s="181">
        <f>IF(N180="základní",J180,0)</f>
        <v>0</v>
      </c>
      <c r="BF180" s="181">
        <f>IF(N180="snížená",J180,0)</f>
        <v>0</v>
      </c>
      <c r="BG180" s="181">
        <f>IF(N180="zákl. přenesená",J180,0)</f>
        <v>0</v>
      </c>
      <c r="BH180" s="181">
        <f>IF(N180="sníž. přenesená",J180,0)</f>
        <v>0</v>
      </c>
      <c r="BI180" s="181">
        <f>IF(N180="nulová",J180,0)</f>
        <v>0</v>
      </c>
      <c r="BJ180" s="20" t="s">
        <v>88</v>
      </c>
      <c r="BK180" s="181">
        <f>ROUND(I180*H180,2)</f>
        <v>0</v>
      </c>
      <c r="BL180" s="20" t="s">
        <v>222</v>
      </c>
      <c r="BM180" s="180" t="s">
        <v>399</v>
      </c>
    </row>
    <row r="181" spans="1:51" s="13" customFormat="1" ht="12">
      <c r="A181" s="13"/>
      <c r="B181" s="182"/>
      <c r="C181" s="13"/>
      <c r="D181" s="183" t="s">
        <v>224</v>
      </c>
      <c r="E181" s="184" t="s">
        <v>3</v>
      </c>
      <c r="F181" s="185" t="s">
        <v>400</v>
      </c>
      <c r="G181" s="13"/>
      <c r="H181" s="186">
        <v>5.73</v>
      </c>
      <c r="I181" s="187"/>
      <c r="J181" s="13"/>
      <c r="K181" s="13"/>
      <c r="L181" s="182"/>
      <c r="M181" s="188"/>
      <c r="N181" s="189"/>
      <c r="O181" s="189"/>
      <c r="P181" s="189"/>
      <c r="Q181" s="189"/>
      <c r="R181" s="189"/>
      <c r="S181" s="189"/>
      <c r="T181" s="190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184" t="s">
        <v>224</v>
      </c>
      <c r="AU181" s="184" t="s">
        <v>22</v>
      </c>
      <c r="AV181" s="13" t="s">
        <v>22</v>
      </c>
      <c r="AW181" s="13" t="s">
        <v>41</v>
      </c>
      <c r="AX181" s="13" t="s">
        <v>88</v>
      </c>
      <c r="AY181" s="184" t="s">
        <v>216</v>
      </c>
    </row>
    <row r="182" spans="1:51" s="13" customFormat="1" ht="12">
      <c r="A182" s="13"/>
      <c r="B182" s="182"/>
      <c r="C182" s="13"/>
      <c r="D182" s="183" t="s">
        <v>224</v>
      </c>
      <c r="E182" s="13"/>
      <c r="F182" s="185" t="s">
        <v>401</v>
      </c>
      <c r="G182" s="13"/>
      <c r="H182" s="186">
        <v>5.902</v>
      </c>
      <c r="I182" s="187"/>
      <c r="J182" s="13"/>
      <c r="K182" s="13"/>
      <c r="L182" s="182"/>
      <c r="M182" s="188"/>
      <c r="N182" s="189"/>
      <c r="O182" s="189"/>
      <c r="P182" s="189"/>
      <c r="Q182" s="189"/>
      <c r="R182" s="189"/>
      <c r="S182" s="189"/>
      <c r="T182" s="190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184" t="s">
        <v>224</v>
      </c>
      <c r="AU182" s="184" t="s">
        <v>22</v>
      </c>
      <c r="AV182" s="13" t="s">
        <v>22</v>
      </c>
      <c r="AW182" s="13" t="s">
        <v>4</v>
      </c>
      <c r="AX182" s="13" t="s">
        <v>88</v>
      </c>
      <c r="AY182" s="184" t="s">
        <v>216</v>
      </c>
    </row>
    <row r="183" spans="1:65" s="2" customFormat="1" ht="14.4" customHeight="1">
      <c r="A183" s="40"/>
      <c r="B183" s="167"/>
      <c r="C183" s="203" t="s">
        <v>402</v>
      </c>
      <c r="D183" s="203" t="s">
        <v>355</v>
      </c>
      <c r="E183" s="204" t="s">
        <v>403</v>
      </c>
      <c r="F183" s="205" t="s">
        <v>404</v>
      </c>
      <c r="G183" s="206" t="s">
        <v>221</v>
      </c>
      <c r="H183" s="207">
        <v>44.795</v>
      </c>
      <c r="I183" s="208"/>
      <c r="J183" s="209">
        <f>ROUND(I183*H183,2)</f>
        <v>0</v>
      </c>
      <c r="K183" s="210"/>
      <c r="L183" s="211"/>
      <c r="M183" s="212" t="s">
        <v>3</v>
      </c>
      <c r="N183" s="213" t="s">
        <v>51</v>
      </c>
      <c r="O183" s="74"/>
      <c r="P183" s="178">
        <f>O183*H183</f>
        <v>0</v>
      </c>
      <c r="Q183" s="178">
        <v>0.417</v>
      </c>
      <c r="R183" s="178">
        <f>Q183*H183</f>
        <v>18.679515</v>
      </c>
      <c r="S183" s="178">
        <v>0</v>
      </c>
      <c r="T183" s="179">
        <f>S183*H183</f>
        <v>0</v>
      </c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R183" s="180" t="s">
        <v>257</v>
      </c>
      <c r="AT183" s="180" t="s">
        <v>355</v>
      </c>
      <c r="AU183" s="180" t="s">
        <v>22</v>
      </c>
      <c r="AY183" s="20" t="s">
        <v>216</v>
      </c>
      <c r="BE183" s="181">
        <f>IF(N183="základní",J183,0)</f>
        <v>0</v>
      </c>
      <c r="BF183" s="181">
        <f>IF(N183="snížená",J183,0)</f>
        <v>0</v>
      </c>
      <c r="BG183" s="181">
        <f>IF(N183="zákl. přenesená",J183,0)</f>
        <v>0</v>
      </c>
      <c r="BH183" s="181">
        <f>IF(N183="sníž. přenesená",J183,0)</f>
        <v>0</v>
      </c>
      <c r="BI183" s="181">
        <f>IF(N183="nulová",J183,0)</f>
        <v>0</v>
      </c>
      <c r="BJ183" s="20" t="s">
        <v>88</v>
      </c>
      <c r="BK183" s="181">
        <f>ROUND(I183*H183,2)</f>
        <v>0</v>
      </c>
      <c r="BL183" s="20" t="s">
        <v>222</v>
      </c>
      <c r="BM183" s="180" t="s">
        <v>405</v>
      </c>
    </row>
    <row r="184" spans="1:47" s="2" customFormat="1" ht="12">
      <c r="A184" s="40"/>
      <c r="B184" s="41"/>
      <c r="C184" s="40"/>
      <c r="D184" s="183" t="s">
        <v>229</v>
      </c>
      <c r="E184" s="40"/>
      <c r="F184" s="191" t="s">
        <v>406</v>
      </c>
      <c r="G184" s="40"/>
      <c r="H184" s="40"/>
      <c r="I184" s="192"/>
      <c r="J184" s="40"/>
      <c r="K184" s="40"/>
      <c r="L184" s="41"/>
      <c r="M184" s="193"/>
      <c r="N184" s="194"/>
      <c r="O184" s="74"/>
      <c r="P184" s="74"/>
      <c r="Q184" s="74"/>
      <c r="R184" s="74"/>
      <c r="S184" s="74"/>
      <c r="T184" s="75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T184" s="20" t="s">
        <v>229</v>
      </c>
      <c r="AU184" s="20" t="s">
        <v>22</v>
      </c>
    </row>
    <row r="185" spans="1:51" s="13" customFormat="1" ht="12">
      <c r="A185" s="13"/>
      <c r="B185" s="182"/>
      <c r="C185" s="13"/>
      <c r="D185" s="183" t="s">
        <v>224</v>
      </c>
      <c r="E185" s="184" t="s">
        <v>3</v>
      </c>
      <c r="F185" s="185" t="s">
        <v>407</v>
      </c>
      <c r="G185" s="13"/>
      <c r="H185" s="186">
        <v>16.66</v>
      </c>
      <c r="I185" s="187"/>
      <c r="J185" s="13"/>
      <c r="K185" s="13"/>
      <c r="L185" s="182"/>
      <c r="M185" s="188"/>
      <c r="N185" s="189"/>
      <c r="O185" s="189"/>
      <c r="P185" s="189"/>
      <c r="Q185" s="189"/>
      <c r="R185" s="189"/>
      <c r="S185" s="189"/>
      <c r="T185" s="190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184" t="s">
        <v>224</v>
      </c>
      <c r="AU185" s="184" t="s">
        <v>22</v>
      </c>
      <c r="AV185" s="13" t="s">
        <v>22</v>
      </c>
      <c r="AW185" s="13" t="s">
        <v>41</v>
      </c>
      <c r="AX185" s="13" t="s">
        <v>80</v>
      </c>
      <c r="AY185" s="184" t="s">
        <v>216</v>
      </c>
    </row>
    <row r="186" spans="1:51" s="13" customFormat="1" ht="12">
      <c r="A186" s="13"/>
      <c r="B186" s="182"/>
      <c r="C186" s="13"/>
      <c r="D186" s="183" t="s">
        <v>224</v>
      </c>
      <c r="E186" s="184" t="s">
        <v>3</v>
      </c>
      <c r="F186" s="185" t="s">
        <v>408</v>
      </c>
      <c r="G186" s="13"/>
      <c r="H186" s="186">
        <v>23.54</v>
      </c>
      <c r="I186" s="187"/>
      <c r="J186" s="13"/>
      <c r="K186" s="13"/>
      <c r="L186" s="182"/>
      <c r="M186" s="188"/>
      <c r="N186" s="189"/>
      <c r="O186" s="189"/>
      <c r="P186" s="189"/>
      <c r="Q186" s="189"/>
      <c r="R186" s="189"/>
      <c r="S186" s="189"/>
      <c r="T186" s="190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184" t="s">
        <v>224</v>
      </c>
      <c r="AU186" s="184" t="s">
        <v>22</v>
      </c>
      <c r="AV186" s="13" t="s">
        <v>22</v>
      </c>
      <c r="AW186" s="13" t="s">
        <v>41</v>
      </c>
      <c r="AX186" s="13" t="s">
        <v>80</v>
      </c>
      <c r="AY186" s="184" t="s">
        <v>216</v>
      </c>
    </row>
    <row r="187" spans="1:51" s="13" customFormat="1" ht="12">
      <c r="A187" s="13"/>
      <c r="B187" s="182"/>
      <c r="C187" s="13"/>
      <c r="D187" s="183" t="s">
        <v>224</v>
      </c>
      <c r="E187" s="184" t="s">
        <v>3</v>
      </c>
      <c r="F187" s="185" t="s">
        <v>409</v>
      </c>
      <c r="G187" s="13"/>
      <c r="H187" s="186">
        <v>3.29</v>
      </c>
      <c r="I187" s="187"/>
      <c r="J187" s="13"/>
      <c r="K187" s="13"/>
      <c r="L187" s="182"/>
      <c r="M187" s="188"/>
      <c r="N187" s="189"/>
      <c r="O187" s="189"/>
      <c r="P187" s="189"/>
      <c r="Q187" s="189"/>
      <c r="R187" s="189"/>
      <c r="S187" s="189"/>
      <c r="T187" s="190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184" t="s">
        <v>224</v>
      </c>
      <c r="AU187" s="184" t="s">
        <v>22</v>
      </c>
      <c r="AV187" s="13" t="s">
        <v>22</v>
      </c>
      <c r="AW187" s="13" t="s">
        <v>41</v>
      </c>
      <c r="AX187" s="13" t="s">
        <v>80</v>
      </c>
      <c r="AY187" s="184" t="s">
        <v>216</v>
      </c>
    </row>
    <row r="188" spans="1:51" s="14" customFormat="1" ht="12">
      <c r="A188" s="14"/>
      <c r="B188" s="195"/>
      <c r="C188" s="14"/>
      <c r="D188" s="183" t="s">
        <v>224</v>
      </c>
      <c r="E188" s="196" t="s">
        <v>3</v>
      </c>
      <c r="F188" s="197" t="s">
        <v>233</v>
      </c>
      <c r="G188" s="14"/>
      <c r="H188" s="198">
        <v>43.49</v>
      </c>
      <c r="I188" s="199"/>
      <c r="J188" s="14"/>
      <c r="K188" s="14"/>
      <c r="L188" s="195"/>
      <c r="M188" s="200"/>
      <c r="N188" s="201"/>
      <c r="O188" s="201"/>
      <c r="P188" s="201"/>
      <c r="Q188" s="201"/>
      <c r="R188" s="201"/>
      <c r="S188" s="201"/>
      <c r="T188" s="202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196" t="s">
        <v>224</v>
      </c>
      <c r="AU188" s="196" t="s">
        <v>22</v>
      </c>
      <c r="AV188" s="14" t="s">
        <v>222</v>
      </c>
      <c r="AW188" s="14" t="s">
        <v>41</v>
      </c>
      <c r="AX188" s="14" t="s">
        <v>88</v>
      </c>
      <c r="AY188" s="196" t="s">
        <v>216</v>
      </c>
    </row>
    <row r="189" spans="1:51" s="13" customFormat="1" ht="12">
      <c r="A189" s="13"/>
      <c r="B189" s="182"/>
      <c r="C189" s="13"/>
      <c r="D189" s="183" t="s">
        <v>224</v>
      </c>
      <c r="E189" s="13"/>
      <c r="F189" s="185" t="s">
        <v>410</v>
      </c>
      <c r="G189" s="13"/>
      <c r="H189" s="186">
        <v>44.795</v>
      </c>
      <c r="I189" s="187"/>
      <c r="J189" s="13"/>
      <c r="K189" s="13"/>
      <c r="L189" s="182"/>
      <c r="M189" s="188"/>
      <c r="N189" s="189"/>
      <c r="O189" s="189"/>
      <c r="P189" s="189"/>
      <c r="Q189" s="189"/>
      <c r="R189" s="189"/>
      <c r="S189" s="189"/>
      <c r="T189" s="190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184" t="s">
        <v>224</v>
      </c>
      <c r="AU189" s="184" t="s">
        <v>22</v>
      </c>
      <c r="AV189" s="13" t="s">
        <v>22</v>
      </c>
      <c r="AW189" s="13" t="s">
        <v>4</v>
      </c>
      <c r="AX189" s="13" t="s">
        <v>88</v>
      </c>
      <c r="AY189" s="184" t="s">
        <v>216</v>
      </c>
    </row>
    <row r="190" spans="1:65" s="2" customFormat="1" ht="76.35" customHeight="1">
      <c r="A190" s="40"/>
      <c r="B190" s="167"/>
      <c r="C190" s="168" t="s">
        <v>411</v>
      </c>
      <c r="D190" s="168" t="s">
        <v>218</v>
      </c>
      <c r="E190" s="169" t="s">
        <v>412</v>
      </c>
      <c r="F190" s="170" t="s">
        <v>413</v>
      </c>
      <c r="G190" s="171" t="s">
        <v>221</v>
      </c>
      <c r="H190" s="172">
        <v>558.66</v>
      </c>
      <c r="I190" s="173"/>
      <c r="J190" s="174">
        <f>ROUND(I190*H190,2)</f>
        <v>0</v>
      </c>
      <c r="K190" s="175"/>
      <c r="L190" s="41"/>
      <c r="M190" s="176" t="s">
        <v>3</v>
      </c>
      <c r="N190" s="177" t="s">
        <v>51</v>
      </c>
      <c r="O190" s="74"/>
      <c r="P190" s="178">
        <f>O190*H190</f>
        <v>0</v>
      </c>
      <c r="Q190" s="178">
        <v>0.08425</v>
      </c>
      <c r="R190" s="178">
        <f>Q190*H190</f>
        <v>47.067105</v>
      </c>
      <c r="S190" s="178">
        <v>0</v>
      </c>
      <c r="T190" s="179">
        <f>S190*H190</f>
        <v>0</v>
      </c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R190" s="180" t="s">
        <v>222</v>
      </c>
      <c r="AT190" s="180" t="s">
        <v>218</v>
      </c>
      <c r="AU190" s="180" t="s">
        <v>22</v>
      </c>
      <c r="AY190" s="20" t="s">
        <v>216</v>
      </c>
      <c r="BE190" s="181">
        <f>IF(N190="základní",J190,0)</f>
        <v>0</v>
      </c>
      <c r="BF190" s="181">
        <f>IF(N190="snížená",J190,0)</f>
        <v>0</v>
      </c>
      <c r="BG190" s="181">
        <f>IF(N190="zákl. přenesená",J190,0)</f>
        <v>0</v>
      </c>
      <c r="BH190" s="181">
        <f>IF(N190="sníž. přenesená",J190,0)</f>
        <v>0</v>
      </c>
      <c r="BI190" s="181">
        <f>IF(N190="nulová",J190,0)</f>
        <v>0</v>
      </c>
      <c r="BJ190" s="20" t="s">
        <v>88</v>
      </c>
      <c r="BK190" s="181">
        <f>ROUND(I190*H190,2)</f>
        <v>0</v>
      </c>
      <c r="BL190" s="20" t="s">
        <v>222</v>
      </c>
      <c r="BM190" s="180" t="s">
        <v>414</v>
      </c>
    </row>
    <row r="191" spans="1:51" s="13" customFormat="1" ht="12">
      <c r="A191" s="13"/>
      <c r="B191" s="182"/>
      <c r="C191" s="13"/>
      <c r="D191" s="183" t="s">
        <v>224</v>
      </c>
      <c r="E191" s="184" t="s">
        <v>3</v>
      </c>
      <c r="F191" s="185" t="s">
        <v>415</v>
      </c>
      <c r="G191" s="13"/>
      <c r="H191" s="186">
        <v>166.84</v>
      </c>
      <c r="I191" s="187"/>
      <c r="J191" s="13"/>
      <c r="K191" s="13"/>
      <c r="L191" s="182"/>
      <c r="M191" s="188"/>
      <c r="N191" s="189"/>
      <c r="O191" s="189"/>
      <c r="P191" s="189"/>
      <c r="Q191" s="189"/>
      <c r="R191" s="189"/>
      <c r="S191" s="189"/>
      <c r="T191" s="190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184" t="s">
        <v>224</v>
      </c>
      <c r="AU191" s="184" t="s">
        <v>22</v>
      </c>
      <c r="AV191" s="13" t="s">
        <v>22</v>
      </c>
      <c r="AW191" s="13" t="s">
        <v>41</v>
      </c>
      <c r="AX191" s="13" t="s">
        <v>80</v>
      </c>
      <c r="AY191" s="184" t="s">
        <v>216</v>
      </c>
    </row>
    <row r="192" spans="1:51" s="13" customFormat="1" ht="12">
      <c r="A192" s="13"/>
      <c r="B192" s="182"/>
      <c r="C192" s="13"/>
      <c r="D192" s="183" t="s">
        <v>224</v>
      </c>
      <c r="E192" s="184" t="s">
        <v>3</v>
      </c>
      <c r="F192" s="185" t="s">
        <v>416</v>
      </c>
      <c r="G192" s="13"/>
      <c r="H192" s="186">
        <v>127.31</v>
      </c>
      <c r="I192" s="187"/>
      <c r="J192" s="13"/>
      <c r="K192" s="13"/>
      <c r="L192" s="182"/>
      <c r="M192" s="188"/>
      <c r="N192" s="189"/>
      <c r="O192" s="189"/>
      <c r="P192" s="189"/>
      <c r="Q192" s="189"/>
      <c r="R192" s="189"/>
      <c r="S192" s="189"/>
      <c r="T192" s="190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184" t="s">
        <v>224</v>
      </c>
      <c r="AU192" s="184" t="s">
        <v>22</v>
      </c>
      <c r="AV192" s="13" t="s">
        <v>22</v>
      </c>
      <c r="AW192" s="13" t="s">
        <v>41</v>
      </c>
      <c r="AX192" s="13" t="s">
        <v>80</v>
      </c>
      <c r="AY192" s="184" t="s">
        <v>216</v>
      </c>
    </row>
    <row r="193" spans="1:51" s="13" customFormat="1" ht="12">
      <c r="A193" s="13"/>
      <c r="B193" s="182"/>
      <c r="C193" s="13"/>
      <c r="D193" s="183" t="s">
        <v>224</v>
      </c>
      <c r="E193" s="184" t="s">
        <v>3</v>
      </c>
      <c r="F193" s="185" t="s">
        <v>417</v>
      </c>
      <c r="G193" s="13"/>
      <c r="H193" s="186">
        <v>264.51</v>
      </c>
      <c r="I193" s="187"/>
      <c r="J193" s="13"/>
      <c r="K193" s="13"/>
      <c r="L193" s="182"/>
      <c r="M193" s="188"/>
      <c r="N193" s="189"/>
      <c r="O193" s="189"/>
      <c r="P193" s="189"/>
      <c r="Q193" s="189"/>
      <c r="R193" s="189"/>
      <c r="S193" s="189"/>
      <c r="T193" s="190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184" t="s">
        <v>224</v>
      </c>
      <c r="AU193" s="184" t="s">
        <v>22</v>
      </c>
      <c r="AV193" s="13" t="s">
        <v>22</v>
      </c>
      <c r="AW193" s="13" t="s">
        <v>41</v>
      </c>
      <c r="AX193" s="13" t="s">
        <v>80</v>
      </c>
      <c r="AY193" s="184" t="s">
        <v>216</v>
      </c>
    </row>
    <row r="194" spans="1:51" s="14" customFormat="1" ht="12">
      <c r="A194" s="14"/>
      <c r="B194" s="195"/>
      <c r="C194" s="14"/>
      <c r="D194" s="183" t="s">
        <v>224</v>
      </c>
      <c r="E194" s="196" t="s">
        <v>3</v>
      </c>
      <c r="F194" s="197" t="s">
        <v>233</v>
      </c>
      <c r="G194" s="14"/>
      <c r="H194" s="198">
        <v>558.66</v>
      </c>
      <c r="I194" s="199"/>
      <c r="J194" s="14"/>
      <c r="K194" s="14"/>
      <c r="L194" s="195"/>
      <c r="M194" s="200"/>
      <c r="N194" s="201"/>
      <c r="O194" s="201"/>
      <c r="P194" s="201"/>
      <c r="Q194" s="201"/>
      <c r="R194" s="201"/>
      <c r="S194" s="201"/>
      <c r="T194" s="202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196" t="s">
        <v>224</v>
      </c>
      <c r="AU194" s="196" t="s">
        <v>22</v>
      </c>
      <c r="AV194" s="14" t="s">
        <v>222</v>
      </c>
      <c r="AW194" s="14" t="s">
        <v>41</v>
      </c>
      <c r="AX194" s="14" t="s">
        <v>88</v>
      </c>
      <c r="AY194" s="196" t="s">
        <v>216</v>
      </c>
    </row>
    <row r="195" spans="1:65" s="2" customFormat="1" ht="14.4" customHeight="1">
      <c r="A195" s="40"/>
      <c r="B195" s="167"/>
      <c r="C195" s="203" t="s">
        <v>418</v>
      </c>
      <c r="D195" s="203" t="s">
        <v>355</v>
      </c>
      <c r="E195" s="204" t="s">
        <v>419</v>
      </c>
      <c r="F195" s="205" t="s">
        <v>420</v>
      </c>
      <c r="G195" s="206" t="s">
        <v>221</v>
      </c>
      <c r="H195" s="207">
        <v>487.032</v>
      </c>
      <c r="I195" s="208"/>
      <c r="J195" s="209">
        <f>ROUND(I195*H195,2)</f>
        <v>0</v>
      </c>
      <c r="K195" s="210"/>
      <c r="L195" s="211"/>
      <c r="M195" s="212" t="s">
        <v>3</v>
      </c>
      <c r="N195" s="213" t="s">
        <v>51</v>
      </c>
      <c r="O195" s="74"/>
      <c r="P195" s="178">
        <f>O195*H195</f>
        <v>0</v>
      </c>
      <c r="Q195" s="178">
        <v>0.131</v>
      </c>
      <c r="R195" s="178">
        <f>Q195*H195</f>
        <v>63.801192</v>
      </c>
      <c r="S195" s="178">
        <v>0</v>
      </c>
      <c r="T195" s="179">
        <f>S195*H195</f>
        <v>0</v>
      </c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R195" s="180" t="s">
        <v>257</v>
      </c>
      <c r="AT195" s="180" t="s">
        <v>355</v>
      </c>
      <c r="AU195" s="180" t="s">
        <v>22</v>
      </c>
      <c r="AY195" s="20" t="s">
        <v>216</v>
      </c>
      <c r="BE195" s="181">
        <f>IF(N195="základní",J195,0)</f>
        <v>0</v>
      </c>
      <c r="BF195" s="181">
        <f>IF(N195="snížená",J195,0)</f>
        <v>0</v>
      </c>
      <c r="BG195" s="181">
        <f>IF(N195="zákl. přenesená",J195,0)</f>
        <v>0</v>
      </c>
      <c r="BH195" s="181">
        <f>IF(N195="sníž. přenesená",J195,0)</f>
        <v>0</v>
      </c>
      <c r="BI195" s="181">
        <f>IF(N195="nulová",J195,0)</f>
        <v>0</v>
      </c>
      <c r="BJ195" s="20" t="s">
        <v>88</v>
      </c>
      <c r="BK195" s="181">
        <f>ROUND(I195*H195,2)</f>
        <v>0</v>
      </c>
      <c r="BL195" s="20" t="s">
        <v>222</v>
      </c>
      <c r="BM195" s="180" t="s">
        <v>421</v>
      </c>
    </row>
    <row r="196" spans="1:51" s="13" customFormat="1" ht="12">
      <c r="A196" s="13"/>
      <c r="B196" s="182"/>
      <c r="C196" s="13"/>
      <c r="D196" s="183" t="s">
        <v>224</v>
      </c>
      <c r="E196" s="184" t="s">
        <v>3</v>
      </c>
      <c r="F196" s="185" t="s">
        <v>422</v>
      </c>
      <c r="G196" s="13"/>
      <c r="H196" s="186">
        <v>144.34</v>
      </c>
      <c r="I196" s="187"/>
      <c r="J196" s="13"/>
      <c r="K196" s="13"/>
      <c r="L196" s="182"/>
      <c r="M196" s="188"/>
      <c r="N196" s="189"/>
      <c r="O196" s="189"/>
      <c r="P196" s="189"/>
      <c r="Q196" s="189"/>
      <c r="R196" s="189"/>
      <c r="S196" s="189"/>
      <c r="T196" s="190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184" t="s">
        <v>224</v>
      </c>
      <c r="AU196" s="184" t="s">
        <v>22</v>
      </c>
      <c r="AV196" s="13" t="s">
        <v>22</v>
      </c>
      <c r="AW196" s="13" t="s">
        <v>41</v>
      </c>
      <c r="AX196" s="13" t="s">
        <v>80</v>
      </c>
      <c r="AY196" s="184" t="s">
        <v>216</v>
      </c>
    </row>
    <row r="197" spans="1:51" s="13" customFormat="1" ht="12">
      <c r="A197" s="13"/>
      <c r="B197" s="182"/>
      <c r="C197" s="13"/>
      <c r="D197" s="183" t="s">
        <v>224</v>
      </c>
      <c r="E197" s="184" t="s">
        <v>3</v>
      </c>
      <c r="F197" s="185" t="s">
        <v>423</v>
      </c>
      <c r="G197" s="13"/>
      <c r="H197" s="186">
        <v>124.35</v>
      </c>
      <c r="I197" s="187"/>
      <c r="J197" s="13"/>
      <c r="K197" s="13"/>
      <c r="L197" s="182"/>
      <c r="M197" s="188"/>
      <c r="N197" s="189"/>
      <c r="O197" s="189"/>
      <c r="P197" s="189"/>
      <c r="Q197" s="189"/>
      <c r="R197" s="189"/>
      <c r="S197" s="189"/>
      <c r="T197" s="190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184" t="s">
        <v>224</v>
      </c>
      <c r="AU197" s="184" t="s">
        <v>22</v>
      </c>
      <c r="AV197" s="13" t="s">
        <v>22</v>
      </c>
      <c r="AW197" s="13" t="s">
        <v>41</v>
      </c>
      <c r="AX197" s="13" t="s">
        <v>80</v>
      </c>
      <c r="AY197" s="184" t="s">
        <v>216</v>
      </c>
    </row>
    <row r="198" spans="1:51" s="13" customFormat="1" ht="12">
      <c r="A198" s="13"/>
      <c r="B198" s="182"/>
      <c r="C198" s="13"/>
      <c r="D198" s="183" t="s">
        <v>224</v>
      </c>
      <c r="E198" s="184" t="s">
        <v>3</v>
      </c>
      <c r="F198" s="185" t="s">
        <v>424</v>
      </c>
      <c r="G198" s="13"/>
      <c r="H198" s="186">
        <v>213.52</v>
      </c>
      <c r="I198" s="187"/>
      <c r="J198" s="13"/>
      <c r="K198" s="13"/>
      <c r="L198" s="182"/>
      <c r="M198" s="188"/>
      <c r="N198" s="189"/>
      <c r="O198" s="189"/>
      <c r="P198" s="189"/>
      <c r="Q198" s="189"/>
      <c r="R198" s="189"/>
      <c r="S198" s="189"/>
      <c r="T198" s="190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184" t="s">
        <v>224</v>
      </c>
      <c r="AU198" s="184" t="s">
        <v>22</v>
      </c>
      <c r="AV198" s="13" t="s">
        <v>22</v>
      </c>
      <c r="AW198" s="13" t="s">
        <v>41</v>
      </c>
      <c r="AX198" s="13" t="s">
        <v>80</v>
      </c>
      <c r="AY198" s="184" t="s">
        <v>216</v>
      </c>
    </row>
    <row r="199" spans="1:51" s="14" customFormat="1" ht="12">
      <c r="A199" s="14"/>
      <c r="B199" s="195"/>
      <c r="C199" s="14"/>
      <c r="D199" s="183" t="s">
        <v>224</v>
      </c>
      <c r="E199" s="196" t="s">
        <v>3</v>
      </c>
      <c r="F199" s="197" t="s">
        <v>233</v>
      </c>
      <c r="G199" s="14"/>
      <c r="H199" s="198">
        <v>482.21000000000004</v>
      </c>
      <c r="I199" s="199"/>
      <c r="J199" s="14"/>
      <c r="K199" s="14"/>
      <c r="L199" s="195"/>
      <c r="M199" s="200"/>
      <c r="N199" s="201"/>
      <c r="O199" s="201"/>
      <c r="P199" s="201"/>
      <c r="Q199" s="201"/>
      <c r="R199" s="201"/>
      <c r="S199" s="201"/>
      <c r="T199" s="202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196" t="s">
        <v>224</v>
      </c>
      <c r="AU199" s="196" t="s">
        <v>22</v>
      </c>
      <c r="AV199" s="14" t="s">
        <v>222</v>
      </c>
      <c r="AW199" s="14" t="s">
        <v>41</v>
      </c>
      <c r="AX199" s="14" t="s">
        <v>88</v>
      </c>
      <c r="AY199" s="196" t="s">
        <v>216</v>
      </c>
    </row>
    <row r="200" spans="1:51" s="13" customFormat="1" ht="12">
      <c r="A200" s="13"/>
      <c r="B200" s="182"/>
      <c r="C200" s="13"/>
      <c r="D200" s="183" t="s">
        <v>224</v>
      </c>
      <c r="E200" s="13"/>
      <c r="F200" s="185" t="s">
        <v>425</v>
      </c>
      <c r="G200" s="13"/>
      <c r="H200" s="186">
        <v>487.032</v>
      </c>
      <c r="I200" s="187"/>
      <c r="J200" s="13"/>
      <c r="K200" s="13"/>
      <c r="L200" s="182"/>
      <c r="M200" s="188"/>
      <c r="N200" s="189"/>
      <c r="O200" s="189"/>
      <c r="P200" s="189"/>
      <c r="Q200" s="189"/>
      <c r="R200" s="189"/>
      <c r="S200" s="189"/>
      <c r="T200" s="190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184" t="s">
        <v>224</v>
      </c>
      <c r="AU200" s="184" t="s">
        <v>22</v>
      </c>
      <c r="AV200" s="13" t="s">
        <v>22</v>
      </c>
      <c r="AW200" s="13" t="s">
        <v>4</v>
      </c>
      <c r="AX200" s="13" t="s">
        <v>88</v>
      </c>
      <c r="AY200" s="184" t="s">
        <v>216</v>
      </c>
    </row>
    <row r="201" spans="1:65" s="2" customFormat="1" ht="24.15" customHeight="1">
      <c r="A201" s="40"/>
      <c r="B201" s="167"/>
      <c r="C201" s="203" t="s">
        <v>426</v>
      </c>
      <c r="D201" s="203" t="s">
        <v>355</v>
      </c>
      <c r="E201" s="204" t="s">
        <v>427</v>
      </c>
      <c r="F201" s="205" t="s">
        <v>428</v>
      </c>
      <c r="G201" s="206" t="s">
        <v>221</v>
      </c>
      <c r="H201" s="207">
        <v>15.007</v>
      </c>
      <c r="I201" s="208"/>
      <c r="J201" s="209">
        <f>ROUND(I201*H201,2)</f>
        <v>0</v>
      </c>
      <c r="K201" s="210"/>
      <c r="L201" s="211"/>
      <c r="M201" s="212" t="s">
        <v>3</v>
      </c>
      <c r="N201" s="213" t="s">
        <v>51</v>
      </c>
      <c r="O201" s="74"/>
      <c r="P201" s="178">
        <f>O201*H201</f>
        <v>0</v>
      </c>
      <c r="Q201" s="178">
        <v>0.131</v>
      </c>
      <c r="R201" s="178">
        <f>Q201*H201</f>
        <v>1.9659170000000001</v>
      </c>
      <c r="S201" s="178">
        <v>0</v>
      </c>
      <c r="T201" s="179">
        <f>S201*H201</f>
        <v>0</v>
      </c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R201" s="180" t="s">
        <v>257</v>
      </c>
      <c r="AT201" s="180" t="s">
        <v>355</v>
      </c>
      <c r="AU201" s="180" t="s">
        <v>22</v>
      </c>
      <c r="AY201" s="20" t="s">
        <v>216</v>
      </c>
      <c r="BE201" s="181">
        <f>IF(N201="základní",J201,0)</f>
        <v>0</v>
      </c>
      <c r="BF201" s="181">
        <f>IF(N201="snížená",J201,0)</f>
        <v>0</v>
      </c>
      <c r="BG201" s="181">
        <f>IF(N201="zákl. přenesená",J201,0)</f>
        <v>0</v>
      </c>
      <c r="BH201" s="181">
        <f>IF(N201="sníž. přenesená",J201,0)</f>
        <v>0</v>
      </c>
      <c r="BI201" s="181">
        <f>IF(N201="nulová",J201,0)</f>
        <v>0</v>
      </c>
      <c r="BJ201" s="20" t="s">
        <v>88</v>
      </c>
      <c r="BK201" s="181">
        <f>ROUND(I201*H201,2)</f>
        <v>0</v>
      </c>
      <c r="BL201" s="20" t="s">
        <v>222</v>
      </c>
      <c r="BM201" s="180" t="s">
        <v>429</v>
      </c>
    </row>
    <row r="202" spans="1:51" s="13" customFormat="1" ht="12">
      <c r="A202" s="13"/>
      <c r="B202" s="182"/>
      <c r="C202" s="13"/>
      <c r="D202" s="183" t="s">
        <v>224</v>
      </c>
      <c r="E202" s="184" t="s">
        <v>3</v>
      </c>
      <c r="F202" s="185" t="s">
        <v>430</v>
      </c>
      <c r="G202" s="13"/>
      <c r="H202" s="186">
        <v>2.96</v>
      </c>
      <c r="I202" s="187"/>
      <c r="J202" s="13"/>
      <c r="K202" s="13"/>
      <c r="L202" s="182"/>
      <c r="M202" s="188"/>
      <c r="N202" s="189"/>
      <c r="O202" s="189"/>
      <c r="P202" s="189"/>
      <c r="Q202" s="189"/>
      <c r="R202" s="189"/>
      <c r="S202" s="189"/>
      <c r="T202" s="190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184" t="s">
        <v>224</v>
      </c>
      <c r="AU202" s="184" t="s">
        <v>22</v>
      </c>
      <c r="AV202" s="13" t="s">
        <v>22</v>
      </c>
      <c r="AW202" s="13" t="s">
        <v>41</v>
      </c>
      <c r="AX202" s="13" t="s">
        <v>80</v>
      </c>
      <c r="AY202" s="184" t="s">
        <v>216</v>
      </c>
    </row>
    <row r="203" spans="1:51" s="13" customFormat="1" ht="12">
      <c r="A203" s="13"/>
      <c r="B203" s="182"/>
      <c r="C203" s="13"/>
      <c r="D203" s="183" t="s">
        <v>224</v>
      </c>
      <c r="E203" s="184" t="s">
        <v>3</v>
      </c>
      <c r="F203" s="185" t="s">
        <v>431</v>
      </c>
      <c r="G203" s="13"/>
      <c r="H203" s="186">
        <v>11.61</v>
      </c>
      <c r="I203" s="187"/>
      <c r="J203" s="13"/>
      <c r="K203" s="13"/>
      <c r="L203" s="182"/>
      <c r="M203" s="188"/>
      <c r="N203" s="189"/>
      <c r="O203" s="189"/>
      <c r="P203" s="189"/>
      <c r="Q203" s="189"/>
      <c r="R203" s="189"/>
      <c r="S203" s="189"/>
      <c r="T203" s="190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184" t="s">
        <v>224</v>
      </c>
      <c r="AU203" s="184" t="s">
        <v>22</v>
      </c>
      <c r="AV203" s="13" t="s">
        <v>22</v>
      </c>
      <c r="AW203" s="13" t="s">
        <v>41</v>
      </c>
      <c r="AX203" s="13" t="s">
        <v>80</v>
      </c>
      <c r="AY203" s="184" t="s">
        <v>216</v>
      </c>
    </row>
    <row r="204" spans="1:51" s="14" customFormat="1" ht="12">
      <c r="A204" s="14"/>
      <c r="B204" s="195"/>
      <c r="C204" s="14"/>
      <c r="D204" s="183" t="s">
        <v>224</v>
      </c>
      <c r="E204" s="196" t="s">
        <v>3</v>
      </c>
      <c r="F204" s="197" t="s">
        <v>233</v>
      </c>
      <c r="G204" s="14"/>
      <c r="H204" s="198">
        <v>14.57</v>
      </c>
      <c r="I204" s="199"/>
      <c r="J204" s="14"/>
      <c r="K204" s="14"/>
      <c r="L204" s="195"/>
      <c r="M204" s="200"/>
      <c r="N204" s="201"/>
      <c r="O204" s="201"/>
      <c r="P204" s="201"/>
      <c r="Q204" s="201"/>
      <c r="R204" s="201"/>
      <c r="S204" s="201"/>
      <c r="T204" s="202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196" t="s">
        <v>224</v>
      </c>
      <c r="AU204" s="196" t="s">
        <v>22</v>
      </c>
      <c r="AV204" s="14" t="s">
        <v>222</v>
      </c>
      <c r="AW204" s="14" t="s">
        <v>41</v>
      </c>
      <c r="AX204" s="14" t="s">
        <v>88</v>
      </c>
      <c r="AY204" s="196" t="s">
        <v>216</v>
      </c>
    </row>
    <row r="205" spans="1:51" s="13" customFormat="1" ht="12">
      <c r="A205" s="13"/>
      <c r="B205" s="182"/>
      <c r="C205" s="13"/>
      <c r="D205" s="183" t="s">
        <v>224</v>
      </c>
      <c r="E205" s="13"/>
      <c r="F205" s="185" t="s">
        <v>432</v>
      </c>
      <c r="G205" s="13"/>
      <c r="H205" s="186">
        <v>15.007</v>
      </c>
      <c r="I205" s="187"/>
      <c r="J205" s="13"/>
      <c r="K205" s="13"/>
      <c r="L205" s="182"/>
      <c r="M205" s="188"/>
      <c r="N205" s="189"/>
      <c r="O205" s="189"/>
      <c r="P205" s="189"/>
      <c r="Q205" s="189"/>
      <c r="R205" s="189"/>
      <c r="S205" s="189"/>
      <c r="T205" s="190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184" t="s">
        <v>224</v>
      </c>
      <c r="AU205" s="184" t="s">
        <v>22</v>
      </c>
      <c r="AV205" s="13" t="s">
        <v>22</v>
      </c>
      <c r="AW205" s="13" t="s">
        <v>4</v>
      </c>
      <c r="AX205" s="13" t="s">
        <v>88</v>
      </c>
      <c r="AY205" s="184" t="s">
        <v>216</v>
      </c>
    </row>
    <row r="206" spans="1:65" s="2" customFormat="1" ht="24.15" customHeight="1">
      <c r="A206" s="40"/>
      <c r="B206" s="167"/>
      <c r="C206" s="203" t="s">
        <v>433</v>
      </c>
      <c r="D206" s="203" t="s">
        <v>355</v>
      </c>
      <c r="E206" s="204" t="s">
        <v>434</v>
      </c>
      <c r="F206" s="205" t="s">
        <v>435</v>
      </c>
      <c r="G206" s="206" t="s">
        <v>221</v>
      </c>
      <c r="H206" s="207">
        <v>11.25</v>
      </c>
      <c r="I206" s="208"/>
      <c r="J206" s="209">
        <f>ROUND(I206*H206,2)</f>
        <v>0</v>
      </c>
      <c r="K206" s="210"/>
      <c r="L206" s="211"/>
      <c r="M206" s="212" t="s">
        <v>3</v>
      </c>
      <c r="N206" s="213" t="s">
        <v>51</v>
      </c>
      <c r="O206" s="74"/>
      <c r="P206" s="178">
        <f>O206*H206</f>
        <v>0</v>
      </c>
      <c r="Q206" s="178">
        <v>0.21</v>
      </c>
      <c r="R206" s="178">
        <f>Q206*H206</f>
        <v>2.3625</v>
      </c>
      <c r="S206" s="178">
        <v>0</v>
      </c>
      <c r="T206" s="179">
        <f>S206*H206</f>
        <v>0</v>
      </c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R206" s="180" t="s">
        <v>257</v>
      </c>
      <c r="AT206" s="180" t="s">
        <v>355</v>
      </c>
      <c r="AU206" s="180" t="s">
        <v>22</v>
      </c>
      <c r="AY206" s="20" t="s">
        <v>216</v>
      </c>
      <c r="BE206" s="181">
        <f>IF(N206="základní",J206,0)</f>
        <v>0</v>
      </c>
      <c r="BF206" s="181">
        <f>IF(N206="snížená",J206,0)</f>
        <v>0</v>
      </c>
      <c r="BG206" s="181">
        <f>IF(N206="zákl. přenesená",J206,0)</f>
        <v>0</v>
      </c>
      <c r="BH206" s="181">
        <f>IF(N206="sníž. přenesená",J206,0)</f>
        <v>0</v>
      </c>
      <c r="BI206" s="181">
        <f>IF(N206="nulová",J206,0)</f>
        <v>0</v>
      </c>
      <c r="BJ206" s="20" t="s">
        <v>88</v>
      </c>
      <c r="BK206" s="181">
        <f>ROUND(I206*H206,2)</f>
        <v>0</v>
      </c>
      <c r="BL206" s="20" t="s">
        <v>222</v>
      </c>
      <c r="BM206" s="180" t="s">
        <v>436</v>
      </c>
    </row>
    <row r="207" spans="1:51" s="13" customFormat="1" ht="12">
      <c r="A207" s="13"/>
      <c r="B207" s="182"/>
      <c r="C207" s="13"/>
      <c r="D207" s="183" t="s">
        <v>224</v>
      </c>
      <c r="E207" s="184" t="s">
        <v>3</v>
      </c>
      <c r="F207" s="185" t="s">
        <v>437</v>
      </c>
      <c r="G207" s="13"/>
      <c r="H207" s="186">
        <v>11.25</v>
      </c>
      <c r="I207" s="187"/>
      <c r="J207" s="13"/>
      <c r="K207" s="13"/>
      <c r="L207" s="182"/>
      <c r="M207" s="188"/>
      <c r="N207" s="189"/>
      <c r="O207" s="189"/>
      <c r="P207" s="189"/>
      <c r="Q207" s="189"/>
      <c r="R207" s="189"/>
      <c r="S207" s="189"/>
      <c r="T207" s="190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184" t="s">
        <v>224</v>
      </c>
      <c r="AU207" s="184" t="s">
        <v>22</v>
      </c>
      <c r="AV207" s="13" t="s">
        <v>22</v>
      </c>
      <c r="AW207" s="13" t="s">
        <v>41</v>
      </c>
      <c r="AX207" s="13" t="s">
        <v>88</v>
      </c>
      <c r="AY207" s="184" t="s">
        <v>216</v>
      </c>
    </row>
    <row r="208" spans="1:63" s="12" customFormat="1" ht="22.8" customHeight="1">
      <c r="A208" s="12"/>
      <c r="B208" s="154"/>
      <c r="C208" s="12"/>
      <c r="D208" s="155" t="s">
        <v>79</v>
      </c>
      <c r="E208" s="165" t="s">
        <v>263</v>
      </c>
      <c r="F208" s="165" t="s">
        <v>438</v>
      </c>
      <c r="G208" s="12"/>
      <c r="H208" s="12"/>
      <c r="I208" s="157"/>
      <c r="J208" s="166">
        <f>BK208</f>
        <v>0</v>
      </c>
      <c r="K208" s="12"/>
      <c r="L208" s="154"/>
      <c r="M208" s="159"/>
      <c r="N208" s="160"/>
      <c r="O208" s="160"/>
      <c r="P208" s="161">
        <f>SUM(P209:P281)</f>
        <v>0</v>
      </c>
      <c r="Q208" s="160"/>
      <c r="R208" s="161">
        <f>SUM(R209:R281)</f>
        <v>397.13719382</v>
      </c>
      <c r="S208" s="160"/>
      <c r="T208" s="162">
        <f>SUM(T209:T281)</f>
        <v>10.28</v>
      </c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R208" s="155" t="s">
        <v>88</v>
      </c>
      <c r="AT208" s="163" t="s">
        <v>79</v>
      </c>
      <c r="AU208" s="163" t="s">
        <v>88</v>
      </c>
      <c r="AY208" s="155" t="s">
        <v>216</v>
      </c>
      <c r="BK208" s="164">
        <f>SUM(BK209:BK281)</f>
        <v>0</v>
      </c>
    </row>
    <row r="209" spans="1:65" s="2" customFormat="1" ht="14.4" customHeight="1">
      <c r="A209" s="40"/>
      <c r="B209" s="167"/>
      <c r="C209" s="168" t="s">
        <v>439</v>
      </c>
      <c r="D209" s="168" t="s">
        <v>218</v>
      </c>
      <c r="E209" s="169" t="s">
        <v>440</v>
      </c>
      <c r="F209" s="170" t="s">
        <v>441</v>
      </c>
      <c r="G209" s="171" t="s">
        <v>260</v>
      </c>
      <c r="H209" s="172">
        <v>3</v>
      </c>
      <c r="I209" s="173"/>
      <c r="J209" s="174">
        <f>ROUND(I209*H209,2)</f>
        <v>0</v>
      </c>
      <c r="K209" s="175"/>
      <c r="L209" s="41"/>
      <c r="M209" s="176" t="s">
        <v>3</v>
      </c>
      <c r="N209" s="177" t="s">
        <v>51</v>
      </c>
      <c r="O209" s="74"/>
      <c r="P209" s="178">
        <f>O209*H209</f>
        <v>0</v>
      </c>
      <c r="Q209" s="178">
        <v>0.04008</v>
      </c>
      <c r="R209" s="178">
        <f>Q209*H209</f>
        <v>0.12023999999999999</v>
      </c>
      <c r="S209" s="178">
        <v>0</v>
      </c>
      <c r="T209" s="179">
        <f>S209*H209</f>
        <v>0</v>
      </c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R209" s="180" t="s">
        <v>222</v>
      </c>
      <c r="AT209" s="180" t="s">
        <v>218</v>
      </c>
      <c r="AU209" s="180" t="s">
        <v>22</v>
      </c>
      <c r="AY209" s="20" t="s">
        <v>216</v>
      </c>
      <c r="BE209" s="181">
        <f>IF(N209="základní",J209,0)</f>
        <v>0</v>
      </c>
      <c r="BF209" s="181">
        <f>IF(N209="snížená",J209,0)</f>
        <v>0</v>
      </c>
      <c r="BG209" s="181">
        <f>IF(N209="zákl. přenesená",J209,0)</f>
        <v>0</v>
      </c>
      <c r="BH209" s="181">
        <f>IF(N209="sníž. přenesená",J209,0)</f>
        <v>0</v>
      </c>
      <c r="BI209" s="181">
        <f>IF(N209="nulová",J209,0)</f>
        <v>0</v>
      </c>
      <c r="BJ209" s="20" t="s">
        <v>88</v>
      </c>
      <c r="BK209" s="181">
        <f>ROUND(I209*H209,2)</f>
        <v>0</v>
      </c>
      <c r="BL209" s="20" t="s">
        <v>222</v>
      </c>
      <c r="BM209" s="180" t="s">
        <v>442</v>
      </c>
    </row>
    <row r="210" spans="1:47" s="2" customFormat="1" ht="12">
      <c r="A210" s="40"/>
      <c r="B210" s="41"/>
      <c r="C210" s="40"/>
      <c r="D210" s="183" t="s">
        <v>229</v>
      </c>
      <c r="E210" s="40"/>
      <c r="F210" s="191" t="s">
        <v>443</v>
      </c>
      <c r="G210" s="40"/>
      <c r="H210" s="40"/>
      <c r="I210" s="192"/>
      <c r="J210" s="40"/>
      <c r="K210" s="40"/>
      <c r="L210" s="41"/>
      <c r="M210" s="193"/>
      <c r="N210" s="194"/>
      <c r="O210" s="74"/>
      <c r="P210" s="74"/>
      <c r="Q210" s="74"/>
      <c r="R210" s="74"/>
      <c r="S210" s="74"/>
      <c r="T210" s="75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T210" s="20" t="s">
        <v>229</v>
      </c>
      <c r="AU210" s="20" t="s">
        <v>22</v>
      </c>
    </row>
    <row r="211" spans="1:65" s="2" customFormat="1" ht="24.15" customHeight="1">
      <c r="A211" s="40"/>
      <c r="B211" s="167"/>
      <c r="C211" s="203" t="s">
        <v>444</v>
      </c>
      <c r="D211" s="203" t="s">
        <v>355</v>
      </c>
      <c r="E211" s="204" t="s">
        <v>445</v>
      </c>
      <c r="F211" s="205" t="s">
        <v>446</v>
      </c>
      <c r="G211" s="206" t="s">
        <v>260</v>
      </c>
      <c r="H211" s="207">
        <v>3</v>
      </c>
      <c r="I211" s="208"/>
      <c r="J211" s="209">
        <f>ROUND(I211*H211,2)</f>
        <v>0</v>
      </c>
      <c r="K211" s="210"/>
      <c r="L211" s="211"/>
      <c r="M211" s="212" t="s">
        <v>3</v>
      </c>
      <c r="N211" s="213" t="s">
        <v>51</v>
      </c>
      <c r="O211" s="74"/>
      <c r="P211" s="178">
        <f>O211*H211</f>
        <v>0</v>
      </c>
      <c r="Q211" s="178">
        <v>0.071</v>
      </c>
      <c r="R211" s="178">
        <f>Q211*H211</f>
        <v>0.21299999999999997</v>
      </c>
      <c r="S211" s="178">
        <v>0</v>
      </c>
      <c r="T211" s="179">
        <f>S211*H211</f>
        <v>0</v>
      </c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R211" s="180" t="s">
        <v>257</v>
      </c>
      <c r="AT211" s="180" t="s">
        <v>355</v>
      </c>
      <c r="AU211" s="180" t="s">
        <v>22</v>
      </c>
      <c r="AY211" s="20" t="s">
        <v>216</v>
      </c>
      <c r="BE211" s="181">
        <f>IF(N211="základní",J211,0)</f>
        <v>0</v>
      </c>
      <c r="BF211" s="181">
        <f>IF(N211="snížená",J211,0)</f>
        <v>0</v>
      </c>
      <c r="BG211" s="181">
        <f>IF(N211="zákl. přenesená",J211,0)</f>
        <v>0</v>
      </c>
      <c r="BH211" s="181">
        <f>IF(N211="sníž. přenesená",J211,0)</f>
        <v>0</v>
      </c>
      <c r="BI211" s="181">
        <f>IF(N211="nulová",J211,0)</f>
        <v>0</v>
      </c>
      <c r="BJ211" s="20" t="s">
        <v>88</v>
      </c>
      <c r="BK211" s="181">
        <f>ROUND(I211*H211,2)</f>
        <v>0</v>
      </c>
      <c r="BL211" s="20" t="s">
        <v>222</v>
      </c>
      <c r="BM211" s="180" t="s">
        <v>447</v>
      </c>
    </row>
    <row r="212" spans="1:47" s="2" customFormat="1" ht="12">
      <c r="A212" s="40"/>
      <c r="B212" s="41"/>
      <c r="C212" s="40"/>
      <c r="D212" s="183" t="s">
        <v>229</v>
      </c>
      <c r="E212" s="40"/>
      <c r="F212" s="191" t="s">
        <v>448</v>
      </c>
      <c r="G212" s="40"/>
      <c r="H212" s="40"/>
      <c r="I212" s="192"/>
      <c r="J212" s="40"/>
      <c r="K212" s="40"/>
      <c r="L212" s="41"/>
      <c r="M212" s="193"/>
      <c r="N212" s="194"/>
      <c r="O212" s="74"/>
      <c r="P212" s="74"/>
      <c r="Q212" s="74"/>
      <c r="R212" s="74"/>
      <c r="S212" s="74"/>
      <c r="T212" s="75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T212" s="20" t="s">
        <v>229</v>
      </c>
      <c r="AU212" s="20" t="s">
        <v>22</v>
      </c>
    </row>
    <row r="213" spans="1:65" s="2" customFormat="1" ht="24.15" customHeight="1">
      <c r="A213" s="40"/>
      <c r="B213" s="167"/>
      <c r="C213" s="168" t="s">
        <v>449</v>
      </c>
      <c r="D213" s="168" t="s">
        <v>218</v>
      </c>
      <c r="E213" s="169" t="s">
        <v>450</v>
      </c>
      <c r="F213" s="170" t="s">
        <v>451</v>
      </c>
      <c r="G213" s="171" t="s">
        <v>260</v>
      </c>
      <c r="H213" s="172">
        <v>14</v>
      </c>
      <c r="I213" s="173"/>
      <c r="J213" s="174">
        <f>ROUND(I213*H213,2)</f>
        <v>0</v>
      </c>
      <c r="K213" s="175"/>
      <c r="L213" s="41"/>
      <c r="M213" s="176" t="s">
        <v>3</v>
      </c>
      <c r="N213" s="177" t="s">
        <v>51</v>
      </c>
      <c r="O213" s="74"/>
      <c r="P213" s="178">
        <f>O213*H213</f>
        <v>0</v>
      </c>
      <c r="Q213" s="178">
        <v>0.00074</v>
      </c>
      <c r="R213" s="178">
        <f>Q213*H213</f>
        <v>0.01036</v>
      </c>
      <c r="S213" s="178">
        <v>0</v>
      </c>
      <c r="T213" s="179">
        <f>S213*H213</f>
        <v>0</v>
      </c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R213" s="180" t="s">
        <v>222</v>
      </c>
      <c r="AT213" s="180" t="s">
        <v>218</v>
      </c>
      <c r="AU213" s="180" t="s">
        <v>22</v>
      </c>
      <c r="AY213" s="20" t="s">
        <v>216</v>
      </c>
      <c r="BE213" s="181">
        <f>IF(N213="základní",J213,0)</f>
        <v>0</v>
      </c>
      <c r="BF213" s="181">
        <f>IF(N213="snížená",J213,0)</f>
        <v>0</v>
      </c>
      <c r="BG213" s="181">
        <f>IF(N213="zákl. přenesená",J213,0)</f>
        <v>0</v>
      </c>
      <c r="BH213" s="181">
        <f>IF(N213="sníž. přenesená",J213,0)</f>
        <v>0</v>
      </c>
      <c r="BI213" s="181">
        <f>IF(N213="nulová",J213,0)</f>
        <v>0</v>
      </c>
      <c r="BJ213" s="20" t="s">
        <v>88</v>
      </c>
      <c r="BK213" s="181">
        <f>ROUND(I213*H213,2)</f>
        <v>0</v>
      </c>
      <c r="BL213" s="20" t="s">
        <v>222</v>
      </c>
      <c r="BM213" s="180" t="s">
        <v>452</v>
      </c>
    </row>
    <row r="214" spans="1:47" s="2" customFormat="1" ht="12">
      <c r="A214" s="40"/>
      <c r="B214" s="41"/>
      <c r="C214" s="40"/>
      <c r="D214" s="183" t="s">
        <v>229</v>
      </c>
      <c r="E214" s="40"/>
      <c r="F214" s="191" t="s">
        <v>453</v>
      </c>
      <c r="G214" s="40"/>
      <c r="H214" s="40"/>
      <c r="I214" s="192"/>
      <c r="J214" s="40"/>
      <c r="K214" s="40"/>
      <c r="L214" s="41"/>
      <c r="M214" s="193"/>
      <c r="N214" s="194"/>
      <c r="O214" s="74"/>
      <c r="P214" s="74"/>
      <c r="Q214" s="74"/>
      <c r="R214" s="74"/>
      <c r="S214" s="74"/>
      <c r="T214" s="75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T214" s="20" t="s">
        <v>229</v>
      </c>
      <c r="AU214" s="20" t="s">
        <v>22</v>
      </c>
    </row>
    <row r="215" spans="1:65" s="2" customFormat="1" ht="24.15" customHeight="1">
      <c r="A215" s="40"/>
      <c r="B215" s="167"/>
      <c r="C215" s="203" t="s">
        <v>454</v>
      </c>
      <c r="D215" s="203" t="s">
        <v>355</v>
      </c>
      <c r="E215" s="204" t="s">
        <v>455</v>
      </c>
      <c r="F215" s="205" t="s">
        <v>456</v>
      </c>
      <c r="G215" s="206" t="s">
        <v>260</v>
      </c>
      <c r="H215" s="207">
        <v>14</v>
      </c>
      <c r="I215" s="208"/>
      <c r="J215" s="209">
        <f>ROUND(I215*H215,2)</f>
        <v>0</v>
      </c>
      <c r="K215" s="210"/>
      <c r="L215" s="211"/>
      <c r="M215" s="212" t="s">
        <v>3</v>
      </c>
      <c r="N215" s="213" t="s">
        <v>51</v>
      </c>
      <c r="O215" s="74"/>
      <c r="P215" s="178">
        <f>O215*H215</f>
        <v>0</v>
      </c>
      <c r="Q215" s="178">
        <v>0.0705</v>
      </c>
      <c r="R215" s="178">
        <f>Q215*H215</f>
        <v>0.9869999999999999</v>
      </c>
      <c r="S215" s="178">
        <v>0</v>
      </c>
      <c r="T215" s="179">
        <f>S215*H215</f>
        <v>0</v>
      </c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R215" s="180" t="s">
        <v>257</v>
      </c>
      <c r="AT215" s="180" t="s">
        <v>355</v>
      </c>
      <c r="AU215" s="180" t="s">
        <v>22</v>
      </c>
      <c r="AY215" s="20" t="s">
        <v>216</v>
      </c>
      <c r="BE215" s="181">
        <f>IF(N215="základní",J215,0)</f>
        <v>0</v>
      </c>
      <c r="BF215" s="181">
        <f>IF(N215="snížená",J215,0)</f>
        <v>0</v>
      </c>
      <c r="BG215" s="181">
        <f>IF(N215="zákl. přenesená",J215,0)</f>
        <v>0</v>
      </c>
      <c r="BH215" s="181">
        <f>IF(N215="sníž. přenesená",J215,0)</f>
        <v>0</v>
      </c>
      <c r="BI215" s="181">
        <f>IF(N215="nulová",J215,0)</f>
        <v>0</v>
      </c>
      <c r="BJ215" s="20" t="s">
        <v>88</v>
      </c>
      <c r="BK215" s="181">
        <f>ROUND(I215*H215,2)</f>
        <v>0</v>
      </c>
      <c r="BL215" s="20" t="s">
        <v>222</v>
      </c>
      <c r="BM215" s="180" t="s">
        <v>457</v>
      </c>
    </row>
    <row r="216" spans="1:47" s="2" customFormat="1" ht="12">
      <c r="A216" s="40"/>
      <c r="B216" s="41"/>
      <c r="C216" s="40"/>
      <c r="D216" s="183" t="s">
        <v>229</v>
      </c>
      <c r="E216" s="40"/>
      <c r="F216" s="191" t="s">
        <v>458</v>
      </c>
      <c r="G216" s="40"/>
      <c r="H216" s="40"/>
      <c r="I216" s="192"/>
      <c r="J216" s="40"/>
      <c r="K216" s="40"/>
      <c r="L216" s="41"/>
      <c r="M216" s="193"/>
      <c r="N216" s="194"/>
      <c r="O216" s="74"/>
      <c r="P216" s="74"/>
      <c r="Q216" s="74"/>
      <c r="R216" s="74"/>
      <c r="S216" s="74"/>
      <c r="T216" s="75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T216" s="20" t="s">
        <v>229</v>
      </c>
      <c r="AU216" s="20" t="s">
        <v>22</v>
      </c>
    </row>
    <row r="217" spans="1:65" s="2" customFormat="1" ht="24.15" customHeight="1">
      <c r="A217" s="40"/>
      <c r="B217" s="167"/>
      <c r="C217" s="168" t="s">
        <v>30</v>
      </c>
      <c r="D217" s="168" t="s">
        <v>218</v>
      </c>
      <c r="E217" s="169" t="s">
        <v>459</v>
      </c>
      <c r="F217" s="170" t="s">
        <v>460</v>
      </c>
      <c r="G217" s="171" t="s">
        <v>461</v>
      </c>
      <c r="H217" s="172">
        <v>3</v>
      </c>
      <c r="I217" s="173"/>
      <c r="J217" s="174">
        <f>ROUND(I217*H217,2)</f>
        <v>0</v>
      </c>
      <c r="K217" s="175"/>
      <c r="L217" s="41"/>
      <c r="M217" s="176" t="s">
        <v>3</v>
      </c>
      <c r="N217" s="177" t="s">
        <v>51</v>
      </c>
      <c r="O217" s="74"/>
      <c r="P217" s="178">
        <f>O217*H217</f>
        <v>0</v>
      </c>
      <c r="Q217" s="178">
        <v>0.0007</v>
      </c>
      <c r="R217" s="178">
        <f>Q217*H217</f>
        <v>0.0021</v>
      </c>
      <c r="S217" s="178">
        <v>0</v>
      </c>
      <c r="T217" s="179">
        <f>S217*H217</f>
        <v>0</v>
      </c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R217" s="180" t="s">
        <v>222</v>
      </c>
      <c r="AT217" s="180" t="s">
        <v>218</v>
      </c>
      <c r="AU217" s="180" t="s">
        <v>22</v>
      </c>
      <c r="AY217" s="20" t="s">
        <v>216</v>
      </c>
      <c r="BE217" s="181">
        <f>IF(N217="základní",J217,0)</f>
        <v>0</v>
      </c>
      <c r="BF217" s="181">
        <f>IF(N217="snížená",J217,0)</f>
        <v>0</v>
      </c>
      <c r="BG217" s="181">
        <f>IF(N217="zákl. přenesená",J217,0)</f>
        <v>0</v>
      </c>
      <c r="BH217" s="181">
        <f>IF(N217="sníž. přenesená",J217,0)</f>
        <v>0</v>
      </c>
      <c r="BI217" s="181">
        <f>IF(N217="nulová",J217,0)</f>
        <v>0</v>
      </c>
      <c r="BJ217" s="20" t="s">
        <v>88</v>
      </c>
      <c r="BK217" s="181">
        <f>ROUND(I217*H217,2)</f>
        <v>0</v>
      </c>
      <c r="BL217" s="20" t="s">
        <v>222</v>
      </c>
      <c r="BM217" s="180" t="s">
        <v>462</v>
      </c>
    </row>
    <row r="218" spans="1:65" s="2" customFormat="1" ht="24.15" customHeight="1">
      <c r="A218" s="40"/>
      <c r="B218" s="167"/>
      <c r="C218" s="168" t="s">
        <v>463</v>
      </c>
      <c r="D218" s="168" t="s">
        <v>218</v>
      </c>
      <c r="E218" s="169" t="s">
        <v>464</v>
      </c>
      <c r="F218" s="170" t="s">
        <v>465</v>
      </c>
      <c r="G218" s="171" t="s">
        <v>461</v>
      </c>
      <c r="H218" s="172">
        <v>3</v>
      </c>
      <c r="I218" s="173"/>
      <c r="J218" s="174">
        <f>ROUND(I218*H218,2)</f>
        <v>0</v>
      </c>
      <c r="K218" s="175"/>
      <c r="L218" s="41"/>
      <c r="M218" s="176" t="s">
        <v>3</v>
      </c>
      <c r="N218" s="177" t="s">
        <v>51</v>
      </c>
      <c r="O218" s="74"/>
      <c r="P218" s="178">
        <f>O218*H218</f>
        <v>0</v>
      </c>
      <c r="Q218" s="178">
        <v>0.11241</v>
      </c>
      <c r="R218" s="178">
        <f>Q218*H218</f>
        <v>0.33723</v>
      </c>
      <c r="S218" s="178">
        <v>0</v>
      </c>
      <c r="T218" s="179">
        <f>S218*H218</f>
        <v>0</v>
      </c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R218" s="180" t="s">
        <v>222</v>
      </c>
      <c r="AT218" s="180" t="s">
        <v>218</v>
      </c>
      <c r="AU218" s="180" t="s">
        <v>22</v>
      </c>
      <c r="AY218" s="20" t="s">
        <v>216</v>
      </c>
      <c r="BE218" s="181">
        <f>IF(N218="základní",J218,0)</f>
        <v>0</v>
      </c>
      <c r="BF218" s="181">
        <f>IF(N218="snížená",J218,0)</f>
        <v>0</v>
      </c>
      <c r="BG218" s="181">
        <f>IF(N218="zákl. přenesená",J218,0)</f>
        <v>0</v>
      </c>
      <c r="BH218" s="181">
        <f>IF(N218="sníž. přenesená",J218,0)</f>
        <v>0</v>
      </c>
      <c r="BI218" s="181">
        <f>IF(N218="nulová",J218,0)</f>
        <v>0</v>
      </c>
      <c r="BJ218" s="20" t="s">
        <v>88</v>
      </c>
      <c r="BK218" s="181">
        <f>ROUND(I218*H218,2)</f>
        <v>0</v>
      </c>
      <c r="BL218" s="20" t="s">
        <v>222</v>
      </c>
      <c r="BM218" s="180" t="s">
        <v>466</v>
      </c>
    </row>
    <row r="219" spans="1:65" s="2" customFormat="1" ht="14.4" customHeight="1">
      <c r="A219" s="40"/>
      <c r="B219" s="167"/>
      <c r="C219" s="203" t="s">
        <v>467</v>
      </c>
      <c r="D219" s="203" t="s">
        <v>355</v>
      </c>
      <c r="E219" s="204" t="s">
        <v>468</v>
      </c>
      <c r="F219" s="205" t="s">
        <v>469</v>
      </c>
      <c r="G219" s="206" t="s">
        <v>461</v>
      </c>
      <c r="H219" s="207">
        <v>3</v>
      </c>
      <c r="I219" s="208"/>
      <c r="J219" s="209">
        <f>ROUND(I219*H219,2)</f>
        <v>0</v>
      </c>
      <c r="K219" s="210"/>
      <c r="L219" s="211"/>
      <c r="M219" s="212" t="s">
        <v>3</v>
      </c>
      <c r="N219" s="213" t="s">
        <v>51</v>
      </c>
      <c r="O219" s="74"/>
      <c r="P219" s="178">
        <f>O219*H219</f>
        <v>0</v>
      </c>
      <c r="Q219" s="178">
        <v>0.0061</v>
      </c>
      <c r="R219" s="178">
        <f>Q219*H219</f>
        <v>0.0183</v>
      </c>
      <c r="S219" s="178">
        <v>0</v>
      </c>
      <c r="T219" s="179">
        <f>S219*H219</f>
        <v>0</v>
      </c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R219" s="180" t="s">
        <v>257</v>
      </c>
      <c r="AT219" s="180" t="s">
        <v>355</v>
      </c>
      <c r="AU219" s="180" t="s">
        <v>22</v>
      </c>
      <c r="AY219" s="20" t="s">
        <v>216</v>
      </c>
      <c r="BE219" s="181">
        <f>IF(N219="základní",J219,0)</f>
        <v>0</v>
      </c>
      <c r="BF219" s="181">
        <f>IF(N219="snížená",J219,0)</f>
        <v>0</v>
      </c>
      <c r="BG219" s="181">
        <f>IF(N219="zákl. přenesená",J219,0)</f>
        <v>0</v>
      </c>
      <c r="BH219" s="181">
        <f>IF(N219="sníž. přenesená",J219,0)</f>
        <v>0</v>
      </c>
      <c r="BI219" s="181">
        <f>IF(N219="nulová",J219,0)</f>
        <v>0</v>
      </c>
      <c r="BJ219" s="20" t="s">
        <v>88</v>
      </c>
      <c r="BK219" s="181">
        <f>ROUND(I219*H219,2)</f>
        <v>0</v>
      </c>
      <c r="BL219" s="20" t="s">
        <v>222</v>
      </c>
      <c r="BM219" s="180" t="s">
        <v>470</v>
      </c>
    </row>
    <row r="220" spans="1:65" s="2" customFormat="1" ht="14.4" customHeight="1">
      <c r="A220" s="40"/>
      <c r="B220" s="167"/>
      <c r="C220" s="203" t="s">
        <v>471</v>
      </c>
      <c r="D220" s="203" t="s">
        <v>355</v>
      </c>
      <c r="E220" s="204" t="s">
        <v>472</v>
      </c>
      <c r="F220" s="205" t="s">
        <v>473</v>
      </c>
      <c r="G220" s="206" t="s">
        <v>461</v>
      </c>
      <c r="H220" s="207">
        <v>3</v>
      </c>
      <c r="I220" s="208"/>
      <c r="J220" s="209">
        <f>ROUND(I220*H220,2)</f>
        <v>0</v>
      </c>
      <c r="K220" s="210"/>
      <c r="L220" s="211"/>
      <c r="M220" s="212" t="s">
        <v>3</v>
      </c>
      <c r="N220" s="213" t="s">
        <v>51</v>
      </c>
      <c r="O220" s="74"/>
      <c r="P220" s="178">
        <f>O220*H220</f>
        <v>0</v>
      </c>
      <c r="Q220" s="178">
        <v>0.003</v>
      </c>
      <c r="R220" s="178">
        <f>Q220*H220</f>
        <v>0.009000000000000001</v>
      </c>
      <c r="S220" s="178">
        <v>0</v>
      </c>
      <c r="T220" s="179">
        <f>S220*H220</f>
        <v>0</v>
      </c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R220" s="180" t="s">
        <v>257</v>
      </c>
      <c r="AT220" s="180" t="s">
        <v>355</v>
      </c>
      <c r="AU220" s="180" t="s">
        <v>22</v>
      </c>
      <c r="AY220" s="20" t="s">
        <v>216</v>
      </c>
      <c r="BE220" s="181">
        <f>IF(N220="základní",J220,0)</f>
        <v>0</v>
      </c>
      <c r="BF220" s="181">
        <f>IF(N220="snížená",J220,0)</f>
        <v>0</v>
      </c>
      <c r="BG220" s="181">
        <f>IF(N220="zákl. přenesená",J220,0)</f>
        <v>0</v>
      </c>
      <c r="BH220" s="181">
        <f>IF(N220="sníž. přenesená",J220,0)</f>
        <v>0</v>
      </c>
      <c r="BI220" s="181">
        <f>IF(N220="nulová",J220,0)</f>
        <v>0</v>
      </c>
      <c r="BJ220" s="20" t="s">
        <v>88</v>
      </c>
      <c r="BK220" s="181">
        <f>ROUND(I220*H220,2)</f>
        <v>0</v>
      </c>
      <c r="BL220" s="20" t="s">
        <v>222</v>
      </c>
      <c r="BM220" s="180" t="s">
        <v>474</v>
      </c>
    </row>
    <row r="221" spans="1:65" s="2" customFormat="1" ht="49.05" customHeight="1">
      <c r="A221" s="40"/>
      <c r="B221" s="167"/>
      <c r="C221" s="168" t="s">
        <v>475</v>
      </c>
      <c r="D221" s="168" t="s">
        <v>218</v>
      </c>
      <c r="E221" s="169" t="s">
        <v>476</v>
      </c>
      <c r="F221" s="170" t="s">
        <v>477</v>
      </c>
      <c r="G221" s="171" t="s">
        <v>260</v>
      </c>
      <c r="H221" s="172">
        <v>430.83</v>
      </c>
      <c r="I221" s="173"/>
      <c r="J221" s="174">
        <f>ROUND(I221*H221,2)</f>
        <v>0</v>
      </c>
      <c r="K221" s="175"/>
      <c r="L221" s="41"/>
      <c r="M221" s="176" t="s">
        <v>3</v>
      </c>
      <c r="N221" s="177" t="s">
        <v>51</v>
      </c>
      <c r="O221" s="74"/>
      <c r="P221" s="178">
        <f>O221*H221</f>
        <v>0</v>
      </c>
      <c r="Q221" s="178">
        <v>0.1554</v>
      </c>
      <c r="R221" s="178">
        <f>Q221*H221</f>
        <v>66.950982</v>
      </c>
      <c r="S221" s="178">
        <v>0</v>
      </c>
      <c r="T221" s="179">
        <f>S221*H221</f>
        <v>0</v>
      </c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R221" s="180" t="s">
        <v>222</v>
      </c>
      <c r="AT221" s="180" t="s">
        <v>218</v>
      </c>
      <c r="AU221" s="180" t="s">
        <v>22</v>
      </c>
      <c r="AY221" s="20" t="s">
        <v>216</v>
      </c>
      <c r="BE221" s="181">
        <f>IF(N221="základní",J221,0)</f>
        <v>0</v>
      </c>
      <c r="BF221" s="181">
        <f>IF(N221="snížená",J221,0)</f>
        <v>0</v>
      </c>
      <c r="BG221" s="181">
        <f>IF(N221="zákl. přenesená",J221,0)</f>
        <v>0</v>
      </c>
      <c r="BH221" s="181">
        <f>IF(N221="sníž. přenesená",J221,0)</f>
        <v>0</v>
      </c>
      <c r="BI221" s="181">
        <f>IF(N221="nulová",J221,0)</f>
        <v>0</v>
      </c>
      <c r="BJ221" s="20" t="s">
        <v>88</v>
      </c>
      <c r="BK221" s="181">
        <f>ROUND(I221*H221,2)</f>
        <v>0</v>
      </c>
      <c r="BL221" s="20" t="s">
        <v>222</v>
      </c>
      <c r="BM221" s="180" t="s">
        <v>478</v>
      </c>
    </row>
    <row r="222" spans="1:51" s="13" customFormat="1" ht="12">
      <c r="A222" s="13"/>
      <c r="B222" s="182"/>
      <c r="C222" s="13"/>
      <c r="D222" s="183" t="s">
        <v>224</v>
      </c>
      <c r="E222" s="184" t="s">
        <v>3</v>
      </c>
      <c r="F222" s="185" t="s">
        <v>479</v>
      </c>
      <c r="G222" s="13"/>
      <c r="H222" s="186">
        <v>81.58</v>
      </c>
      <c r="I222" s="187"/>
      <c r="J222" s="13"/>
      <c r="K222" s="13"/>
      <c r="L222" s="182"/>
      <c r="M222" s="188"/>
      <c r="N222" s="189"/>
      <c r="O222" s="189"/>
      <c r="P222" s="189"/>
      <c r="Q222" s="189"/>
      <c r="R222" s="189"/>
      <c r="S222" s="189"/>
      <c r="T222" s="190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184" t="s">
        <v>224</v>
      </c>
      <c r="AU222" s="184" t="s">
        <v>22</v>
      </c>
      <c r="AV222" s="13" t="s">
        <v>22</v>
      </c>
      <c r="AW222" s="13" t="s">
        <v>41</v>
      </c>
      <c r="AX222" s="13" t="s">
        <v>80</v>
      </c>
      <c r="AY222" s="184" t="s">
        <v>216</v>
      </c>
    </row>
    <row r="223" spans="1:51" s="13" customFormat="1" ht="12">
      <c r="A223" s="13"/>
      <c r="B223" s="182"/>
      <c r="C223" s="13"/>
      <c r="D223" s="183" t="s">
        <v>224</v>
      </c>
      <c r="E223" s="184" t="s">
        <v>3</v>
      </c>
      <c r="F223" s="185" t="s">
        <v>480</v>
      </c>
      <c r="G223" s="13"/>
      <c r="H223" s="186">
        <v>97.06</v>
      </c>
      <c r="I223" s="187"/>
      <c r="J223" s="13"/>
      <c r="K223" s="13"/>
      <c r="L223" s="182"/>
      <c r="M223" s="188"/>
      <c r="N223" s="189"/>
      <c r="O223" s="189"/>
      <c r="P223" s="189"/>
      <c r="Q223" s="189"/>
      <c r="R223" s="189"/>
      <c r="S223" s="189"/>
      <c r="T223" s="190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184" t="s">
        <v>224</v>
      </c>
      <c r="AU223" s="184" t="s">
        <v>22</v>
      </c>
      <c r="AV223" s="13" t="s">
        <v>22</v>
      </c>
      <c r="AW223" s="13" t="s">
        <v>41</v>
      </c>
      <c r="AX223" s="13" t="s">
        <v>80</v>
      </c>
      <c r="AY223" s="184" t="s">
        <v>216</v>
      </c>
    </row>
    <row r="224" spans="1:51" s="13" customFormat="1" ht="12">
      <c r="A224" s="13"/>
      <c r="B224" s="182"/>
      <c r="C224" s="13"/>
      <c r="D224" s="183" t="s">
        <v>224</v>
      </c>
      <c r="E224" s="184" t="s">
        <v>3</v>
      </c>
      <c r="F224" s="185" t="s">
        <v>481</v>
      </c>
      <c r="G224" s="13"/>
      <c r="H224" s="186">
        <v>252.19</v>
      </c>
      <c r="I224" s="187"/>
      <c r="J224" s="13"/>
      <c r="K224" s="13"/>
      <c r="L224" s="182"/>
      <c r="M224" s="188"/>
      <c r="N224" s="189"/>
      <c r="O224" s="189"/>
      <c r="P224" s="189"/>
      <c r="Q224" s="189"/>
      <c r="R224" s="189"/>
      <c r="S224" s="189"/>
      <c r="T224" s="190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184" t="s">
        <v>224</v>
      </c>
      <c r="AU224" s="184" t="s">
        <v>22</v>
      </c>
      <c r="AV224" s="13" t="s">
        <v>22</v>
      </c>
      <c r="AW224" s="13" t="s">
        <v>41</v>
      </c>
      <c r="AX224" s="13" t="s">
        <v>80</v>
      </c>
      <c r="AY224" s="184" t="s">
        <v>216</v>
      </c>
    </row>
    <row r="225" spans="1:51" s="14" customFormat="1" ht="12">
      <c r="A225" s="14"/>
      <c r="B225" s="195"/>
      <c r="C225" s="14"/>
      <c r="D225" s="183" t="s">
        <v>224</v>
      </c>
      <c r="E225" s="196" t="s">
        <v>3</v>
      </c>
      <c r="F225" s="197" t="s">
        <v>233</v>
      </c>
      <c r="G225" s="14"/>
      <c r="H225" s="198">
        <v>430.83</v>
      </c>
      <c r="I225" s="199"/>
      <c r="J225" s="14"/>
      <c r="K225" s="14"/>
      <c r="L225" s="195"/>
      <c r="M225" s="200"/>
      <c r="N225" s="201"/>
      <c r="O225" s="201"/>
      <c r="P225" s="201"/>
      <c r="Q225" s="201"/>
      <c r="R225" s="201"/>
      <c r="S225" s="201"/>
      <c r="T225" s="202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196" t="s">
        <v>224</v>
      </c>
      <c r="AU225" s="196" t="s">
        <v>22</v>
      </c>
      <c r="AV225" s="14" t="s">
        <v>222</v>
      </c>
      <c r="AW225" s="14" t="s">
        <v>41</v>
      </c>
      <c r="AX225" s="14" t="s">
        <v>88</v>
      </c>
      <c r="AY225" s="196" t="s">
        <v>216</v>
      </c>
    </row>
    <row r="226" spans="1:65" s="2" customFormat="1" ht="14.4" customHeight="1">
      <c r="A226" s="40"/>
      <c r="B226" s="167"/>
      <c r="C226" s="203" t="s">
        <v>482</v>
      </c>
      <c r="D226" s="203" t="s">
        <v>355</v>
      </c>
      <c r="E226" s="204" t="s">
        <v>483</v>
      </c>
      <c r="F226" s="205" t="s">
        <v>484</v>
      </c>
      <c r="G226" s="206" t="s">
        <v>260</v>
      </c>
      <c r="H226" s="207">
        <v>266.724</v>
      </c>
      <c r="I226" s="208"/>
      <c r="J226" s="209">
        <f>ROUND(I226*H226,2)</f>
        <v>0</v>
      </c>
      <c r="K226" s="210"/>
      <c r="L226" s="211"/>
      <c r="M226" s="212" t="s">
        <v>3</v>
      </c>
      <c r="N226" s="213" t="s">
        <v>51</v>
      </c>
      <c r="O226" s="74"/>
      <c r="P226" s="178">
        <f>O226*H226</f>
        <v>0</v>
      </c>
      <c r="Q226" s="178">
        <v>0.08</v>
      </c>
      <c r="R226" s="178">
        <f>Q226*H226</f>
        <v>21.33792</v>
      </c>
      <c r="S226" s="178">
        <v>0</v>
      </c>
      <c r="T226" s="179">
        <f>S226*H226</f>
        <v>0</v>
      </c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R226" s="180" t="s">
        <v>257</v>
      </c>
      <c r="AT226" s="180" t="s">
        <v>355</v>
      </c>
      <c r="AU226" s="180" t="s">
        <v>22</v>
      </c>
      <c r="AY226" s="20" t="s">
        <v>216</v>
      </c>
      <c r="BE226" s="181">
        <f>IF(N226="základní",J226,0)</f>
        <v>0</v>
      </c>
      <c r="BF226" s="181">
        <f>IF(N226="snížená",J226,0)</f>
        <v>0</v>
      </c>
      <c r="BG226" s="181">
        <f>IF(N226="zákl. přenesená",J226,0)</f>
        <v>0</v>
      </c>
      <c r="BH226" s="181">
        <f>IF(N226="sníž. přenesená",J226,0)</f>
        <v>0</v>
      </c>
      <c r="BI226" s="181">
        <f>IF(N226="nulová",J226,0)</f>
        <v>0</v>
      </c>
      <c r="BJ226" s="20" t="s">
        <v>88</v>
      </c>
      <c r="BK226" s="181">
        <f>ROUND(I226*H226,2)</f>
        <v>0</v>
      </c>
      <c r="BL226" s="20" t="s">
        <v>222</v>
      </c>
      <c r="BM226" s="180" t="s">
        <v>485</v>
      </c>
    </row>
    <row r="227" spans="1:51" s="13" customFormat="1" ht="12">
      <c r="A227" s="13"/>
      <c r="B227" s="182"/>
      <c r="C227" s="13"/>
      <c r="D227" s="183" t="s">
        <v>224</v>
      </c>
      <c r="E227" s="184" t="s">
        <v>3</v>
      </c>
      <c r="F227" s="185" t="s">
        <v>479</v>
      </c>
      <c r="G227" s="13"/>
      <c r="H227" s="186">
        <v>81.58</v>
      </c>
      <c r="I227" s="187"/>
      <c r="J227" s="13"/>
      <c r="K227" s="13"/>
      <c r="L227" s="182"/>
      <c r="M227" s="188"/>
      <c r="N227" s="189"/>
      <c r="O227" s="189"/>
      <c r="P227" s="189"/>
      <c r="Q227" s="189"/>
      <c r="R227" s="189"/>
      <c r="S227" s="189"/>
      <c r="T227" s="190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184" t="s">
        <v>224</v>
      </c>
      <c r="AU227" s="184" t="s">
        <v>22</v>
      </c>
      <c r="AV227" s="13" t="s">
        <v>22</v>
      </c>
      <c r="AW227" s="13" t="s">
        <v>41</v>
      </c>
      <c r="AX227" s="13" t="s">
        <v>80</v>
      </c>
      <c r="AY227" s="184" t="s">
        <v>216</v>
      </c>
    </row>
    <row r="228" spans="1:51" s="13" customFormat="1" ht="12">
      <c r="A228" s="13"/>
      <c r="B228" s="182"/>
      <c r="C228" s="13"/>
      <c r="D228" s="183" t="s">
        <v>224</v>
      </c>
      <c r="E228" s="184" t="s">
        <v>3</v>
      </c>
      <c r="F228" s="185" t="s">
        <v>480</v>
      </c>
      <c r="G228" s="13"/>
      <c r="H228" s="186">
        <v>97.06</v>
      </c>
      <c r="I228" s="187"/>
      <c r="J228" s="13"/>
      <c r="K228" s="13"/>
      <c r="L228" s="182"/>
      <c r="M228" s="188"/>
      <c r="N228" s="189"/>
      <c r="O228" s="189"/>
      <c r="P228" s="189"/>
      <c r="Q228" s="189"/>
      <c r="R228" s="189"/>
      <c r="S228" s="189"/>
      <c r="T228" s="190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184" t="s">
        <v>224</v>
      </c>
      <c r="AU228" s="184" t="s">
        <v>22</v>
      </c>
      <c r="AV228" s="13" t="s">
        <v>22</v>
      </c>
      <c r="AW228" s="13" t="s">
        <v>41</v>
      </c>
      <c r="AX228" s="13" t="s">
        <v>80</v>
      </c>
      <c r="AY228" s="184" t="s">
        <v>216</v>
      </c>
    </row>
    <row r="229" spans="1:51" s="13" customFormat="1" ht="12">
      <c r="A229" s="13"/>
      <c r="B229" s="182"/>
      <c r="C229" s="13"/>
      <c r="D229" s="183" t="s">
        <v>224</v>
      </c>
      <c r="E229" s="184" t="s">
        <v>3</v>
      </c>
      <c r="F229" s="185" t="s">
        <v>486</v>
      </c>
      <c r="G229" s="13"/>
      <c r="H229" s="186">
        <v>168.17</v>
      </c>
      <c r="I229" s="187"/>
      <c r="J229" s="13"/>
      <c r="K229" s="13"/>
      <c r="L229" s="182"/>
      <c r="M229" s="188"/>
      <c r="N229" s="189"/>
      <c r="O229" s="189"/>
      <c r="P229" s="189"/>
      <c r="Q229" s="189"/>
      <c r="R229" s="189"/>
      <c r="S229" s="189"/>
      <c r="T229" s="190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184" t="s">
        <v>224</v>
      </c>
      <c r="AU229" s="184" t="s">
        <v>22</v>
      </c>
      <c r="AV229" s="13" t="s">
        <v>22</v>
      </c>
      <c r="AW229" s="13" t="s">
        <v>41</v>
      </c>
      <c r="AX229" s="13" t="s">
        <v>80</v>
      </c>
      <c r="AY229" s="184" t="s">
        <v>216</v>
      </c>
    </row>
    <row r="230" spans="1:51" s="13" customFormat="1" ht="12">
      <c r="A230" s="13"/>
      <c r="B230" s="182"/>
      <c r="C230" s="13"/>
      <c r="D230" s="183" t="s">
        <v>224</v>
      </c>
      <c r="E230" s="184" t="s">
        <v>3</v>
      </c>
      <c r="F230" s="185" t="s">
        <v>487</v>
      </c>
      <c r="G230" s="13"/>
      <c r="H230" s="186">
        <v>-12</v>
      </c>
      <c r="I230" s="187"/>
      <c r="J230" s="13"/>
      <c r="K230" s="13"/>
      <c r="L230" s="182"/>
      <c r="M230" s="188"/>
      <c r="N230" s="189"/>
      <c r="O230" s="189"/>
      <c r="P230" s="189"/>
      <c r="Q230" s="189"/>
      <c r="R230" s="189"/>
      <c r="S230" s="189"/>
      <c r="T230" s="190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184" t="s">
        <v>224</v>
      </c>
      <c r="AU230" s="184" t="s">
        <v>22</v>
      </c>
      <c r="AV230" s="13" t="s">
        <v>22</v>
      </c>
      <c r="AW230" s="13" t="s">
        <v>41</v>
      </c>
      <c r="AX230" s="13" t="s">
        <v>80</v>
      </c>
      <c r="AY230" s="184" t="s">
        <v>216</v>
      </c>
    </row>
    <row r="231" spans="1:51" s="13" customFormat="1" ht="12">
      <c r="A231" s="13"/>
      <c r="B231" s="182"/>
      <c r="C231" s="13"/>
      <c r="D231" s="183" t="s">
        <v>224</v>
      </c>
      <c r="E231" s="184" t="s">
        <v>3</v>
      </c>
      <c r="F231" s="185" t="s">
        <v>488</v>
      </c>
      <c r="G231" s="13"/>
      <c r="H231" s="186">
        <v>-80.787</v>
      </c>
      <c r="I231" s="187"/>
      <c r="J231" s="13"/>
      <c r="K231" s="13"/>
      <c r="L231" s="182"/>
      <c r="M231" s="188"/>
      <c r="N231" s="189"/>
      <c r="O231" s="189"/>
      <c r="P231" s="189"/>
      <c r="Q231" s="189"/>
      <c r="R231" s="189"/>
      <c r="S231" s="189"/>
      <c r="T231" s="190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184" t="s">
        <v>224</v>
      </c>
      <c r="AU231" s="184" t="s">
        <v>22</v>
      </c>
      <c r="AV231" s="13" t="s">
        <v>22</v>
      </c>
      <c r="AW231" s="13" t="s">
        <v>41</v>
      </c>
      <c r="AX231" s="13" t="s">
        <v>80</v>
      </c>
      <c r="AY231" s="184" t="s">
        <v>216</v>
      </c>
    </row>
    <row r="232" spans="1:51" s="14" customFormat="1" ht="12">
      <c r="A232" s="14"/>
      <c r="B232" s="195"/>
      <c r="C232" s="14"/>
      <c r="D232" s="183" t="s">
        <v>224</v>
      </c>
      <c r="E232" s="196" t="s">
        <v>3</v>
      </c>
      <c r="F232" s="197" t="s">
        <v>233</v>
      </c>
      <c r="G232" s="14"/>
      <c r="H232" s="198">
        <v>254.023</v>
      </c>
      <c r="I232" s="199"/>
      <c r="J232" s="14"/>
      <c r="K232" s="14"/>
      <c r="L232" s="195"/>
      <c r="M232" s="200"/>
      <c r="N232" s="201"/>
      <c r="O232" s="201"/>
      <c r="P232" s="201"/>
      <c r="Q232" s="201"/>
      <c r="R232" s="201"/>
      <c r="S232" s="201"/>
      <c r="T232" s="202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196" t="s">
        <v>224</v>
      </c>
      <c r="AU232" s="196" t="s">
        <v>22</v>
      </c>
      <c r="AV232" s="14" t="s">
        <v>222</v>
      </c>
      <c r="AW232" s="14" t="s">
        <v>41</v>
      </c>
      <c r="AX232" s="14" t="s">
        <v>88</v>
      </c>
      <c r="AY232" s="196" t="s">
        <v>216</v>
      </c>
    </row>
    <row r="233" spans="1:51" s="13" customFormat="1" ht="12">
      <c r="A233" s="13"/>
      <c r="B233" s="182"/>
      <c r="C233" s="13"/>
      <c r="D233" s="183" t="s">
        <v>224</v>
      </c>
      <c r="E233" s="13"/>
      <c r="F233" s="185" t="s">
        <v>489</v>
      </c>
      <c r="G233" s="13"/>
      <c r="H233" s="186">
        <v>266.724</v>
      </c>
      <c r="I233" s="187"/>
      <c r="J233" s="13"/>
      <c r="K233" s="13"/>
      <c r="L233" s="182"/>
      <c r="M233" s="188"/>
      <c r="N233" s="189"/>
      <c r="O233" s="189"/>
      <c r="P233" s="189"/>
      <c r="Q233" s="189"/>
      <c r="R233" s="189"/>
      <c r="S233" s="189"/>
      <c r="T233" s="190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184" t="s">
        <v>224</v>
      </c>
      <c r="AU233" s="184" t="s">
        <v>22</v>
      </c>
      <c r="AV233" s="13" t="s">
        <v>22</v>
      </c>
      <c r="AW233" s="13" t="s">
        <v>4</v>
      </c>
      <c r="AX233" s="13" t="s">
        <v>88</v>
      </c>
      <c r="AY233" s="184" t="s">
        <v>216</v>
      </c>
    </row>
    <row r="234" spans="1:65" s="2" customFormat="1" ht="24.15" customHeight="1">
      <c r="A234" s="40"/>
      <c r="B234" s="167"/>
      <c r="C234" s="203" t="s">
        <v>490</v>
      </c>
      <c r="D234" s="203" t="s">
        <v>355</v>
      </c>
      <c r="E234" s="204" t="s">
        <v>491</v>
      </c>
      <c r="F234" s="205" t="s">
        <v>492</v>
      </c>
      <c r="G234" s="206" t="s">
        <v>260</v>
      </c>
      <c r="H234" s="207">
        <v>12.6</v>
      </c>
      <c r="I234" s="208"/>
      <c r="J234" s="209">
        <f>ROUND(I234*H234,2)</f>
        <v>0</v>
      </c>
      <c r="K234" s="210"/>
      <c r="L234" s="211"/>
      <c r="M234" s="212" t="s">
        <v>3</v>
      </c>
      <c r="N234" s="213" t="s">
        <v>51</v>
      </c>
      <c r="O234" s="74"/>
      <c r="P234" s="178">
        <f>O234*H234</f>
        <v>0</v>
      </c>
      <c r="Q234" s="178">
        <v>0.06567</v>
      </c>
      <c r="R234" s="178">
        <f>Q234*H234</f>
        <v>0.827442</v>
      </c>
      <c r="S234" s="178">
        <v>0</v>
      </c>
      <c r="T234" s="179">
        <f>S234*H234</f>
        <v>0</v>
      </c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R234" s="180" t="s">
        <v>257</v>
      </c>
      <c r="AT234" s="180" t="s">
        <v>355</v>
      </c>
      <c r="AU234" s="180" t="s">
        <v>22</v>
      </c>
      <c r="AY234" s="20" t="s">
        <v>216</v>
      </c>
      <c r="BE234" s="181">
        <f>IF(N234="základní",J234,0)</f>
        <v>0</v>
      </c>
      <c r="BF234" s="181">
        <f>IF(N234="snížená",J234,0)</f>
        <v>0</v>
      </c>
      <c r="BG234" s="181">
        <f>IF(N234="zákl. přenesená",J234,0)</f>
        <v>0</v>
      </c>
      <c r="BH234" s="181">
        <f>IF(N234="sníž. přenesená",J234,0)</f>
        <v>0</v>
      </c>
      <c r="BI234" s="181">
        <f>IF(N234="nulová",J234,0)</f>
        <v>0</v>
      </c>
      <c r="BJ234" s="20" t="s">
        <v>88</v>
      </c>
      <c r="BK234" s="181">
        <f>ROUND(I234*H234,2)</f>
        <v>0</v>
      </c>
      <c r="BL234" s="20" t="s">
        <v>222</v>
      </c>
      <c r="BM234" s="180" t="s">
        <v>493</v>
      </c>
    </row>
    <row r="235" spans="1:51" s="13" customFormat="1" ht="12">
      <c r="A235" s="13"/>
      <c r="B235" s="182"/>
      <c r="C235" s="13"/>
      <c r="D235" s="183" t="s">
        <v>224</v>
      </c>
      <c r="E235" s="13"/>
      <c r="F235" s="185" t="s">
        <v>494</v>
      </c>
      <c r="G235" s="13"/>
      <c r="H235" s="186">
        <v>12.6</v>
      </c>
      <c r="I235" s="187"/>
      <c r="J235" s="13"/>
      <c r="K235" s="13"/>
      <c r="L235" s="182"/>
      <c r="M235" s="188"/>
      <c r="N235" s="189"/>
      <c r="O235" s="189"/>
      <c r="P235" s="189"/>
      <c r="Q235" s="189"/>
      <c r="R235" s="189"/>
      <c r="S235" s="189"/>
      <c r="T235" s="190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184" t="s">
        <v>224</v>
      </c>
      <c r="AU235" s="184" t="s">
        <v>22</v>
      </c>
      <c r="AV235" s="13" t="s">
        <v>22</v>
      </c>
      <c r="AW235" s="13" t="s">
        <v>4</v>
      </c>
      <c r="AX235" s="13" t="s">
        <v>88</v>
      </c>
      <c r="AY235" s="184" t="s">
        <v>216</v>
      </c>
    </row>
    <row r="236" spans="1:65" s="2" customFormat="1" ht="24.15" customHeight="1">
      <c r="A236" s="40"/>
      <c r="B236" s="167"/>
      <c r="C236" s="203" t="s">
        <v>495</v>
      </c>
      <c r="D236" s="203" t="s">
        <v>355</v>
      </c>
      <c r="E236" s="204" t="s">
        <v>496</v>
      </c>
      <c r="F236" s="205" t="s">
        <v>497</v>
      </c>
      <c r="G236" s="206" t="s">
        <v>260</v>
      </c>
      <c r="H236" s="207">
        <v>80.787</v>
      </c>
      <c r="I236" s="208"/>
      <c r="J236" s="209">
        <f>ROUND(I236*H236,2)</f>
        <v>0</v>
      </c>
      <c r="K236" s="210"/>
      <c r="L236" s="211"/>
      <c r="M236" s="212" t="s">
        <v>3</v>
      </c>
      <c r="N236" s="213" t="s">
        <v>51</v>
      </c>
      <c r="O236" s="74"/>
      <c r="P236" s="178">
        <f>O236*H236</f>
        <v>0</v>
      </c>
      <c r="Q236" s="178">
        <v>0.0483</v>
      </c>
      <c r="R236" s="178">
        <f>Q236*H236</f>
        <v>3.9020121000000003</v>
      </c>
      <c r="S236" s="178">
        <v>0</v>
      </c>
      <c r="T236" s="179">
        <f>S236*H236</f>
        <v>0</v>
      </c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R236" s="180" t="s">
        <v>257</v>
      </c>
      <c r="AT236" s="180" t="s">
        <v>355</v>
      </c>
      <c r="AU236" s="180" t="s">
        <v>22</v>
      </c>
      <c r="AY236" s="20" t="s">
        <v>216</v>
      </c>
      <c r="BE236" s="181">
        <f>IF(N236="základní",J236,0)</f>
        <v>0</v>
      </c>
      <c r="BF236" s="181">
        <f>IF(N236="snížená",J236,0)</f>
        <v>0</v>
      </c>
      <c r="BG236" s="181">
        <f>IF(N236="zákl. přenesená",J236,0)</f>
        <v>0</v>
      </c>
      <c r="BH236" s="181">
        <f>IF(N236="sníž. přenesená",J236,0)</f>
        <v>0</v>
      </c>
      <c r="BI236" s="181">
        <f>IF(N236="nulová",J236,0)</f>
        <v>0</v>
      </c>
      <c r="BJ236" s="20" t="s">
        <v>88</v>
      </c>
      <c r="BK236" s="181">
        <f>ROUND(I236*H236,2)</f>
        <v>0</v>
      </c>
      <c r="BL236" s="20" t="s">
        <v>222</v>
      </c>
      <c r="BM236" s="180" t="s">
        <v>498</v>
      </c>
    </row>
    <row r="237" spans="1:51" s="13" customFormat="1" ht="12">
      <c r="A237" s="13"/>
      <c r="B237" s="182"/>
      <c r="C237" s="13"/>
      <c r="D237" s="183" t="s">
        <v>224</v>
      </c>
      <c r="E237" s="184" t="s">
        <v>3</v>
      </c>
      <c r="F237" s="185" t="s">
        <v>499</v>
      </c>
      <c r="G237" s="13"/>
      <c r="H237" s="186">
        <v>2.57</v>
      </c>
      <c r="I237" s="187"/>
      <c r="J237" s="13"/>
      <c r="K237" s="13"/>
      <c r="L237" s="182"/>
      <c r="M237" s="188"/>
      <c r="N237" s="189"/>
      <c r="O237" s="189"/>
      <c r="P237" s="189"/>
      <c r="Q237" s="189"/>
      <c r="R237" s="189"/>
      <c r="S237" s="189"/>
      <c r="T237" s="190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184" t="s">
        <v>224</v>
      </c>
      <c r="AU237" s="184" t="s">
        <v>22</v>
      </c>
      <c r="AV237" s="13" t="s">
        <v>22</v>
      </c>
      <c r="AW237" s="13" t="s">
        <v>41</v>
      </c>
      <c r="AX237" s="13" t="s">
        <v>80</v>
      </c>
      <c r="AY237" s="184" t="s">
        <v>216</v>
      </c>
    </row>
    <row r="238" spans="1:51" s="13" customFormat="1" ht="12">
      <c r="A238" s="13"/>
      <c r="B238" s="182"/>
      <c r="C238" s="13"/>
      <c r="D238" s="183" t="s">
        <v>224</v>
      </c>
      <c r="E238" s="184" t="s">
        <v>3</v>
      </c>
      <c r="F238" s="185" t="s">
        <v>500</v>
      </c>
      <c r="G238" s="13"/>
      <c r="H238" s="186">
        <v>32.2</v>
      </c>
      <c r="I238" s="187"/>
      <c r="J238" s="13"/>
      <c r="K238" s="13"/>
      <c r="L238" s="182"/>
      <c r="M238" s="188"/>
      <c r="N238" s="189"/>
      <c r="O238" s="189"/>
      <c r="P238" s="189"/>
      <c r="Q238" s="189"/>
      <c r="R238" s="189"/>
      <c r="S238" s="189"/>
      <c r="T238" s="190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184" t="s">
        <v>224</v>
      </c>
      <c r="AU238" s="184" t="s">
        <v>22</v>
      </c>
      <c r="AV238" s="13" t="s">
        <v>22</v>
      </c>
      <c r="AW238" s="13" t="s">
        <v>41</v>
      </c>
      <c r="AX238" s="13" t="s">
        <v>80</v>
      </c>
      <c r="AY238" s="184" t="s">
        <v>216</v>
      </c>
    </row>
    <row r="239" spans="1:51" s="13" customFormat="1" ht="12">
      <c r="A239" s="13"/>
      <c r="B239" s="182"/>
      <c r="C239" s="13"/>
      <c r="D239" s="183" t="s">
        <v>224</v>
      </c>
      <c r="E239" s="184" t="s">
        <v>3</v>
      </c>
      <c r="F239" s="185" t="s">
        <v>501</v>
      </c>
      <c r="G239" s="13"/>
      <c r="H239" s="186">
        <v>42.17</v>
      </c>
      <c r="I239" s="187"/>
      <c r="J239" s="13"/>
      <c r="K239" s="13"/>
      <c r="L239" s="182"/>
      <c r="M239" s="188"/>
      <c r="N239" s="189"/>
      <c r="O239" s="189"/>
      <c r="P239" s="189"/>
      <c r="Q239" s="189"/>
      <c r="R239" s="189"/>
      <c r="S239" s="189"/>
      <c r="T239" s="190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184" t="s">
        <v>224</v>
      </c>
      <c r="AU239" s="184" t="s">
        <v>22</v>
      </c>
      <c r="AV239" s="13" t="s">
        <v>22</v>
      </c>
      <c r="AW239" s="13" t="s">
        <v>41</v>
      </c>
      <c r="AX239" s="13" t="s">
        <v>80</v>
      </c>
      <c r="AY239" s="184" t="s">
        <v>216</v>
      </c>
    </row>
    <row r="240" spans="1:51" s="14" customFormat="1" ht="12">
      <c r="A240" s="14"/>
      <c r="B240" s="195"/>
      <c r="C240" s="14"/>
      <c r="D240" s="183" t="s">
        <v>224</v>
      </c>
      <c r="E240" s="196" t="s">
        <v>3</v>
      </c>
      <c r="F240" s="197" t="s">
        <v>233</v>
      </c>
      <c r="G240" s="14"/>
      <c r="H240" s="198">
        <v>76.94</v>
      </c>
      <c r="I240" s="199"/>
      <c r="J240" s="14"/>
      <c r="K240" s="14"/>
      <c r="L240" s="195"/>
      <c r="M240" s="200"/>
      <c r="N240" s="201"/>
      <c r="O240" s="201"/>
      <c r="P240" s="201"/>
      <c r="Q240" s="201"/>
      <c r="R240" s="201"/>
      <c r="S240" s="201"/>
      <c r="T240" s="202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196" t="s">
        <v>224</v>
      </c>
      <c r="AU240" s="196" t="s">
        <v>22</v>
      </c>
      <c r="AV240" s="14" t="s">
        <v>222</v>
      </c>
      <c r="AW240" s="14" t="s">
        <v>41</v>
      </c>
      <c r="AX240" s="14" t="s">
        <v>88</v>
      </c>
      <c r="AY240" s="196" t="s">
        <v>216</v>
      </c>
    </row>
    <row r="241" spans="1:51" s="13" customFormat="1" ht="12">
      <c r="A241" s="13"/>
      <c r="B241" s="182"/>
      <c r="C241" s="13"/>
      <c r="D241" s="183" t="s">
        <v>224</v>
      </c>
      <c r="E241" s="13"/>
      <c r="F241" s="185" t="s">
        <v>502</v>
      </c>
      <c r="G241" s="13"/>
      <c r="H241" s="186">
        <v>80.787</v>
      </c>
      <c r="I241" s="187"/>
      <c r="J241" s="13"/>
      <c r="K241" s="13"/>
      <c r="L241" s="182"/>
      <c r="M241" s="188"/>
      <c r="N241" s="189"/>
      <c r="O241" s="189"/>
      <c r="P241" s="189"/>
      <c r="Q241" s="189"/>
      <c r="R241" s="189"/>
      <c r="S241" s="189"/>
      <c r="T241" s="190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184" t="s">
        <v>224</v>
      </c>
      <c r="AU241" s="184" t="s">
        <v>22</v>
      </c>
      <c r="AV241" s="13" t="s">
        <v>22</v>
      </c>
      <c r="AW241" s="13" t="s">
        <v>4</v>
      </c>
      <c r="AX241" s="13" t="s">
        <v>88</v>
      </c>
      <c r="AY241" s="184" t="s">
        <v>216</v>
      </c>
    </row>
    <row r="242" spans="1:65" s="2" customFormat="1" ht="49.05" customHeight="1">
      <c r="A242" s="40"/>
      <c r="B242" s="167"/>
      <c r="C242" s="168" t="s">
        <v>503</v>
      </c>
      <c r="D242" s="168" t="s">
        <v>218</v>
      </c>
      <c r="E242" s="169" t="s">
        <v>504</v>
      </c>
      <c r="F242" s="170" t="s">
        <v>505</v>
      </c>
      <c r="G242" s="171" t="s">
        <v>260</v>
      </c>
      <c r="H242" s="172">
        <v>631.43</v>
      </c>
      <c r="I242" s="173"/>
      <c r="J242" s="174">
        <f>ROUND(I242*H242,2)</f>
        <v>0</v>
      </c>
      <c r="K242" s="175"/>
      <c r="L242" s="41"/>
      <c r="M242" s="176" t="s">
        <v>3</v>
      </c>
      <c r="N242" s="177" t="s">
        <v>51</v>
      </c>
      <c r="O242" s="74"/>
      <c r="P242" s="178">
        <f>O242*H242</f>
        <v>0</v>
      </c>
      <c r="Q242" s="178">
        <v>0.1295</v>
      </c>
      <c r="R242" s="178">
        <f>Q242*H242</f>
        <v>81.770185</v>
      </c>
      <c r="S242" s="178">
        <v>0</v>
      </c>
      <c r="T242" s="179">
        <f>S242*H242</f>
        <v>0</v>
      </c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R242" s="180" t="s">
        <v>222</v>
      </c>
      <c r="AT242" s="180" t="s">
        <v>218</v>
      </c>
      <c r="AU242" s="180" t="s">
        <v>22</v>
      </c>
      <c r="AY242" s="20" t="s">
        <v>216</v>
      </c>
      <c r="BE242" s="181">
        <f>IF(N242="základní",J242,0)</f>
        <v>0</v>
      </c>
      <c r="BF242" s="181">
        <f>IF(N242="snížená",J242,0)</f>
        <v>0</v>
      </c>
      <c r="BG242" s="181">
        <f>IF(N242="zákl. přenesená",J242,0)</f>
        <v>0</v>
      </c>
      <c r="BH242" s="181">
        <f>IF(N242="sníž. přenesená",J242,0)</f>
        <v>0</v>
      </c>
      <c r="BI242" s="181">
        <f>IF(N242="nulová",J242,0)</f>
        <v>0</v>
      </c>
      <c r="BJ242" s="20" t="s">
        <v>88</v>
      </c>
      <c r="BK242" s="181">
        <f>ROUND(I242*H242,2)</f>
        <v>0</v>
      </c>
      <c r="BL242" s="20" t="s">
        <v>222</v>
      </c>
      <c r="BM242" s="180" t="s">
        <v>506</v>
      </c>
    </row>
    <row r="243" spans="1:47" s="2" customFormat="1" ht="12">
      <c r="A243" s="40"/>
      <c r="B243" s="41"/>
      <c r="C243" s="40"/>
      <c r="D243" s="183" t="s">
        <v>229</v>
      </c>
      <c r="E243" s="40"/>
      <c r="F243" s="191" t="s">
        <v>507</v>
      </c>
      <c r="G243" s="40"/>
      <c r="H243" s="40"/>
      <c r="I243" s="192"/>
      <c r="J243" s="40"/>
      <c r="K243" s="40"/>
      <c r="L243" s="41"/>
      <c r="M243" s="193"/>
      <c r="N243" s="194"/>
      <c r="O243" s="74"/>
      <c r="P243" s="74"/>
      <c r="Q243" s="74"/>
      <c r="R243" s="74"/>
      <c r="S243" s="74"/>
      <c r="T243" s="75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T243" s="20" t="s">
        <v>229</v>
      </c>
      <c r="AU243" s="20" t="s">
        <v>22</v>
      </c>
    </row>
    <row r="244" spans="1:51" s="13" customFormat="1" ht="12">
      <c r="A244" s="13"/>
      <c r="B244" s="182"/>
      <c r="C244" s="13"/>
      <c r="D244" s="183" t="s">
        <v>224</v>
      </c>
      <c r="E244" s="184" t="s">
        <v>3</v>
      </c>
      <c r="F244" s="185" t="s">
        <v>508</v>
      </c>
      <c r="G244" s="13"/>
      <c r="H244" s="186">
        <v>299.76</v>
      </c>
      <c r="I244" s="187"/>
      <c r="J244" s="13"/>
      <c r="K244" s="13"/>
      <c r="L244" s="182"/>
      <c r="M244" s="188"/>
      <c r="N244" s="189"/>
      <c r="O244" s="189"/>
      <c r="P244" s="189"/>
      <c r="Q244" s="189"/>
      <c r="R244" s="189"/>
      <c r="S244" s="189"/>
      <c r="T244" s="190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184" t="s">
        <v>224</v>
      </c>
      <c r="AU244" s="184" t="s">
        <v>22</v>
      </c>
      <c r="AV244" s="13" t="s">
        <v>22</v>
      </c>
      <c r="AW244" s="13" t="s">
        <v>41</v>
      </c>
      <c r="AX244" s="13" t="s">
        <v>80</v>
      </c>
      <c r="AY244" s="184" t="s">
        <v>216</v>
      </c>
    </row>
    <row r="245" spans="1:51" s="13" customFormat="1" ht="12">
      <c r="A245" s="13"/>
      <c r="B245" s="182"/>
      <c r="C245" s="13"/>
      <c r="D245" s="183" t="s">
        <v>224</v>
      </c>
      <c r="E245" s="184" t="s">
        <v>3</v>
      </c>
      <c r="F245" s="185" t="s">
        <v>509</v>
      </c>
      <c r="G245" s="13"/>
      <c r="H245" s="186">
        <v>17.94</v>
      </c>
      <c r="I245" s="187"/>
      <c r="J245" s="13"/>
      <c r="K245" s="13"/>
      <c r="L245" s="182"/>
      <c r="M245" s="188"/>
      <c r="N245" s="189"/>
      <c r="O245" s="189"/>
      <c r="P245" s="189"/>
      <c r="Q245" s="189"/>
      <c r="R245" s="189"/>
      <c r="S245" s="189"/>
      <c r="T245" s="190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184" t="s">
        <v>224</v>
      </c>
      <c r="AU245" s="184" t="s">
        <v>22</v>
      </c>
      <c r="AV245" s="13" t="s">
        <v>22</v>
      </c>
      <c r="AW245" s="13" t="s">
        <v>41</v>
      </c>
      <c r="AX245" s="13" t="s">
        <v>80</v>
      </c>
      <c r="AY245" s="184" t="s">
        <v>216</v>
      </c>
    </row>
    <row r="246" spans="1:51" s="13" customFormat="1" ht="12">
      <c r="A246" s="13"/>
      <c r="B246" s="182"/>
      <c r="C246" s="13"/>
      <c r="D246" s="183" t="s">
        <v>224</v>
      </c>
      <c r="E246" s="184" t="s">
        <v>3</v>
      </c>
      <c r="F246" s="185" t="s">
        <v>510</v>
      </c>
      <c r="G246" s="13"/>
      <c r="H246" s="186">
        <v>117.92</v>
      </c>
      <c r="I246" s="187"/>
      <c r="J246" s="13"/>
      <c r="K246" s="13"/>
      <c r="L246" s="182"/>
      <c r="M246" s="188"/>
      <c r="N246" s="189"/>
      <c r="O246" s="189"/>
      <c r="P246" s="189"/>
      <c r="Q246" s="189"/>
      <c r="R246" s="189"/>
      <c r="S246" s="189"/>
      <c r="T246" s="190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184" t="s">
        <v>224</v>
      </c>
      <c r="AU246" s="184" t="s">
        <v>22</v>
      </c>
      <c r="AV246" s="13" t="s">
        <v>22</v>
      </c>
      <c r="AW246" s="13" t="s">
        <v>41</v>
      </c>
      <c r="AX246" s="13" t="s">
        <v>80</v>
      </c>
      <c r="AY246" s="184" t="s">
        <v>216</v>
      </c>
    </row>
    <row r="247" spans="1:51" s="13" customFormat="1" ht="12">
      <c r="A247" s="13"/>
      <c r="B247" s="182"/>
      <c r="C247" s="13"/>
      <c r="D247" s="183" t="s">
        <v>224</v>
      </c>
      <c r="E247" s="184" t="s">
        <v>3</v>
      </c>
      <c r="F247" s="185" t="s">
        <v>511</v>
      </c>
      <c r="G247" s="13"/>
      <c r="H247" s="186">
        <v>26.43</v>
      </c>
      <c r="I247" s="187"/>
      <c r="J247" s="13"/>
      <c r="K247" s="13"/>
      <c r="L247" s="182"/>
      <c r="M247" s="188"/>
      <c r="N247" s="189"/>
      <c r="O247" s="189"/>
      <c r="P247" s="189"/>
      <c r="Q247" s="189"/>
      <c r="R247" s="189"/>
      <c r="S247" s="189"/>
      <c r="T247" s="190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184" t="s">
        <v>224</v>
      </c>
      <c r="AU247" s="184" t="s">
        <v>22</v>
      </c>
      <c r="AV247" s="13" t="s">
        <v>22</v>
      </c>
      <c r="AW247" s="13" t="s">
        <v>41</v>
      </c>
      <c r="AX247" s="13" t="s">
        <v>80</v>
      </c>
      <c r="AY247" s="184" t="s">
        <v>216</v>
      </c>
    </row>
    <row r="248" spans="1:51" s="13" customFormat="1" ht="12">
      <c r="A248" s="13"/>
      <c r="B248" s="182"/>
      <c r="C248" s="13"/>
      <c r="D248" s="183" t="s">
        <v>224</v>
      </c>
      <c r="E248" s="184" t="s">
        <v>3</v>
      </c>
      <c r="F248" s="185" t="s">
        <v>512</v>
      </c>
      <c r="G248" s="13"/>
      <c r="H248" s="186">
        <v>93.51</v>
      </c>
      <c r="I248" s="187"/>
      <c r="J248" s="13"/>
      <c r="K248" s="13"/>
      <c r="L248" s="182"/>
      <c r="M248" s="188"/>
      <c r="N248" s="189"/>
      <c r="O248" s="189"/>
      <c r="P248" s="189"/>
      <c r="Q248" s="189"/>
      <c r="R248" s="189"/>
      <c r="S248" s="189"/>
      <c r="T248" s="190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184" t="s">
        <v>224</v>
      </c>
      <c r="AU248" s="184" t="s">
        <v>22</v>
      </c>
      <c r="AV248" s="13" t="s">
        <v>22</v>
      </c>
      <c r="AW248" s="13" t="s">
        <v>41</v>
      </c>
      <c r="AX248" s="13" t="s">
        <v>80</v>
      </c>
      <c r="AY248" s="184" t="s">
        <v>216</v>
      </c>
    </row>
    <row r="249" spans="1:51" s="13" customFormat="1" ht="12">
      <c r="A249" s="13"/>
      <c r="B249" s="182"/>
      <c r="C249" s="13"/>
      <c r="D249" s="183" t="s">
        <v>224</v>
      </c>
      <c r="E249" s="184" t="s">
        <v>3</v>
      </c>
      <c r="F249" s="185" t="s">
        <v>513</v>
      </c>
      <c r="G249" s="13"/>
      <c r="H249" s="186">
        <v>75.87</v>
      </c>
      <c r="I249" s="187"/>
      <c r="J249" s="13"/>
      <c r="K249" s="13"/>
      <c r="L249" s="182"/>
      <c r="M249" s="188"/>
      <c r="N249" s="189"/>
      <c r="O249" s="189"/>
      <c r="P249" s="189"/>
      <c r="Q249" s="189"/>
      <c r="R249" s="189"/>
      <c r="S249" s="189"/>
      <c r="T249" s="190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184" t="s">
        <v>224</v>
      </c>
      <c r="AU249" s="184" t="s">
        <v>22</v>
      </c>
      <c r="AV249" s="13" t="s">
        <v>22</v>
      </c>
      <c r="AW249" s="13" t="s">
        <v>41</v>
      </c>
      <c r="AX249" s="13" t="s">
        <v>80</v>
      </c>
      <c r="AY249" s="184" t="s">
        <v>216</v>
      </c>
    </row>
    <row r="250" spans="1:51" s="14" customFormat="1" ht="12">
      <c r="A250" s="14"/>
      <c r="B250" s="195"/>
      <c r="C250" s="14"/>
      <c r="D250" s="183" t="s">
        <v>224</v>
      </c>
      <c r="E250" s="196" t="s">
        <v>3</v>
      </c>
      <c r="F250" s="197" t="s">
        <v>233</v>
      </c>
      <c r="G250" s="14"/>
      <c r="H250" s="198">
        <v>631.43</v>
      </c>
      <c r="I250" s="199"/>
      <c r="J250" s="14"/>
      <c r="K250" s="14"/>
      <c r="L250" s="195"/>
      <c r="M250" s="200"/>
      <c r="N250" s="201"/>
      <c r="O250" s="201"/>
      <c r="P250" s="201"/>
      <c r="Q250" s="201"/>
      <c r="R250" s="201"/>
      <c r="S250" s="201"/>
      <c r="T250" s="202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196" t="s">
        <v>224</v>
      </c>
      <c r="AU250" s="196" t="s">
        <v>22</v>
      </c>
      <c r="AV250" s="14" t="s">
        <v>222</v>
      </c>
      <c r="AW250" s="14" t="s">
        <v>41</v>
      </c>
      <c r="AX250" s="14" t="s">
        <v>88</v>
      </c>
      <c r="AY250" s="196" t="s">
        <v>216</v>
      </c>
    </row>
    <row r="251" spans="1:65" s="2" customFormat="1" ht="14.4" customHeight="1">
      <c r="A251" s="40"/>
      <c r="B251" s="167"/>
      <c r="C251" s="203" t="s">
        <v>514</v>
      </c>
      <c r="D251" s="203" t="s">
        <v>355</v>
      </c>
      <c r="E251" s="204" t="s">
        <v>515</v>
      </c>
      <c r="F251" s="205" t="s">
        <v>516</v>
      </c>
      <c r="G251" s="206" t="s">
        <v>260</v>
      </c>
      <c r="H251" s="207">
        <v>663.002</v>
      </c>
      <c r="I251" s="208"/>
      <c r="J251" s="209">
        <f>ROUND(I251*H251,2)</f>
        <v>0</v>
      </c>
      <c r="K251" s="210"/>
      <c r="L251" s="211"/>
      <c r="M251" s="212" t="s">
        <v>3</v>
      </c>
      <c r="N251" s="213" t="s">
        <v>51</v>
      </c>
      <c r="O251" s="74"/>
      <c r="P251" s="178">
        <f>O251*H251</f>
        <v>0</v>
      </c>
      <c r="Q251" s="178">
        <v>0.036</v>
      </c>
      <c r="R251" s="178">
        <f>Q251*H251</f>
        <v>23.868071999999998</v>
      </c>
      <c r="S251" s="178">
        <v>0</v>
      </c>
      <c r="T251" s="179">
        <f>S251*H251</f>
        <v>0</v>
      </c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R251" s="180" t="s">
        <v>257</v>
      </c>
      <c r="AT251" s="180" t="s">
        <v>355</v>
      </c>
      <c r="AU251" s="180" t="s">
        <v>22</v>
      </c>
      <c r="AY251" s="20" t="s">
        <v>216</v>
      </c>
      <c r="BE251" s="181">
        <f>IF(N251="základní",J251,0)</f>
        <v>0</v>
      </c>
      <c r="BF251" s="181">
        <f>IF(N251="snížená",J251,0)</f>
        <v>0</v>
      </c>
      <c r="BG251" s="181">
        <f>IF(N251="zákl. přenesená",J251,0)</f>
        <v>0</v>
      </c>
      <c r="BH251" s="181">
        <f>IF(N251="sníž. přenesená",J251,0)</f>
        <v>0</v>
      </c>
      <c r="BI251" s="181">
        <f>IF(N251="nulová",J251,0)</f>
        <v>0</v>
      </c>
      <c r="BJ251" s="20" t="s">
        <v>88</v>
      </c>
      <c r="BK251" s="181">
        <f>ROUND(I251*H251,2)</f>
        <v>0</v>
      </c>
      <c r="BL251" s="20" t="s">
        <v>222</v>
      </c>
      <c r="BM251" s="180" t="s">
        <v>517</v>
      </c>
    </row>
    <row r="252" spans="1:51" s="13" customFormat="1" ht="12">
      <c r="A252" s="13"/>
      <c r="B252" s="182"/>
      <c r="C252" s="13"/>
      <c r="D252" s="183" t="s">
        <v>224</v>
      </c>
      <c r="E252" s="184" t="s">
        <v>3</v>
      </c>
      <c r="F252" s="185" t="s">
        <v>508</v>
      </c>
      <c r="G252" s="13"/>
      <c r="H252" s="186">
        <v>299.76</v>
      </c>
      <c r="I252" s="187"/>
      <c r="J252" s="13"/>
      <c r="K252" s="13"/>
      <c r="L252" s="182"/>
      <c r="M252" s="188"/>
      <c r="N252" s="189"/>
      <c r="O252" s="189"/>
      <c r="P252" s="189"/>
      <c r="Q252" s="189"/>
      <c r="R252" s="189"/>
      <c r="S252" s="189"/>
      <c r="T252" s="190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184" t="s">
        <v>224</v>
      </c>
      <c r="AU252" s="184" t="s">
        <v>22</v>
      </c>
      <c r="AV252" s="13" t="s">
        <v>22</v>
      </c>
      <c r="AW252" s="13" t="s">
        <v>41</v>
      </c>
      <c r="AX252" s="13" t="s">
        <v>80</v>
      </c>
      <c r="AY252" s="184" t="s">
        <v>216</v>
      </c>
    </row>
    <row r="253" spans="1:51" s="13" customFormat="1" ht="12">
      <c r="A253" s="13"/>
      <c r="B253" s="182"/>
      <c r="C253" s="13"/>
      <c r="D253" s="183" t="s">
        <v>224</v>
      </c>
      <c r="E253" s="184" t="s">
        <v>3</v>
      </c>
      <c r="F253" s="185" t="s">
        <v>509</v>
      </c>
      <c r="G253" s="13"/>
      <c r="H253" s="186">
        <v>17.94</v>
      </c>
      <c r="I253" s="187"/>
      <c r="J253" s="13"/>
      <c r="K253" s="13"/>
      <c r="L253" s="182"/>
      <c r="M253" s="188"/>
      <c r="N253" s="189"/>
      <c r="O253" s="189"/>
      <c r="P253" s="189"/>
      <c r="Q253" s="189"/>
      <c r="R253" s="189"/>
      <c r="S253" s="189"/>
      <c r="T253" s="190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184" t="s">
        <v>224</v>
      </c>
      <c r="AU253" s="184" t="s">
        <v>22</v>
      </c>
      <c r="AV253" s="13" t="s">
        <v>22</v>
      </c>
      <c r="AW253" s="13" t="s">
        <v>41</v>
      </c>
      <c r="AX253" s="13" t="s">
        <v>80</v>
      </c>
      <c r="AY253" s="184" t="s">
        <v>216</v>
      </c>
    </row>
    <row r="254" spans="1:51" s="13" customFormat="1" ht="12">
      <c r="A254" s="13"/>
      <c r="B254" s="182"/>
      <c r="C254" s="13"/>
      <c r="D254" s="183" t="s">
        <v>224</v>
      </c>
      <c r="E254" s="184" t="s">
        <v>3</v>
      </c>
      <c r="F254" s="185" t="s">
        <v>510</v>
      </c>
      <c r="G254" s="13"/>
      <c r="H254" s="186">
        <v>117.92</v>
      </c>
      <c r="I254" s="187"/>
      <c r="J254" s="13"/>
      <c r="K254" s="13"/>
      <c r="L254" s="182"/>
      <c r="M254" s="188"/>
      <c r="N254" s="189"/>
      <c r="O254" s="189"/>
      <c r="P254" s="189"/>
      <c r="Q254" s="189"/>
      <c r="R254" s="189"/>
      <c r="S254" s="189"/>
      <c r="T254" s="190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184" t="s">
        <v>224</v>
      </c>
      <c r="AU254" s="184" t="s">
        <v>22</v>
      </c>
      <c r="AV254" s="13" t="s">
        <v>22</v>
      </c>
      <c r="AW254" s="13" t="s">
        <v>41</v>
      </c>
      <c r="AX254" s="13" t="s">
        <v>80</v>
      </c>
      <c r="AY254" s="184" t="s">
        <v>216</v>
      </c>
    </row>
    <row r="255" spans="1:51" s="13" customFormat="1" ht="12">
      <c r="A255" s="13"/>
      <c r="B255" s="182"/>
      <c r="C255" s="13"/>
      <c r="D255" s="183" t="s">
        <v>224</v>
      </c>
      <c r="E255" s="184" t="s">
        <v>3</v>
      </c>
      <c r="F255" s="185" t="s">
        <v>511</v>
      </c>
      <c r="G255" s="13"/>
      <c r="H255" s="186">
        <v>26.43</v>
      </c>
      <c r="I255" s="187"/>
      <c r="J255" s="13"/>
      <c r="K255" s="13"/>
      <c r="L255" s="182"/>
      <c r="M255" s="188"/>
      <c r="N255" s="189"/>
      <c r="O255" s="189"/>
      <c r="P255" s="189"/>
      <c r="Q255" s="189"/>
      <c r="R255" s="189"/>
      <c r="S255" s="189"/>
      <c r="T255" s="190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184" t="s">
        <v>224</v>
      </c>
      <c r="AU255" s="184" t="s">
        <v>22</v>
      </c>
      <c r="AV255" s="13" t="s">
        <v>22</v>
      </c>
      <c r="AW255" s="13" t="s">
        <v>41</v>
      </c>
      <c r="AX255" s="13" t="s">
        <v>80</v>
      </c>
      <c r="AY255" s="184" t="s">
        <v>216</v>
      </c>
    </row>
    <row r="256" spans="1:51" s="13" customFormat="1" ht="12">
      <c r="A256" s="13"/>
      <c r="B256" s="182"/>
      <c r="C256" s="13"/>
      <c r="D256" s="183" t="s">
        <v>224</v>
      </c>
      <c r="E256" s="184" t="s">
        <v>3</v>
      </c>
      <c r="F256" s="185" t="s">
        <v>518</v>
      </c>
      <c r="G256" s="13"/>
      <c r="H256" s="186">
        <v>93.51</v>
      </c>
      <c r="I256" s="187"/>
      <c r="J256" s="13"/>
      <c r="K256" s="13"/>
      <c r="L256" s="182"/>
      <c r="M256" s="188"/>
      <c r="N256" s="189"/>
      <c r="O256" s="189"/>
      <c r="P256" s="189"/>
      <c r="Q256" s="189"/>
      <c r="R256" s="189"/>
      <c r="S256" s="189"/>
      <c r="T256" s="190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184" t="s">
        <v>224</v>
      </c>
      <c r="AU256" s="184" t="s">
        <v>22</v>
      </c>
      <c r="AV256" s="13" t="s">
        <v>22</v>
      </c>
      <c r="AW256" s="13" t="s">
        <v>41</v>
      </c>
      <c r="AX256" s="13" t="s">
        <v>80</v>
      </c>
      <c r="AY256" s="184" t="s">
        <v>216</v>
      </c>
    </row>
    <row r="257" spans="1:51" s="13" customFormat="1" ht="12">
      <c r="A257" s="13"/>
      <c r="B257" s="182"/>
      <c r="C257" s="13"/>
      <c r="D257" s="183" t="s">
        <v>224</v>
      </c>
      <c r="E257" s="184" t="s">
        <v>3</v>
      </c>
      <c r="F257" s="185" t="s">
        <v>519</v>
      </c>
      <c r="G257" s="13"/>
      <c r="H257" s="186">
        <v>75.87</v>
      </c>
      <c r="I257" s="187"/>
      <c r="J257" s="13"/>
      <c r="K257" s="13"/>
      <c r="L257" s="182"/>
      <c r="M257" s="188"/>
      <c r="N257" s="189"/>
      <c r="O257" s="189"/>
      <c r="P257" s="189"/>
      <c r="Q257" s="189"/>
      <c r="R257" s="189"/>
      <c r="S257" s="189"/>
      <c r="T257" s="190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184" t="s">
        <v>224</v>
      </c>
      <c r="AU257" s="184" t="s">
        <v>22</v>
      </c>
      <c r="AV257" s="13" t="s">
        <v>22</v>
      </c>
      <c r="AW257" s="13" t="s">
        <v>41</v>
      </c>
      <c r="AX257" s="13" t="s">
        <v>80</v>
      </c>
      <c r="AY257" s="184" t="s">
        <v>216</v>
      </c>
    </row>
    <row r="258" spans="1:51" s="14" customFormat="1" ht="12">
      <c r="A258" s="14"/>
      <c r="B258" s="195"/>
      <c r="C258" s="14"/>
      <c r="D258" s="183" t="s">
        <v>224</v>
      </c>
      <c r="E258" s="196" t="s">
        <v>3</v>
      </c>
      <c r="F258" s="197" t="s">
        <v>233</v>
      </c>
      <c r="G258" s="14"/>
      <c r="H258" s="198">
        <v>631.43</v>
      </c>
      <c r="I258" s="199"/>
      <c r="J258" s="14"/>
      <c r="K258" s="14"/>
      <c r="L258" s="195"/>
      <c r="M258" s="200"/>
      <c r="N258" s="201"/>
      <c r="O258" s="201"/>
      <c r="P258" s="201"/>
      <c r="Q258" s="201"/>
      <c r="R258" s="201"/>
      <c r="S258" s="201"/>
      <c r="T258" s="202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196" t="s">
        <v>224</v>
      </c>
      <c r="AU258" s="196" t="s">
        <v>22</v>
      </c>
      <c r="AV258" s="14" t="s">
        <v>222</v>
      </c>
      <c r="AW258" s="14" t="s">
        <v>41</v>
      </c>
      <c r="AX258" s="14" t="s">
        <v>88</v>
      </c>
      <c r="AY258" s="196" t="s">
        <v>216</v>
      </c>
    </row>
    <row r="259" spans="1:51" s="13" customFormat="1" ht="12">
      <c r="A259" s="13"/>
      <c r="B259" s="182"/>
      <c r="C259" s="13"/>
      <c r="D259" s="183" t="s">
        <v>224</v>
      </c>
      <c r="E259" s="13"/>
      <c r="F259" s="185" t="s">
        <v>520</v>
      </c>
      <c r="G259" s="13"/>
      <c r="H259" s="186">
        <v>663.002</v>
      </c>
      <c r="I259" s="187"/>
      <c r="J259" s="13"/>
      <c r="K259" s="13"/>
      <c r="L259" s="182"/>
      <c r="M259" s="188"/>
      <c r="N259" s="189"/>
      <c r="O259" s="189"/>
      <c r="P259" s="189"/>
      <c r="Q259" s="189"/>
      <c r="R259" s="189"/>
      <c r="S259" s="189"/>
      <c r="T259" s="190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184" t="s">
        <v>224</v>
      </c>
      <c r="AU259" s="184" t="s">
        <v>22</v>
      </c>
      <c r="AV259" s="13" t="s">
        <v>22</v>
      </c>
      <c r="AW259" s="13" t="s">
        <v>4</v>
      </c>
      <c r="AX259" s="13" t="s">
        <v>88</v>
      </c>
      <c r="AY259" s="184" t="s">
        <v>216</v>
      </c>
    </row>
    <row r="260" spans="1:65" s="2" customFormat="1" ht="49.05" customHeight="1">
      <c r="A260" s="40"/>
      <c r="B260" s="167"/>
      <c r="C260" s="168" t="s">
        <v>521</v>
      </c>
      <c r="D260" s="168" t="s">
        <v>218</v>
      </c>
      <c r="E260" s="169" t="s">
        <v>522</v>
      </c>
      <c r="F260" s="170" t="s">
        <v>523</v>
      </c>
      <c r="G260" s="171" t="s">
        <v>260</v>
      </c>
      <c r="H260" s="172">
        <v>558.44</v>
      </c>
      <c r="I260" s="173"/>
      <c r="J260" s="174">
        <f>ROUND(I260*H260,2)</f>
        <v>0</v>
      </c>
      <c r="K260" s="175"/>
      <c r="L260" s="41"/>
      <c r="M260" s="176" t="s">
        <v>3</v>
      </c>
      <c r="N260" s="177" t="s">
        <v>51</v>
      </c>
      <c r="O260" s="74"/>
      <c r="P260" s="178">
        <f>O260*H260</f>
        <v>0</v>
      </c>
      <c r="Q260" s="178">
        <v>0.14067</v>
      </c>
      <c r="R260" s="178">
        <f>Q260*H260</f>
        <v>78.5557548</v>
      </c>
      <c r="S260" s="178">
        <v>0</v>
      </c>
      <c r="T260" s="179">
        <f>S260*H260</f>
        <v>0</v>
      </c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R260" s="180" t="s">
        <v>222</v>
      </c>
      <c r="AT260" s="180" t="s">
        <v>218</v>
      </c>
      <c r="AU260" s="180" t="s">
        <v>22</v>
      </c>
      <c r="AY260" s="20" t="s">
        <v>216</v>
      </c>
      <c r="BE260" s="181">
        <f>IF(N260="základní",J260,0)</f>
        <v>0</v>
      </c>
      <c r="BF260" s="181">
        <f>IF(N260="snížená",J260,0)</f>
        <v>0</v>
      </c>
      <c r="BG260" s="181">
        <f>IF(N260="zákl. přenesená",J260,0)</f>
        <v>0</v>
      </c>
      <c r="BH260" s="181">
        <f>IF(N260="sníž. přenesená",J260,0)</f>
        <v>0</v>
      </c>
      <c r="BI260" s="181">
        <f>IF(N260="nulová",J260,0)</f>
        <v>0</v>
      </c>
      <c r="BJ260" s="20" t="s">
        <v>88</v>
      </c>
      <c r="BK260" s="181">
        <f>ROUND(I260*H260,2)</f>
        <v>0</v>
      </c>
      <c r="BL260" s="20" t="s">
        <v>222</v>
      </c>
      <c r="BM260" s="180" t="s">
        <v>524</v>
      </c>
    </row>
    <row r="261" spans="1:51" s="13" customFormat="1" ht="12">
      <c r="A261" s="13"/>
      <c r="B261" s="182"/>
      <c r="C261" s="13"/>
      <c r="D261" s="183" t="s">
        <v>224</v>
      </c>
      <c r="E261" s="184" t="s">
        <v>3</v>
      </c>
      <c r="F261" s="185" t="s">
        <v>525</v>
      </c>
      <c r="G261" s="13"/>
      <c r="H261" s="186">
        <v>200.79</v>
      </c>
      <c r="I261" s="187"/>
      <c r="J261" s="13"/>
      <c r="K261" s="13"/>
      <c r="L261" s="182"/>
      <c r="M261" s="188"/>
      <c r="N261" s="189"/>
      <c r="O261" s="189"/>
      <c r="P261" s="189"/>
      <c r="Q261" s="189"/>
      <c r="R261" s="189"/>
      <c r="S261" s="189"/>
      <c r="T261" s="190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184" t="s">
        <v>224</v>
      </c>
      <c r="AU261" s="184" t="s">
        <v>22</v>
      </c>
      <c r="AV261" s="13" t="s">
        <v>22</v>
      </c>
      <c r="AW261" s="13" t="s">
        <v>41</v>
      </c>
      <c r="AX261" s="13" t="s">
        <v>80</v>
      </c>
      <c r="AY261" s="184" t="s">
        <v>216</v>
      </c>
    </row>
    <row r="262" spans="1:51" s="13" customFormat="1" ht="12">
      <c r="A262" s="13"/>
      <c r="B262" s="182"/>
      <c r="C262" s="13"/>
      <c r="D262" s="183" t="s">
        <v>224</v>
      </c>
      <c r="E262" s="184" t="s">
        <v>3</v>
      </c>
      <c r="F262" s="185" t="s">
        <v>526</v>
      </c>
      <c r="G262" s="13"/>
      <c r="H262" s="186">
        <v>252.64</v>
      </c>
      <c r="I262" s="187"/>
      <c r="J262" s="13"/>
      <c r="K262" s="13"/>
      <c r="L262" s="182"/>
      <c r="M262" s="188"/>
      <c r="N262" s="189"/>
      <c r="O262" s="189"/>
      <c r="P262" s="189"/>
      <c r="Q262" s="189"/>
      <c r="R262" s="189"/>
      <c r="S262" s="189"/>
      <c r="T262" s="190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184" t="s">
        <v>224</v>
      </c>
      <c r="AU262" s="184" t="s">
        <v>22</v>
      </c>
      <c r="AV262" s="13" t="s">
        <v>22</v>
      </c>
      <c r="AW262" s="13" t="s">
        <v>41</v>
      </c>
      <c r="AX262" s="13" t="s">
        <v>80</v>
      </c>
      <c r="AY262" s="184" t="s">
        <v>216</v>
      </c>
    </row>
    <row r="263" spans="1:51" s="13" customFormat="1" ht="12">
      <c r="A263" s="13"/>
      <c r="B263" s="182"/>
      <c r="C263" s="13"/>
      <c r="D263" s="183" t="s">
        <v>224</v>
      </c>
      <c r="E263" s="184" t="s">
        <v>3</v>
      </c>
      <c r="F263" s="185" t="s">
        <v>527</v>
      </c>
      <c r="G263" s="13"/>
      <c r="H263" s="186">
        <v>26.33</v>
      </c>
      <c r="I263" s="187"/>
      <c r="J263" s="13"/>
      <c r="K263" s="13"/>
      <c r="L263" s="182"/>
      <c r="M263" s="188"/>
      <c r="N263" s="189"/>
      <c r="O263" s="189"/>
      <c r="P263" s="189"/>
      <c r="Q263" s="189"/>
      <c r="R263" s="189"/>
      <c r="S263" s="189"/>
      <c r="T263" s="190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184" t="s">
        <v>224</v>
      </c>
      <c r="AU263" s="184" t="s">
        <v>22</v>
      </c>
      <c r="AV263" s="13" t="s">
        <v>22</v>
      </c>
      <c r="AW263" s="13" t="s">
        <v>41</v>
      </c>
      <c r="AX263" s="13" t="s">
        <v>80</v>
      </c>
      <c r="AY263" s="184" t="s">
        <v>216</v>
      </c>
    </row>
    <row r="264" spans="1:51" s="13" customFormat="1" ht="12">
      <c r="A264" s="13"/>
      <c r="B264" s="182"/>
      <c r="C264" s="13"/>
      <c r="D264" s="183" t="s">
        <v>224</v>
      </c>
      <c r="E264" s="184" t="s">
        <v>3</v>
      </c>
      <c r="F264" s="185" t="s">
        <v>528</v>
      </c>
      <c r="G264" s="13"/>
      <c r="H264" s="186">
        <v>78.68</v>
      </c>
      <c r="I264" s="187"/>
      <c r="J264" s="13"/>
      <c r="K264" s="13"/>
      <c r="L264" s="182"/>
      <c r="M264" s="188"/>
      <c r="N264" s="189"/>
      <c r="O264" s="189"/>
      <c r="P264" s="189"/>
      <c r="Q264" s="189"/>
      <c r="R264" s="189"/>
      <c r="S264" s="189"/>
      <c r="T264" s="190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184" t="s">
        <v>224</v>
      </c>
      <c r="AU264" s="184" t="s">
        <v>22</v>
      </c>
      <c r="AV264" s="13" t="s">
        <v>22</v>
      </c>
      <c r="AW264" s="13" t="s">
        <v>41</v>
      </c>
      <c r="AX264" s="13" t="s">
        <v>80</v>
      </c>
      <c r="AY264" s="184" t="s">
        <v>216</v>
      </c>
    </row>
    <row r="265" spans="1:51" s="14" customFormat="1" ht="12">
      <c r="A265" s="14"/>
      <c r="B265" s="195"/>
      <c r="C265" s="14"/>
      <c r="D265" s="183" t="s">
        <v>224</v>
      </c>
      <c r="E265" s="196" t="s">
        <v>3</v>
      </c>
      <c r="F265" s="197" t="s">
        <v>233</v>
      </c>
      <c r="G265" s="14"/>
      <c r="H265" s="198">
        <v>558.44</v>
      </c>
      <c r="I265" s="199"/>
      <c r="J265" s="14"/>
      <c r="K265" s="14"/>
      <c r="L265" s="195"/>
      <c r="M265" s="200"/>
      <c r="N265" s="201"/>
      <c r="O265" s="201"/>
      <c r="P265" s="201"/>
      <c r="Q265" s="201"/>
      <c r="R265" s="201"/>
      <c r="S265" s="201"/>
      <c r="T265" s="202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196" t="s">
        <v>224</v>
      </c>
      <c r="AU265" s="196" t="s">
        <v>22</v>
      </c>
      <c r="AV265" s="14" t="s">
        <v>222</v>
      </c>
      <c r="AW265" s="14" t="s">
        <v>41</v>
      </c>
      <c r="AX265" s="14" t="s">
        <v>88</v>
      </c>
      <c r="AY265" s="196" t="s">
        <v>216</v>
      </c>
    </row>
    <row r="266" spans="1:65" s="2" customFormat="1" ht="14.4" customHeight="1">
      <c r="A266" s="40"/>
      <c r="B266" s="167"/>
      <c r="C266" s="203" t="s">
        <v>529</v>
      </c>
      <c r="D266" s="203" t="s">
        <v>355</v>
      </c>
      <c r="E266" s="204" t="s">
        <v>530</v>
      </c>
      <c r="F266" s="205" t="s">
        <v>531</v>
      </c>
      <c r="G266" s="206" t="s">
        <v>260</v>
      </c>
      <c r="H266" s="207">
        <v>586.362</v>
      </c>
      <c r="I266" s="208"/>
      <c r="J266" s="209">
        <f>ROUND(I266*H266,2)</f>
        <v>0</v>
      </c>
      <c r="K266" s="210"/>
      <c r="L266" s="211"/>
      <c r="M266" s="212" t="s">
        <v>3</v>
      </c>
      <c r="N266" s="213" t="s">
        <v>51</v>
      </c>
      <c r="O266" s="74"/>
      <c r="P266" s="178">
        <f>O266*H266</f>
        <v>0</v>
      </c>
      <c r="Q266" s="178">
        <v>0.2</v>
      </c>
      <c r="R266" s="178">
        <f>Q266*H266</f>
        <v>117.2724</v>
      </c>
      <c r="S266" s="178">
        <v>0</v>
      </c>
      <c r="T266" s="179">
        <f>S266*H266</f>
        <v>0</v>
      </c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R266" s="180" t="s">
        <v>257</v>
      </c>
      <c r="AT266" s="180" t="s">
        <v>355</v>
      </c>
      <c r="AU266" s="180" t="s">
        <v>22</v>
      </c>
      <c r="AY266" s="20" t="s">
        <v>216</v>
      </c>
      <c r="BE266" s="181">
        <f>IF(N266="základní",J266,0)</f>
        <v>0</v>
      </c>
      <c r="BF266" s="181">
        <f>IF(N266="snížená",J266,0)</f>
        <v>0</v>
      </c>
      <c r="BG266" s="181">
        <f>IF(N266="zákl. přenesená",J266,0)</f>
        <v>0</v>
      </c>
      <c r="BH266" s="181">
        <f>IF(N266="sníž. přenesená",J266,0)</f>
        <v>0</v>
      </c>
      <c r="BI266" s="181">
        <f>IF(N266="nulová",J266,0)</f>
        <v>0</v>
      </c>
      <c r="BJ266" s="20" t="s">
        <v>88</v>
      </c>
      <c r="BK266" s="181">
        <f>ROUND(I266*H266,2)</f>
        <v>0</v>
      </c>
      <c r="BL266" s="20" t="s">
        <v>222</v>
      </c>
      <c r="BM266" s="180" t="s">
        <v>532</v>
      </c>
    </row>
    <row r="267" spans="1:51" s="13" customFormat="1" ht="12">
      <c r="A267" s="13"/>
      <c r="B267" s="182"/>
      <c r="C267" s="13"/>
      <c r="D267" s="183" t="s">
        <v>224</v>
      </c>
      <c r="E267" s="184" t="s">
        <v>3</v>
      </c>
      <c r="F267" s="185" t="s">
        <v>525</v>
      </c>
      <c r="G267" s="13"/>
      <c r="H267" s="186">
        <v>200.79</v>
      </c>
      <c r="I267" s="187"/>
      <c r="J267" s="13"/>
      <c r="K267" s="13"/>
      <c r="L267" s="182"/>
      <c r="M267" s="188"/>
      <c r="N267" s="189"/>
      <c r="O267" s="189"/>
      <c r="P267" s="189"/>
      <c r="Q267" s="189"/>
      <c r="R267" s="189"/>
      <c r="S267" s="189"/>
      <c r="T267" s="190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184" t="s">
        <v>224</v>
      </c>
      <c r="AU267" s="184" t="s">
        <v>22</v>
      </c>
      <c r="AV267" s="13" t="s">
        <v>22</v>
      </c>
      <c r="AW267" s="13" t="s">
        <v>41</v>
      </c>
      <c r="AX267" s="13" t="s">
        <v>80</v>
      </c>
      <c r="AY267" s="184" t="s">
        <v>216</v>
      </c>
    </row>
    <row r="268" spans="1:51" s="13" customFormat="1" ht="12">
      <c r="A268" s="13"/>
      <c r="B268" s="182"/>
      <c r="C268" s="13"/>
      <c r="D268" s="183" t="s">
        <v>224</v>
      </c>
      <c r="E268" s="184" t="s">
        <v>3</v>
      </c>
      <c r="F268" s="185" t="s">
        <v>526</v>
      </c>
      <c r="G268" s="13"/>
      <c r="H268" s="186">
        <v>252.64</v>
      </c>
      <c r="I268" s="187"/>
      <c r="J268" s="13"/>
      <c r="K268" s="13"/>
      <c r="L268" s="182"/>
      <c r="M268" s="188"/>
      <c r="N268" s="189"/>
      <c r="O268" s="189"/>
      <c r="P268" s="189"/>
      <c r="Q268" s="189"/>
      <c r="R268" s="189"/>
      <c r="S268" s="189"/>
      <c r="T268" s="190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184" t="s">
        <v>224</v>
      </c>
      <c r="AU268" s="184" t="s">
        <v>22</v>
      </c>
      <c r="AV268" s="13" t="s">
        <v>22</v>
      </c>
      <c r="AW268" s="13" t="s">
        <v>41</v>
      </c>
      <c r="AX268" s="13" t="s">
        <v>80</v>
      </c>
      <c r="AY268" s="184" t="s">
        <v>216</v>
      </c>
    </row>
    <row r="269" spans="1:51" s="13" customFormat="1" ht="12">
      <c r="A269" s="13"/>
      <c r="B269" s="182"/>
      <c r="C269" s="13"/>
      <c r="D269" s="183" t="s">
        <v>224</v>
      </c>
      <c r="E269" s="184" t="s">
        <v>3</v>
      </c>
      <c r="F269" s="185" t="s">
        <v>527</v>
      </c>
      <c r="G269" s="13"/>
      <c r="H269" s="186">
        <v>26.33</v>
      </c>
      <c r="I269" s="187"/>
      <c r="J269" s="13"/>
      <c r="K269" s="13"/>
      <c r="L269" s="182"/>
      <c r="M269" s="188"/>
      <c r="N269" s="189"/>
      <c r="O269" s="189"/>
      <c r="P269" s="189"/>
      <c r="Q269" s="189"/>
      <c r="R269" s="189"/>
      <c r="S269" s="189"/>
      <c r="T269" s="190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184" t="s">
        <v>224</v>
      </c>
      <c r="AU269" s="184" t="s">
        <v>22</v>
      </c>
      <c r="AV269" s="13" t="s">
        <v>22</v>
      </c>
      <c r="AW269" s="13" t="s">
        <v>41</v>
      </c>
      <c r="AX269" s="13" t="s">
        <v>80</v>
      </c>
      <c r="AY269" s="184" t="s">
        <v>216</v>
      </c>
    </row>
    <row r="270" spans="1:51" s="13" customFormat="1" ht="12">
      <c r="A270" s="13"/>
      <c r="B270" s="182"/>
      <c r="C270" s="13"/>
      <c r="D270" s="183" t="s">
        <v>224</v>
      </c>
      <c r="E270" s="184" t="s">
        <v>3</v>
      </c>
      <c r="F270" s="185" t="s">
        <v>528</v>
      </c>
      <c r="G270" s="13"/>
      <c r="H270" s="186">
        <v>78.68</v>
      </c>
      <c r="I270" s="187"/>
      <c r="J270" s="13"/>
      <c r="K270" s="13"/>
      <c r="L270" s="182"/>
      <c r="M270" s="188"/>
      <c r="N270" s="189"/>
      <c r="O270" s="189"/>
      <c r="P270" s="189"/>
      <c r="Q270" s="189"/>
      <c r="R270" s="189"/>
      <c r="S270" s="189"/>
      <c r="T270" s="190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184" t="s">
        <v>224</v>
      </c>
      <c r="AU270" s="184" t="s">
        <v>22</v>
      </c>
      <c r="AV270" s="13" t="s">
        <v>22</v>
      </c>
      <c r="AW270" s="13" t="s">
        <v>41</v>
      </c>
      <c r="AX270" s="13" t="s">
        <v>80</v>
      </c>
      <c r="AY270" s="184" t="s">
        <v>216</v>
      </c>
    </row>
    <row r="271" spans="1:51" s="14" customFormat="1" ht="12">
      <c r="A271" s="14"/>
      <c r="B271" s="195"/>
      <c r="C271" s="14"/>
      <c r="D271" s="183" t="s">
        <v>224</v>
      </c>
      <c r="E271" s="196" t="s">
        <v>3</v>
      </c>
      <c r="F271" s="197" t="s">
        <v>233</v>
      </c>
      <c r="G271" s="14"/>
      <c r="H271" s="198">
        <v>558.44</v>
      </c>
      <c r="I271" s="199"/>
      <c r="J271" s="14"/>
      <c r="K271" s="14"/>
      <c r="L271" s="195"/>
      <c r="M271" s="200"/>
      <c r="N271" s="201"/>
      <c r="O271" s="201"/>
      <c r="P271" s="201"/>
      <c r="Q271" s="201"/>
      <c r="R271" s="201"/>
      <c r="S271" s="201"/>
      <c r="T271" s="202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196" t="s">
        <v>224</v>
      </c>
      <c r="AU271" s="196" t="s">
        <v>22</v>
      </c>
      <c r="AV271" s="14" t="s">
        <v>222</v>
      </c>
      <c r="AW271" s="14" t="s">
        <v>41</v>
      </c>
      <c r="AX271" s="14" t="s">
        <v>88</v>
      </c>
      <c r="AY271" s="196" t="s">
        <v>216</v>
      </c>
    </row>
    <row r="272" spans="1:51" s="13" customFormat="1" ht="12">
      <c r="A272" s="13"/>
      <c r="B272" s="182"/>
      <c r="C272" s="13"/>
      <c r="D272" s="183" t="s">
        <v>224</v>
      </c>
      <c r="E272" s="13"/>
      <c r="F272" s="185" t="s">
        <v>533</v>
      </c>
      <c r="G272" s="13"/>
      <c r="H272" s="186">
        <v>586.362</v>
      </c>
      <c r="I272" s="187"/>
      <c r="J272" s="13"/>
      <c r="K272" s="13"/>
      <c r="L272" s="182"/>
      <c r="M272" s="188"/>
      <c r="N272" s="189"/>
      <c r="O272" s="189"/>
      <c r="P272" s="189"/>
      <c r="Q272" s="189"/>
      <c r="R272" s="189"/>
      <c r="S272" s="189"/>
      <c r="T272" s="190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184" t="s">
        <v>224</v>
      </c>
      <c r="AU272" s="184" t="s">
        <v>22</v>
      </c>
      <c r="AV272" s="13" t="s">
        <v>22</v>
      </c>
      <c r="AW272" s="13" t="s">
        <v>4</v>
      </c>
      <c r="AX272" s="13" t="s">
        <v>88</v>
      </c>
      <c r="AY272" s="184" t="s">
        <v>216</v>
      </c>
    </row>
    <row r="273" spans="1:65" s="2" customFormat="1" ht="24.15" customHeight="1">
      <c r="A273" s="40"/>
      <c r="B273" s="167"/>
      <c r="C273" s="168" t="s">
        <v>534</v>
      </c>
      <c r="D273" s="168" t="s">
        <v>218</v>
      </c>
      <c r="E273" s="169" t="s">
        <v>535</v>
      </c>
      <c r="F273" s="170" t="s">
        <v>536</v>
      </c>
      <c r="G273" s="171" t="s">
        <v>221</v>
      </c>
      <c r="H273" s="172">
        <v>2653.322</v>
      </c>
      <c r="I273" s="173"/>
      <c r="J273" s="174">
        <f>ROUND(I273*H273,2)</f>
        <v>0</v>
      </c>
      <c r="K273" s="175"/>
      <c r="L273" s="41"/>
      <c r="M273" s="176" t="s">
        <v>3</v>
      </c>
      <c r="N273" s="177" t="s">
        <v>51</v>
      </c>
      <c r="O273" s="74"/>
      <c r="P273" s="178">
        <f>O273*H273</f>
        <v>0</v>
      </c>
      <c r="Q273" s="178">
        <v>0.00036</v>
      </c>
      <c r="R273" s="178">
        <f>Q273*H273</f>
        <v>0.9551959200000001</v>
      </c>
      <c r="S273" s="178">
        <v>0</v>
      </c>
      <c r="T273" s="179">
        <f>S273*H273</f>
        <v>0</v>
      </c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R273" s="180" t="s">
        <v>222</v>
      </c>
      <c r="AT273" s="180" t="s">
        <v>218</v>
      </c>
      <c r="AU273" s="180" t="s">
        <v>22</v>
      </c>
      <c r="AY273" s="20" t="s">
        <v>216</v>
      </c>
      <c r="BE273" s="181">
        <f>IF(N273="základní",J273,0)</f>
        <v>0</v>
      </c>
      <c r="BF273" s="181">
        <f>IF(N273="snížená",J273,0)</f>
        <v>0</v>
      </c>
      <c r="BG273" s="181">
        <f>IF(N273="zákl. přenesená",J273,0)</f>
        <v>0</v>
      </c>
      <c r="BH273" s="181">
        <f>IF(N273="sníž. přenesená",J273,0)</f>
        <v>0</v>
      </c>
      <c r="BI273" s="181">
        <f>IF(N273="nulová",J273,0)</f>
        <v>0</v>
      </c>
      <c r="BJ273" s="20" t="s">
        <v>88</v>
      </c>
      <c r="BK273" s="181">
        <f>ROUND(I273*H273,2)</f>
        <v>0</v>
      </c>
      <c r="BL273" s="20" t="s">
        <v>222</v>
      </c>
      <c r="BM273" s="180" t="s">
        <v>537</v>
      </c>
    </row>
    <row r="274" spans="1:51" s="13" customFormat="1" ht="12">
      <c r="A274" s="13"/>
      <c r="B274" s="182"/>
      <c r="C274" s="13"/>
      <c r="D274" s="183" t="s">
        <v>224</v>
      </c>
      <c r="E274" s="184" t="s">
        <v>3</v>
      </c>
      <c r="F274" s="185" t="s">
        <v>538</v>
      </c>
      <c r="G274" s="13"/>
      <c r="H274" s="186">
        <v>2412.111</v>
      </c>
      <c r="I274" s="187"/>
      <c r="J274" s="13"/>
      <c r="K274" s="13"/>
      <c r="L274" s="182"/>
      <c r="M274" s="188"/>
      <c r="N274" s="189"/>
      <c r="O274" s="189"/>
      <c r="P274" s="189"/>
      <c r="Q274" s="189"/>
      <c r="R274" s="189"/>
      <c r="S274" s="189"/>
      <c r="T274" s="190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184" t="s">
        <v>224</v>
      </c>
      <c r="AU274" s="184" t="s">
        <v>22</v>
      </c>
      <c r="AV274" s="13" t="s">
        <v>22</v>
      </c>
      <c r="AW274" s="13" t="s">
        <v>41</v>
      </c>
      <c r="AX274" s="13" t="s">
        <v>88</v>
      </c>
      <c r="AY274" s="184" t="s">
        <v>216</v>
      </c>
    </row>
    <row r="275" spans="1:51" s="13" customFormat="1" ht="12">
      <c r="A275" s="13"/>
      <c r="B275" s="182"/>
      <c r="C275" s="13"/>
      <c r="D275" s="183" t="s">
        <v>224</v>
      </c>
      <c r="E275" s="13"/>
      <c r="F275" s="185" t="s">
        <v>539</v>
      </c>
      <c r="G275" s="13"/>
      <c r="H275" s="186">
        <v>2653.322</v>
      </c>
      <c r="I275" s="187"/>
      <c r="J275" s="13"/>
      <c r="K275" s="13"/>
      <c r="L275" s="182"/>
      <c r="M275" s="188"/>
      <c r="N275" s="189"/>
      <c r="O275" s="189"/>
      <c r="P275" s="189"/>
      <c r="Q275" s="189"/>
      <c r="R275" s="189"/>
      <c r="S275" s="189"/>
      <c r="T275" s="190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184" t="s">
        <v>224</v>
      </c>
      <c r="AU275" s="184" t="s">
        <v>22</v>
      </c>
      <c r="AV275" s="13" t="s">
        <v>22</v>
      </c>
      <c r="AW275" s="13" t="s">
        <v>4</v>
      </c>
      <c r="AX275" s="13" t="s">
        <v>88</v>
      </c>
      <c r="AY275" s="184" t="s">
        <v>216</v>
      </c>
    </row>
    <row r="276" spans="1:65" s="2" customFormat="1" ht="24.15" customHeight="1">
      <c r="A276" s="40"/>
      <c r="B276" s="167"/>
      <c r="C276" s="168" t="s">
        <v>540</v>
      </c>
      <c r="D276" s="168" t="s">
        <v>218</v>
      </c>
      <c r="E276" s="169" t="s">
        <v>541</v>
      </c>
      <c r="F276" s="170" t="s">
        <v>542</v>
      </c>
      <c r="G276" s="171" t="s">
        <v>270</v>
      </c>
      <c r="H276" s="172">
        <v>3.84</v>
      </c>
      <c r="I276" s="173"/>
      <c r="J276" s="174">
        <f>ROUND(I276*H276,2)</f>
        <v>0</v>
      </c>
      <c r="K276" s="175"/>
      <c r="L276" s="41"/>
      <c r="M276" s="176" t="s">
        <v>3</v>
      </c>
      <c r="N276" s="177" t="s">
        <v>51</v>
      </c>
      <c r="O276" s="74"/>
      <c r="P276" s="178">
        <f>O276*H276</f>
        <v>0</v>
      </c>
      <c r="Q276" s="178">
        <v>0</v>
      </c>
      <c r="R276" s="178">
        <f>Q276*H276</f>
        <v>0</v>
      </c>
      <c r="S276" s="178">
        <v>2.4</v>
      </c>
      <c r="T276" s="179">
        <f>S276*H276</f>
        <v>9.216</v>
      </c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R276" s="180" t="s">
        <v>222</v>
      </c>
      <c r="AT276" s="180" t="s">
        <v>218</v>
      </c>
      <c r="AU276" s="180" t="s">
        <v>22</v>
      </c>
      <c r="AY276" s="20" t="s">
        <v>216</v>
      </c>
      <c r="BE276" s="181">
        <f>IF(N276="základní",J276,0)</f>
        <v>0</v>
      </c>
      <c r="BF276" s="181">
        <f>IF(N276="snížená",J276,0)</f>
        <v>0</v>
      </c>
      <c r="BG276" s="181">
        <f>IF(N276="zákl. přenesená",J276,0)</f>
        <v>0</v>
      </c>
      <c r="BH276" s="181">
        <f>IF(N276="sníž. přenesená",J276,0)</f>
        <v>0</v>
      </c>
      <c r="BI276" s="181">
        <f>IF(N276="nulová",J276,0)</f>
        <v>0</v>
      </c>
      <c r="BJ276" s="20" t="s">
        <v>88</v>
      </c>
      <c r="BK276" s="181">
        <f>ROUND(I276*H276,2)</f>
        <v>0</v>
      </c>
      <c r="BL276" s="20" t="s">
        <v>222</v>
      </c>
      <c r="BM276" s="180" t="s">
        <v>543</v>
      </c>
    </row>
    <row r="277" spans="1:51" s="13" customFormat="1" ht="12">
      <c r="A277" s="13"/>
      <c r="B277" s="182"/>
      <c r="C277" s="13"/>
      <c r="D277" s="183" t="s">
        <v>224</v>
      </c>
      <c r="E277" s="184" t="s">
        <v>3</v>
      </c>
      <c r="F277" s="185" t="s">
        <v>544</v>
      </c>
      <c r="G277" s="13"/>
      <c r="H277" s="186">
        <v>1.44</v>
      </c>
      <c r="I277" s="187"/>
      <c r="J277" s="13"/>
      <c r="K277" s="13"/>
      <c r="L277" s="182"/>
      <c r="M277" s="188"/>
      <c r="N277" s="189"/>
      <c r="O277" s="189"/>
      <c r="P277" s="189"/>
      <c r="Q277" s="189"/>
      <c r="R277" s="189"/>
      <c r="S277" s="189"/>
      <c r="T277" s="190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184" t="s">
        <v>224</v>
      </c>
      <c r="AU277" s="184" t="s">
        <v>22</v>
      </c>
      <c r="AV277" s="13" t="s">
        <v>22</v>
      </c>
      <c r="AW277" s="13" t="s">
        <v>41</v>
      </c>
      <c r="AX277" s="13" t="s">
        <v>80</v>
      </c>
      <c r="AY277" s="184" t="s">
        <v>216</v>
      </c>
    </row>
    <row r="278" spans="1:51" s="13" customFormat="1" ht="12">
      <c r="A278" s="13"/>
      <c r="B278" s="182"/>
      <c r="C278" s="13"/>
      <c r="D278" s="183" t="s">
        <v>224</v>
      </c>
      <c r="E278" s="184" t="s">
        <v>3</v>
      </c>
      <c r="F278" s="185" t="s">
        <v>545</v>
      </c>
      <c r="G278" s="13"/>
      <c r="H278" s="186">
        <v>3.84</v>
      </c>
      <c r="I278" s="187"/>
      <c r="J278" s="13"/>
      <c r="K278" s="13"/>
      <c r="L278" s="182"/>
      <c r="M278" s="188"/>
      <c r="N278" s="189"/>
      <c r="O278" s="189"/>
      <c r="P278" s="189"/>
      <c r="Q278" s="189"/>
      <c r="R278" s="189"/>
      <c r="S278" s="189"/>
      <c r="T278" s="190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184" t="s">
        <v>224</v>
      </c>
      <c r="AU278" s="184" t="s">
        <v>22</v>
      </c>
      <c r="AV278" s="13" t="s">
        <v>22</v>
      </c>
      <c r="AW278" s="13" t="s">
        <v>41</v>
      </c>
      <c r="AX278" s="13" t="s">
        <v>88</v>
      </c>
      <c r="AY278" s="184" t="s">
        <v>216</v>
      </c>
    </row>
    <row r="279" spans="1:65" s="2" customFormat="1" ht="76.35" customHeight="1">
      <c r="A279" s="40"/>
      <c r="B279" s="167"/>
      <c r="C279" s="168" t="s">
        <v>546</v>
      </c>
      <c r="D279" s="168" t="s">
        <v>218</v>
      </c>
      <c r="E279" s="169" t="s">
        <v>547</v>
      </c>
      <c r="F279" s="170" t="s">
        <v>548</v>
      </c>
      <c r="G279" s="171" t="s">
        <v>260</v>
      </c>
      <c r="H279" s="172">
        <v>14</v>
      </c>
      <c r="I279" s="173"/>
      <c r="J279" s="174">
        <f>ROUND(I279*H279,2)</f>
        <v>0</v>
      </c>
      <c r="K279" s="175"/>
      <c r="L279" s="41"/>
      <c r="M279" s="176" t="s">
        <v>3</v>
      </c>
      <c r="N279" s="177" t="s">
        <v>51</v>
      </c>
      <c r="O279" s="74"/>
      <c r="P279" s="178">
        <f>O279*H279</f>
        <v>0</v>
      </c>
      <c r="Q279" s="178">
        <v>0</v>
      </c>
      <c r="R279" s="178">
        <f>Q279*H279</f>
        <v>0</v>
      </c>
      <c r="S279" s="178">
        <v>0.035</v>
      </c>
      <c r="T279" s="179">
        <f>S279*H279</f>
        <v>0.49000000000000005</v>
      </c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R279" s="180" t="s">
        <v>222</v>
      </c>
      <c r="AT279" s="180" t="s">
        <v>218</v>
      </c>
      <c r="AU279" s="180" t="s">
        <v>22</v>
      </c>
      <c r="AY279" s="20" t="s">
        <v>216</v>
      </c>
      <c r="BE279" s="181">
        <f>IF(N279="základní",J279,0)</f>
        <v>0</v>
      </c>
      <c r="BF279" s="181">
        <f>IF(N279="snížená",J279,0)</f>
        <v>0</v>
      </c>
      <c r="BG279" s="181">
        <f>IF(N279="zákl. přenesená",J279,0)</f>
        <v>0</v>
      </c>
      <c r="BH279" s="181">
        <f>IF(N279="sníž. přenesená",J279,0)</f>
        <v>0</v>
      </c>
      <c r="BI279" s="181">
        <f>IF(N279="nulová",J279,0)</f>
        <v>0</v>
      </c>
      <c r="BJ279" s="20" t="s">
        <v>88</v>
      </c>
      <c r="BK279" s="181">
        <f>ROUND(I279*H279,2)</f>
        <v>0</v>
      </c>
      <c r="BL279" s="20" t="s">
        <v>222</v>
      </c>
      <c r="BM279" s="180" t="s">
        <v>549</v>
      </c>
    </row>
    <row r="280" spans="1:65" s="2" customFormat="1" ht="49.05" customHeight="1">
      <c r="A280" s="40"/>
      <c r="B280" s="167"/>
      <c r="C280" s="168" t="s">
        <v>550</v>
      </c>
      <c r="D280" s="168" t="s">
        <v>218</v>
      </c>
      <c r="E280" s="169" t="s">
        <v>551</v>
      </c>
      <c r="F280" s="170" t="s">
        <v>552</v>
      </c>
      <c r="G280" s="171" t="s">
        <v>461</v>
      </c>
      <c r="H280" s="172">
        <v>7</v>
      </c>
      <c r="I280" s="173"/>
      <c r="J280" s="174">
        <f>ROUND(I280*H280,2)</f>
        <v>0</v>
      </c>
      <c r="K280" s="175"/>
      <c r="L280" s="41"/>
      <c r="M280" s="176" t="s">
        <v>3</v>
      </c>
      <c r="N280" s="177" t="s">
        <v>51</v>
      </c>
      <c r="O280" s="74"/>
      <c r="P280" s="178">
        <f>O280*H280</f>
        <v>0</v>
      </c>
      <c r="Q280" s="178">
        <v>0</v>
      </c>
      <c r="R280" s="178">
        <f>Q280*H280</f>
        <v>0</v>
      </c>
      <c r="S280" s="178">
        <v>0.082</v>
      </c>
      <c r="T280" s="179">
        <f>S280*H280</f>
        <v>0.5740000000000001</v>
      </c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R280" s="180" t="s">
        <v>222</v>
      </c>
      <c r="AT280" s="180" t="s">
        <v>218</v>
      </c>
      <c r="AU280" s="180" t="s">
        <v>22</v>
      </c>
      <c r="AY280" s="20" t="s">
        <v>216</v>
      </c>
      <c r="BE280" s="181">
        <f>IF(N280="základní",J280,0)</f>
        <v>0</v>
      </c>
      <c r="BF280" s="181">
        <f>IF(N280="snížená",J280,0)</f>
        <v>0</v>
      </c>
      <c r="BG280" s="181">
        <f>IF(N280="zákl. přenesená",J280,0)</f>
        <v>0</v>
      </c>
      <c r="BH280" s="181">
        <f>IF(N280="sníž. přenesená",J280,0)</f>
        <v>0</v>
      </c>
      <c r="BI280" s="181">
        <f>IF(N280="nulová",J280,0)</f>
        <v>0</v>
      </c>
      <c r="BJ280" s="20" t="s">
        <v>88</v>
      </c>
      <c r="BK280" s="181">
        <f>ROUND(I280*H280,2)</f>
        <v>0</v>
      </c>
      <c r="BL280" s="20" t="s">
        <v>222</v>
      </c>
      <c r="BM280" s="180" t="s">
        <v>553</v>
      </c>
    </row>
    <row r="281" spans="1:47" s="2" customFormat="1" ht="12">
      <c r="A281" s="40"/>
      <c r="B281" s="41"/>
      <c r="C281" s="40"/>
      <c r="D281" s="183" t="s">
        <v>229</v>
      </c>
      <c r="E281" s="40"/>
      <c r="F281" s="191" t="s">
        <v>554</v>
      </c>
      <c r="G281" s="40"/>
      <c r="H281" s="40"/>
      <c r="I281" s="192"/>
      <c r="J281" s="40"/>
      <c r="K281" s="40"/>
      <c r="L281" s="41"/>
      <c r="M281" s="193"/>
      <c r="N281" s="194"/>
      <c r="O281" s="74"/>
      <c r="P281" s="74"/>
      <c r="Q281" s="74"/>
      <c r="R281" s="74"/>
      <c r="S281" s="74"/>
      <c r="T281" s="75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T281" s="20" t="s">
        <v>229</v>
      </c>
      <c r="AU281" s="20" t="s">
        <v>22</v>
      </c>
    </row>
    <row r="282" spans="1:63" s="12" customFormat="1" ht="22.8" customHeight="1">
      <c r="A282" s="12"/>
      <c r="B282" s="154"/>
      <c r="C282" s="12"/>
      <c r="D282" s="155" t="s">
        <v>79</v>
      </c>
      <c r="E282" s="165" t="s">
        <v>555</v>
      </c>
      <c r="F282" s="165" t="s">
        <v>556</v>
      </c>
      <c r="G282" s="12"/>
      <c r="H282" s="12"/>
      <c r="I282" s="157"/>
      <c r="J282" s="166">
        <f>BK282</f>
        <v>0</v>
      </c>
      <c r="K282" s="12"/>
      <c r="L282" s="154"/>
      <c r="M282" s="159"/>
      <c r="N282" s="160"/>
      <c r="O282" s="160"/>
      <c r="P282" s="161">
        <f>SUM(P283:P299)</f>
        <v>0</v>
      </c>
      <c r="Q282" s="160"/>
      <c r="R282" s="161">
        <f>SUM(R283:R299)</f>
        <v>0</v>
      </c>
      <c r="S282" s="160"/>
      <c r="T282" s="162">
        <f>SUM(T283:T299)</f>
        <v>0</v>
      </c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R282" s="155" t="s">
        <v>88</v>
      </c>
      <c r="AT282" s="163" t="s">
        <v>79</v>
      </c>
      <c r="AU282" s="163" t="s">
        <v>88</v>
      </c>
      <c r="AY282" s="155" t="s">
        <v>216</v>
      </c>
      <c r="BK282" s="164">
        <f>SUM(BK283:BK299)</f>
        <v>0</v>
      </c>
    </row>
    <row r="283" spans="1:65" s="2" customFormat="1" ht="37.8" customHeight="1">
      <c r="A283" s="40"/>
      <c r="B283" s="167"/>
      <c r="C283" s="168" t="s">
        <v>557</v>
      </c>
      <c r="D283" s="168" t="s">
        <v>218</v>
      </c>
      <c r="E283" s="169" t="s">
        <v>558</v>
      </c>
      <c r="F283" s="170" t="s">
        <v>559</v>
      </c>
      <c r="G283" s="171" t="s">
        <v>299</v>
      </c>
      <c r="H283" s="172">
        <v>678.422</v>
      </c>
      <c r="I283" s="173"/>
      <c r="J283" s="174">
        <f>ROUND(I283*H283,2)</f>
        <v>0</v>
      </c>
      <c r="K283" s="175"/>
      <c r="L283" s="41"/>
      <c r="M283" s="176" t="s">
        <v>3</v>
      </c>
      <c r="N283" s="177" t="s">
        <v>51</v>
      </c>
      <c r="O283" s="74"/>
      <c r="P283" s="178">
        <f>O283*H283</f>
        <v>0</v>
      </c>
      <c r="Q283" s="178">
        <v>0</v>
      </c>
      <c r="R283" s="178">
        <f>Q283*H283</f>
        <v>0</v>
      </c>
      <c r="S283" s="178">
        <v>0</v>
      </c>
      <c r="T283" s="179">
        <f>S283*H283</f>
        <v>0</v>
      </c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R283" s="180" t="s">
        <v>222</v>
      </c>
      <c r="AT283" s="180" t="s">
        <v>218</v>
      </c>
      <c r="AU283" s="180" t="s">
        <v>22</v>
      </c>
      <c r="AY283" s="20" t="s">
        <v>216</v>
      </c>
      <c r="BE283" s="181">
        <f>IF(N283="základní",J283,0)</f>
        <v>0</v>
      </c>
      <c r="BF283" s="181">
        <f>IF(N283="snížená",J283,0)</f>
        <v>0</v>
      </c>
      <c r="BG283" s="181">
        <f>IF(N283="zákl. přenesená",J283,0)</f>
        <v>0</v>
      </c>
      <c r="BH283" s="181">
        <f>IF(N283="sníž. přenesená",J283,0)</f>
        <v>0</v>
      </c>
      <c r="BI283" s="181">
        <f>IF(N283="nulová",J283,0)</f>
        <v>0</v>
      </c>
      <c r="BJ283" s="20" t="s">
        <v>88</v>
      </c>
      <c r="BK283" s="181">
        <f>ROUND(I283*H283,2)</f>
        <v>0</v>
      </c>
      <c r="BL283" s="20" t="s">
        <v>222</v>
      </c>
      <c r="BM283" s="180" t="s">
        <v>560</v>
      </c>
    </row>
    <row r="284" spans="1:65" s="2" customFormat="1" ht="49.05" customHeight="1">
      <c r="A284" s="40"/>
      <c r="B284" s="167"/>
      <c r="C284" s="168" t="s">
        <v>561</v>
      </c>
      <c r="D284" s="168" t="s">
        <v>218</v>
      </c>
      <c r="E284" s="169" t="s">
        <v>562</v>
      </c>
      <c r="F284" s="170" t="s">
        <v>563</v>
      </c>
      <c r="G284" s="171" t="s">
        <v>299</v>
      </c>
      <c r="H284" s="172">
        <v>900.57</v>
      </c>
      <c r="I284" s="173"/>
      <c r="J284" s="174">
        <f>ROUND(I284*H284,2)</f>
        <v>0</v>
      </c>
      <c r="K284" s="175"/>
      <c r="L284" s="41"/>
      <c r="M284" s="176" t="s">
        <v>3</v>
      </c>
      <c r="N284" s="177" t="s">
        <v>51</v>
      </c>
      <c r="O284" s="74"/>
      <c r="P284" s="178">
        <f>O284*H284</f>
        <v>0</v>
      </c>
      <c r="Q284" s="178">
        <v>0</v>
      </c>
      <c r="R284" s="178">
        <f>Q284*H284</f>
        <v>0</v>
      </c>
      <c r="S284" s="178">
        <v>0</v>
      </c>
      <c r="T284" s="179">
        <f>S284*H284</f>
        <v>0</v>
      </c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R284" s="180" t="s">
        <v>222</v>
      </c>
      <c r="AT284" s="180" t="s">
        <v>218</v>
      </c>
      <c r="AU284" s="180" t="s">
        <v>22</v>
      </c>
      <c r="AY284" s="20" t="s">
        <v>216</v>
      </c>
      <c r="BE284" s="181">
        <f>IF(N284="základní",J284,0)</f>
        <v>0</v>
      </c>
      <c r="BF284" s="181">
        <f>IF(N284="snížená",J284,0)</f>
        <v>0</v>
      </c>
      <c r="BG284" s="181">
        <f>IF(N284="zákl. přenesená",J284,0)</f>
        <v>0</v>
      </c>
      <c r="BH284" s="181">
        <f>IF(N284="sníž. přenesená",J284,0)</f>
        <v>0</v>
      </c>
      <c r="BI284" s="181">
        <f>IF(N284="nulová",J284,0)</f>
        <v>0</v>
      </c>
      <c r="BJ284" s="20" t="s">
        <v>88</v>
      </c>
      <c r="BK284" s="181">
        <f>ROUND(I284*H284,2)</f>
        <v>0</v>
      </c>
      <c r="BL284" s="20" t="s">
        <v>222</v>
      </c>
      <c r="BM284" s="180" t="s">
        <v>564</v>
      </c>
    </row>
    <row r="285" spans="1:47" s="2" customFormat="1" ht="12">
      <c r="A285" s="40"/>
      <c r="B285" s="41"/>
      <c r="C285" s="40"/>
      <c r="D285" s="183" t="s">
        <v>229</v>
      </c>
      <c r="E285" s="40"/>
      <c r="F285" s="191" t="s">
        <v>565</v>
      </c>
      <c r="G285" s="40"/>
      <c r="H285" s="40"/>
      <c r="I285" s="192"/>
      <c r="J285" s="40"/>
      <c r="K285" s="40"/>
      <c r="L285" s="41"/>
      <c r="M285" s="193"/>
      <c r="N285" s="194"/>
      <c r="O285" s="74"/>
      <c r="P285" s="74"/>
      <c r="Q285" s="74"/>
      <c r="R285" s="74"/>
      <c r="S285" s="74"/>
      <c r="T285" s="75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T285" s="20" t="s">
        <v>229</v>
      </c>
      <c r="AU285" s="20" t="s">
        <v>22</v>
      </c>
    </row>
    <row r="286" spans="1:51" s="13" customFormat="1" ht="12">
      <c r="A286" s="13"/>
      <c r="B286" s="182"/>
      <c r="C286" s="13"/>
      <c r="D286" s="183" t="s">
        <v>224</v>
      </c>
      <c r="E286" s="184" t="s">
        <v>3</v>
      </c>
      <c r="F286" s="185" t="s">
        <v>566</v>
      </c>
      <c r="G286" s="13"/>
      <c r="H286" s="186">
        <v>81.87</v>
      </c>
      <c r="I286" s="187"/>
      <c r="J286" s="13"/>
      <c r="K286" s="13"/>
      <c r="L286" s="182"/>
      <c r="M286" s="188"/>
      <c r="N286" s="189"/>
      <c r="O286" s="189"/>
      <c r="P286" s="189"/>
      <c r="Q286" s="189"/>
      <c r="R286" s="189"/>
      <c r="S286" s="189"/>
      <c r="T286" s="190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184" t="s">
        <v>224</v>
      </c>
      <c r="AU286" s="184" t="s">
        <v>22</v>
      </c>
      <c r="AV286" s="13" t="s">
        <v>22</v>
      </c>
      <c r="AW286" s="13" t="s">
        <v>41</v>
      </c>
      <c r="AX286" s="13" t="s">
        <v>88</v>
      </c>
      <c r="AY286" s="184" t="s">
        <v>216</v>
      </c>
    </row>
    <row r="287" spans="1:51" s="13" customFormat="1" ht="12">
      <c r="A287" s="13"/>
      <c r="B287" s="182"/>
      <c r="C287" s="13"/>
      <c r="D287" s="183" t="s">
        <v>224</v>
      </c>
      <c r="E287" s="13"/>
      <c r="F287" s="185" t="s">
        <v>567</v>
      </c>
      <c r="G287" s="13"/>
      <c r="H287" s="186">
        <v>900.57</v>
      </c>
      <c r="I287" s="187"/>
      <c r="J287" s="13"/>
      <c r="K287" s="13"/>
      <c r="L287" s="182"/>
      <c r="M287" s="188"/>
      <c r="N287" s="189"/>
      <c r="O287" s="189"/>
      <c r="P287" s="189"/>
      <c r="Q287" s="189"/>
      <c r="R287" s="189"/>
      <c r="S287" s="189"/>
      <c r="T287" s="190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184" t="s">
        <v>224</v>
      </c>
      <c r="AU287" s="184" t="s">
        <v>22</v>
      </c>
      <c r="AV287" s="13" t="s">
        <v>22</v>
      </c>
      <c r="AW287" s="13" t="s">
        <v>4</v>
      </c>
      <c r="AX287" s="13" t="s">
        <v>88</v>
      </c>
      <c r="AY287" s="184" t="s">
        <v>216</v>
      </c>
    </row>
    <row r="288" spans="1:65" s="2" customFormat="1" ht="49.05" customHeight="1">
      <c r="A288" s="40"/>
      <c r="B288" s="167"/>
      <c r="C288" s="168" t="s">
        <v>568</v>
      </c>
      <c r="D288" s="168" t="s">
        <v>218</v>
      </c>
      <c r="E288" s="169" t="s">
        <v>562</v>
      </c>
      <c r="F288" s="170" t="s">
        <v>563</v>
      </c>
      <c r="G288" s="171" t="s">
        <v>299</v>
      </c>
      <c r="H288" s="172">
        <v>9287.124</v>
      </c>
      <c r="I288" s="173"/>
      <c r="J288" s="174">
        <f>ROUND(I288*H288,2)</f>
        <v>0</v>
      </c>
      <c r="K288" s="175"/>
      <c r="L288" s="41"/>
      <c r="M288" s="176" t="s">
        <v>3</v>
      </c>
      <c r="N288" s="177" t="s">
        <v>51</v>
      </c>
      <c r="O288" s="74"/>
      <c r="P288" s="178">
        <f>O288*H288</f>
        <v>0</v>
      </c>
      <c r="Q288" s="178">
        <v>0</v>
      </c>
      <c r="R288" s="178">
        <f>Q288*H288</f>
        <v>0</v>
      </c>
      <c r="S288" s="178">
        <v>0</v>
      </c>
      <c r="T288" s="179">
        <f>S288*H288</f>
        <v>0</v>
      </c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R288" s="180" t="s">
        <v>222</v>
      </c>
      <c r="AT288" s="180" t="s">
        <v>218</v>
      </c>
      <c r="AU288" s="180" t="s">
        <v>22</v>
      </c>
      <c r="AY288" s="20" t="s">
        <v>216</v>
      </c>
      <c r="BE288" s="181">
        <f>IF(N288="základní",J288,0)</f>
        <v>0</v>
      </c>
      <c r="BF288" s="181">
        <f>IF(N288="snížená",J288,0)</f>
        <v>0</v>
      </c>
      <c r="BG288" s="181">
        <f>IF(N288="zákl. přenesená",J288,0)</f>
        <v>0</v>
      </c>
      <c r="BH288" s="181">
        <f>IF(N288="sníž. přenesená",J288,0)</f>
        <v>0</v>
      </c>
      <c r="BI288" s="181">
        <f>IF(N288="nulová",J288,0)</f>
        <v>0</v>
      </c>
      <c r="BJ288" s="20" t="s">
        <v>88</v>
      </c>
      <c r="BK288" s="181">
        <f>ROUND(I288*H288,2)</f>
        <v>0</v>
      </c>
      <c r="BL288" s="20" t="s">
        <v>222</v>
      </c>
      <c r="BM288" s="180" t="s">
        <v>569</v>
      </c>
    </row>
    <row r="289" spans="1:47" s="2" customFormat="1" ht="12">
      <c r="A289" s="40"/>
      <c r="B289" s="41"/>
      <c r="C289" s="40"/>
      <c r="D289" s="183" t="s">
        <v>229</v>
      </c>
      <c r="E289" s="40"/>
      <c r="F289" s="191" t="s">
        <v>570</v>
      </c>
      <c r="G289" s="40"/>
      <c r="H289" s="40"/>
      <c r="I289" s="192"/>
      <c r="J289" s="40"/>
      <c r="K289" s="40"/>
      <c r="L289" s="41"/>
      <c r="M289" s="193"/>
      <c r="N289" s="194"/>
      <c r="O289" s="74"/>
      <c r="P289" s="74"/>
      <c r="Q289" s="74"/>
      <c r="R289" s="74"/>
      <c r="S289" s="74"/>
      <c r="T289" s="75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T289" s="20" t="s">
        <v>229</v>
      </c>
      <c r="AU289" s="20" t="s">
        <v>22</v>
      </c>
    </row>
    <row r="290" spans="1:51" s="13" customFormat="1" ht="12">
      <c r="A290" s="13"/>
      <c r="B290" s="182"/>
      <c r="C290" s="13"/>
      <c r="D290" s="183" t="s">
        <v>224</v>
      </c>
      <c r="E290" s="184" t="s">
        <v>3</v>
      </c>
      <c r="F290" s="185" t="s">
        <v>571</v>
      </c>
      <c r="G290" s="13"/>
      <c r="H290" s="186">
        <v>140.714</v>
      </c>
      <c r="I290" s="187"/>
      <c r="J290" s="13"/>
      <c r="K290" s="13"/>
      <c r="L290" s="182"/>
      <c r="M290" s="188"/>
      <c r="N290" s="189"/>
      <c r="O290" s="189"/>
      <c r="P290" s="189"/>
      <c r="Q290" s="189"/>
      <c r="R290" s="189"/>
      <c r="S290" s="189"/>
      <c r="T290" s="190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184" t="s">
        <v>224</v>
      </c>
      <c r="AU290" s="184" t="s">
        <v>22</v>
      </c>
      <c r="AV290" s="13" t="s">
        <v>22</v>
      </c>
      <c r="AW290" s="13" t="s">
        <v>41</v>
      </c>
      <c r="AX290" s="13" t="s">
        <v>88</v>
      </c>
      <c r="AY290" s="184" t="s">
        <v>216</v>
      </c>
    </row>
    <row r="291" spans="1:51" s="13" customFormat="1" ht="12">
      <c r="A291" s="13"/>
      <c r="B291" s="182"/>
      <c r="C291" s="13"/>
      <c r="D291" s="183" t="s">
        <v>224</v>
      </c>
      <c r="E291" s="13"/>
      <c r="F291" s="185" t="s">
        <v>572</v>
      </c>
      <c r="G291" s="13"/>
      <c r="H291" s="186">
        <v>9287.124</v>
      </c>
      <c r="I291" s="187"/>
      <c r="J291" s="13"/>
      <c r="K291" s="13"/>
      <c r="L291" s="182"/>
      <c r="M291" s="188"/>
      <c r="N291" s="189"/>
      <c r="O291" s="189"/>
      <c r="P291" s="189"/>
      <c r="Q291" s="189"/>
      <c r="R291" s="189"/>
      <c r="S291" s="189"/>
      <c r="T291" s="190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184" t="s">
        <v>224</v>
      </c>
      <c r="AU291" s="184" t="s">
        <v>22</v>
      </c>
      <c r="AV291" s="13" t="s">
        <v>22</v>
      </c>
      <c r="AW291" s="13" t="s">
        <v>4</v>
      </c>
      <c r="AX291" s="13" t="s">
        <v>88</v>
      </c>
      <c r="AY291" s="184" t="s">
        <v>216</v>
      </c>
    </row>
    <row r="292" spans="1:65" s="2" customFormat="1" ht="49.05" customHeight="1">
      <c r="A292" s="40"/>
      <c r="B292" s="167"/>
      <c r="C292" s="168" t="s">
        <v>573</v>
      </c>
      <c r="D292" s="168" t="s">
        <v>218</v>
      </c>
      <c r="E292" s="169" t="s">
        <v>562</v>
      </c>
      <c r="F292" s="170" t="s">
        <v>563</v>
      </c>
      <c r="G292" s="171" t="s">
        <v>299</v>
      </c>
      <c r="H292" s="172">
        <v>2279.19</v>
      </c>
      <c r="I292" s="173"/>
      <c r="J292" s="174">
        <f>ROUND(I292*H292,2)</f>
        <v>0</v>
      </c>
      <c r="K292" s="175"/>
      <c r="L292" s="41"/>
      <c r="M292" s="176" t="s">
        <v>3</v>
      </c>
      <c r="N292" s="177" t="s">
        <v>51</v>
      </c>
      <c r="O292" s="74"/>
      <c r="P292" s="178">
        <f>O292*H292</f>
        <v>0</v>
      </c>
      <c r="Q292" s="178">
        <v>0</v>
      </c>
      <c r="R292" s="178">
        <f>Q292*H292</f>
        <v>0</v>
      </c>
      <c r="S292" s="178">
        <v>0</v>
      </c>
      <c r="T292" s="179">
        <f>S292*H292</f>
        <v>0</v>
      </c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R292" s="180" t="s">
        <v>222</v>
      </c>
      <c r="AT292" s="180" t="s">
        <v>218</v>
      </c>
      <c r="AU292" s="180" t="s">
        <v>22</v>
      </c>
      <c r="AY292" s="20" t="s">
        <v>216</v>
      </c>
      <c r="BE292" s="181">
        <f>IF(N292="základní",J292,0)</f>
        <v>0</v>
      </c>
      <c r="BF292" s="181">
        <f>IF(N292="snížená",J292,0)</f>
        <v>0</v>
      </c>
      <c r="BG292" s="181">
        <f>IF(N292="zákl. přenesená",J292,0)</f>
        <v>0</v>
      </c>
      <c r="BH292" s="181">
        <f>IF(N292="sníž. přenesená",J292,0)</f>
        <v>0</v>
      </c>
      <c r="BI292" s="181">
        <f>IF(N292="nulová",J292,0)</f>
        <v>0</v>
      </c>
      <c r="BJ292" s="20" t="s">
        <v>88</v>
      </c>
      <c r="BK292" s="181">
        <f>ROUND(I292*H292,2)</f>
        <v>0</v>
      </c>
      <c r="BL292" s="20" t="s">
        <v>222</v>
      </c>
      <c r="BM292" s="180" t="s">
        <v>574</v>
      </c>
    </row>
    <row r="293" spans="1:47" s="2" customFormat="1" ht="12">
      <c r="A293" s="40"/>
      <c r="B293" s="41"/>
      <c r="C293" s="40"/>
      <c r="D293" s="183" t="s">
        <v>229</v>
      </c>
      <c r="E293" s="40"/>
      <c r="F293" s="191" t="s">
        <v>295</v>
      </c>
      <c r="G293" s="40"/>
      <c r="H293" s="40"/>
      <c r="I293" s="192"/>
      <c r="J293" s="40"/>
      <c r="K293" s="40"/>
      <c r="L293" s="41"/>
      <c r="M293" s="193"/>
      <c r="N293" s="194"/>
      <c r="O293" s="74"/>
      <c r="P293" s="74"/>
      <c r="Q293" s="74"/>
      <c r="R293" s="74"/>
      <c r="S293" s="74"/>
      <c r="T293" s="75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T293" s="20" t="s">
        <v>229</v>
      </c>
      <c r="AU293" s="20" t="s">
        <v>22</v>
      </c>
    </row>
    <row r="294" spans="1:51" s="13" customFormat="1" ht="12">
      <c r="A294" s="13"/>
      <c r="B294" s="182"/>
      <c r="C294" s="13"/>
      <c r="D294" s="183" t="s">
        <v>224</v>
      </c>
      <c r="E294" s="184" t="s">
        <v>3</v>
      </c>
      <c r="F294" s="185" t="s">
        <v>575</v>
      </c>
      <c r="G294" s="13"/>
      <c r="H294" s="186">
        <v>455.838</v>
      </c>
      <c r="I294" s="187"/>
      <c r="J294" s="13"/>
      <c r="K294" s="13"/>
      <c r="L294" s="182"/>
      <c r="M294" s="188"/>
      <c r="N294" s="189"/>
      <c r="O294" s="189"/>
      <c r="P294" s="189"/>
      <c r="Q294" s="189"/>
      <c r="R294" s="189"/>
      <c r="S294" s="189"/>
      <c r="T294" s="190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184" t="s">
        <v>224</v>
      </c>
      <c r="AU294" s="184" t="s">
        <v>22</v>
      </c>
      <c r="AV294" s="13" t="s">
        <v>22</v>
      </c>
      <c r="AW294" s="13" t="s">
        <v>41</v>
      </c>
      <c r="AX294" s="13" t="s">
        <v>88</v>
      </c>
      <c r="AY294" s="184" t="s">
        <v>216</v>
      </c>
    </row>
    <row r="295" spans="1:51" s="13" customFormat="1" ht="12">
      <c r="A295" s="13"/>
      <c r="B295" s="182"/>
      <c r="C295" s="13"/>
      <c r="D295" s="183" t="s">
        <v>224</v>
      </c>
      <c r="E295" s="13"/>
      <c r="F295" s="185" t="s">
        <v>576</v>
      </c>
      <c r="G295" s="13"/>
      <c r="H295" s="186">
        <v>2279.19</v>
      </c>
      <c r="I295" s="187"/>
      <c r="J295" s="13"/>
      <c r="K295" s="13"/>
      <c r="L295" s="182"/>
      <c r="M295" s="188"/>
      <c r="N295" s="189"/>
      <c r="O295" s="189"/>
      <c r="P295" s="189"/>
      <c r="Q295" s="189"/>
      <c r="R295" s="189"/>
      <c r="S295" s="189"/>
      <c r="T295" s="190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184" t="s">
        <v>224</v>
      </c>
      <c r="AU295" s="184" t="s">
        <v>22</v>
      </c>
      <c r="AV295" s="13" t="s">
        <v>22</v>
      </c>
      <c r="AW295" s="13" t="s">
        <v>4</v>
      </c>
      <c r="AX295" s="13" t="s">
        <v>88</v>
      </c>
      <c r="AY295" s="184" t="s">
        <v>216</v>
      </c>
    </row>
    <row r="296" spans="1:65" s="2" customFormat="1" ht="37.8" customHeight="1">
      <c r="A296" s="40"/>
      <c r="B296" s="167"/>
      <c r="C296" s="168" t="s">
        <v>577</v>
      </c>
      <c r="D296" s="168" t="s">
        <v>218</v>
      </c>
      <c r="E296" s="169" t="s">
        <v>578</v>
      </c>
      <c r="F296" s="170" t="s">
        <v>579</v>
      </c>
      <c r="G296" s="171" t="s">
        <v>299</v>
      </c>
      <c r="H296" s="172">
        <v>23.861</v>
      </c>
      <c r="I296" s="173"/>
      <c r="J296" s="174">
        <f>ROUND(I296*H296,2)</f>
        <v>0</v>
      </c>
      <c r="K296" s="175"/>
      <c r="L296" s="41"/>
      <c r="M296" s="176" t="s">
        <v>3</v>
      </c>
      <c r="N296" s="177" t="s">
        <v>51</v>
      </c>
      <c r="O296" s="74"/>
      <c r="P296" s="178">
        <f>O296*H296</f>
        <v>0</v>
      </c>
      <c r="Q296" s="178">
        <v>0</v>
      </c>
      <c r="R296" s="178">
        <f>Q296*H296</f>
        <v>0</v>
      </c>
      <c r="S296" s="178">
        <v>0</v>
      </c>
      <c r="T296" s="179">
        <f>S296*H296</f>
        <v>0</v>
      </c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R296" s="180" t="s">
        <v>222</v>
      </c>
      <c r="AT296" s="180" t="s">
        <v>218</v>
      </c>
      <c r="AU296" s="180" t="s">
        <v>22</v>
      </c>
      <c r="AY296" s="20" t="s">
        <v>216</v>
      </c>
      <c r="BE296" s="181">
        <f>IF(N296="základní",J296,0)</f>
        <v>0</v>
      </c>
      <c r="BF296" s="181">
        <f>IF(N296="snížená",J296,0)</f>
        <v>0</v>
      </c>
      <c r="BG296" s="181">
        <f>IF(N296="zákl. přenesená",J296,0)</f>
        <v>0</v>
      </c>
      <c r="BH296" s="181">
        <f>IF(N296="sníž. přenesená",J296,0)</f>
        <v>0</v>
      </c>
      <c r="BI296" s="181">
        <f>IF(N296="nulová",J296,0)</f>
        <v>0</v>
      </c>
      <c r="BJ296" s="20" t="s">
        <v>88</v>
      </c>
      <c r="BK296" s="181">
        <f>ROUND(I296*H296,2)</f>
        <v>0</v>
      </c>
      <c r="BL296" s="20" t="s">
        <v>222</v>
      </c>
      <c r="BM296" s="180" t="s">
        <v>580</v>
      </c>
    </row>
    <row r="297" spans="1:65" s="2" customFormat="1" ht="37.8" customHeight="1">
      <c r="A297" s="40"/>
      <c r="B297" s="167"/>
      <c r="C297" s="168" t="s">
        <v>581</v>
      </c>
      <c r="D297" s="168" t="s">
        <v>218</v>
      </c>
      <c r="E297" s="169" t="s">
        <v>582</v>
      </c>
      <c r="F297" s="170" t="s">
        <v>583</v>
      </c>
      <c r="G297" s="171" t="s">
        <v>299</v>
      </c>
      <c r="H297" s="172">
        <v>9.216</v>
      </c>
      <c r="I297" s="173"/>
      <c r="J297" s="174">
        <f>ROUND(I297*H297,2)</f>
        <v>0</v>
      </c>
      <c r="K297" s="175"/>
      <c r="L297" s="41"/>
      <c r="M297" s="176" t="s">
        <v>3</v>
      </c>
      <c r="N297" s="177" t="s">
        <v>51</v>
      </c>
      <c r="O297" s="74"/>
      <c r="P297" s="178">
        <f>O297*H297</f>
        <v>0</v>
      </c>
      <c r="Q297" s="178">
        <v>0</v>
      </c>
      <c r="R297" s="178">
        <f>Q297*H297</f>
        <v>0</v>
      </c>
      <c r="S297" s="178">
        <v>0</v>
      </c>
      <c r="T297" s="179">
        <f>S297*H297</f>
        <v>0</v>
      </c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R297" s="180" t="s">
        <v>222</v>
      </c>
      <c r="AT297" s="180" t="s">
        <v>218</v>
      </c>
      <c r="AU297" s="180" t="s">
        <v>22</v>
      </c>
      <c r="AY297" s="20" t="s">
        <v>216</v>
      </c>
      <c r="BE297" s="181">
        <f>IF(N297="základní",J297,0)</f>
        <v>0</v>
      </c>
      <c r="BF297" s="181">
        <f>IF(N297="snížená",J297,0)</f>
        <v>0</v>
      </c>
      <c r="BG297" s="181">
        <f>IF(N297="zákl. přenesená",J297,0)</f>
        <v>0</v>
      </c>
      <c r="BH297" s="181">
        <f>IF(N297="sníž. přenesená",J297,0)</f>
        <v>0</v>
      </c>
      <c r="BI297" s="181">
        <f>IF(N297="nulová",J297,0)</f>
        <v>0</v>
      </c>
      <c r="BJ297" s="20" t="s">
        <v>88</v>
      </c>
      <c r="BK297" s="181">
        <f>ROUND(I297*H297,2)</f>
        <v>0</v>
      </c>
      <c r="BL297" s="20" t="s">
        <v>222</v>
      </c>
      <c r="BM297" s="180" t="s">
        <v>584</v>
      </c>
    </row>
    <row r="298" spans="1:65" s="2" customFormat="1" ht="37.8" customHeight="1">
      <c r="A298" s="40"/>
      <c r="B298" s="167"/>
      <c r="C298" s="168" t="s">
        <v>585</v>
      </c>
      <c r="D298" s="168" t="s">
        <v>218</v>
      </c>
      <c r="E298" s="169" t="s">
        <v>586</v>
      </c>
      <c r="F298" s="170" t="s">
        <v>587</v>
      </c>
      <c r="G298" s="171" t="s">
        <v>299</v>
      </c>
      <c r="H298" s="172">
        <v>140.714</v>
      </c>
      <c r="I298" s="173"/>
      <c r="J298" s="174">
        <f>ROUND(I298*H298,2)</f>
        <v>0</v>
      </c>
      <c r="K298" s="175"/>
      <c r="L298" s="41"/>
      <c r="M298" s="176" t="s">
        <v>3</v>
      </c>
      <c r="N298" s="177" t="s">
        <v>51</v>
      </c>
      <c r="O298" s="74"/>
      <c r="P298" s="178">
        <f>O298*H298</f>
        <v>0</v>
      </c>
      <c r="Q298" s="178">
        <v>0</v>
      </c>
      <c r="R298" s="178">
        <f>Q298*H298</f>
        <v>0</v>
      </c>
      <c r="S298" s="178">
        <v>0</v>
      </c>
      <c r="T298" s="179">
        <f>S298*H298</f>
        <v>0</v>
      </c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  <c r="AE298" s="40"/>
      <c r="AR298" s="180" t="s">
        <v>222</v>
      </c>
      <c r="AT298" s="180" t="s">
        <v>218</v>
      </c>
      <c r="AU298" s="180" t="s">
        <v>22</v>
      </c>
      <c r="AY298" s="20" t="s">
        <v>216</v>
      </c>
      <c r="BE298" s="181">
        <f>IF(N298="základní",J298,0)</f>
        <v>0</v>
      </c>
      <c r="BF298" s="181">
        <f>IF(N298="snížená",J298,0)</f>
        <v>0</v>
      </c>
      <c r="BG298" s="181">
        <f>IF(N298="zákl. přenesená",J298,0)</f>
        <v>0</v>
      </c>
      <c r="BH298" s="181">
        <f>IF(N298="sníž. přenesená",J298,0)</f>
        <v>0</v>
      </c>
      <c r="BI298" s="181">
        <f>IF(N298="nulová",J298,0)</f>
        <v>0</v>
      </c>
      <c r="BJ298" s="20" t="s">
        <v>88</v>
      </c>
      <c r="BK298" s="181">
        <f>ROUND(I298*H298,2)</f>
        <v>0</v>
      </c>
      <c r="BL298" s="20" t="s">
        <v>222</v>
      </c>
      <c r="BM298" s="180" t="s">
        <v>588</v>
      </c>
    </row>
    <row r="299" spans="1:65" s="2" customFormat="1" ht="37.8" customHeight="1">
      <c r="A299" s="40"/>
      <c r="B299" s="167"/>
      <c r="C299" s="168" t="s">
        <v>589</v>
      </c>
      <c r="D299" s="168" t="s">
        <v>218</v>
      </c>
      <c r="E299" s="169" t="s">
        <v>590</v>
      </c>
      <c r="F299" s="170" t="s">
        <v>298</v>
      </c>
      <c r="G299" s="171" t="s">
        <v>299</v>
      </c>
      <c r="H299" s="172">
        <v>323.46</v>
      </c>
      <c r="I299" s="173"/>
      <c r="J299" s="174">
        <f>ROUND(I299*H299,2)</f>
        <v>0</v>
      </c>
      <c r="K299" s="175"/>
      <c r="L299" s="41"/>
      <c r="M299" s="176" t="s">
        <v>3</v>
      </c>
      <c r="N299" s="177" t="s">
        <v>51</v>
      </c>
      <c r="O299" s="74"/>
      <c r="P299" s="178">
        <f>O299*H299</f>
        <v>0</v>
      </c>
      <c r="Q299" s="178">
        <v>0</v>
      </c>
      <c r="R299" s="178">
        <f>Q299*H299</f>
        <v>0</v>
      </c>
      <c r="S299" s="178">
        <v>0</v>
      </c>
      <c r="T299" s="179">
        <f>S299*H299</f>
        <v>0</v>
      </c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  <c r="AE299" s="40"/>
      <c r="AR299" s="180" t="s">
        <v>222</v>
      </c>
      <c r="AT299" s="180" t="s">
        <v>218</v>
      </c>
      <c r="AU299" s="180" t="s">
        <v>22</v>
      </c>
      <c r="AY299" s="20" t="s">
        <v>216</v>
      </c>
      <c r="BE299" s="181">
        <f>IF(N299="základní",J299,0)</f>
        <v>0</v>
      </c>
      <c r="BF299" s="181">
        <f>IF(N299="snížená",J299,0)</f>
        <v>0</v>
      </c>
      <c r="BG299" s="181">
        <f>IF(N299="zákl. přenesená",J299,0)</f>
        <v>0</v>
      </c>
      <c r="BH299" s="181">
        <f>IF(N299="sníž. přenesená",J299,0)</f>
        <v>0</v>
      </c>
      <c r="BI299" s="181">
        <f>IF(N299="nulová",J299,0)</f>
        <v>0</v>
      </c>
      <c r="BJ299" s="20" t="s">
        <v>88</v>
      </c>
      <c r="BK299" s="181">
        <f>ROUND(I299*H299,2)</f>
        <v>0</v>
      </c>
      <c r="BL299" s="20" t="s">
        <v>222</v>
      </c>
      <c r="BM299" s="180" t="s">
        <v>591</v>
      </c>
    </row>
    <row r="300" spans="1:63" s="12" customFormat="1" ht="22.8" customHeight="1">
      <c r="A300" s="12"/>
      <c r="B300" s="154"/>
      <c r="C300" s="12"/>
      <c r="D300" s="155" t="s">
        <v>79</v>
      </c>
      <c r="E300" s="165" t="s">
        <v>592</v>
      </c>
      <c r="F300" s="165" t="s">
        <v>593</v>
      </c>
      <c r="G300" s="12"/>
      <c r="H300" s="12"/>
      <c r="I300" s="157"/>
      <c r="J300" s="166">
        <f>BK300</f>
        <v>0</v>
      </c>
      <c r="K300" s="12"/>
      <c r="L300" s="154"/>
      <c r="M300" s="159"/>
      <c r="N300" s="160"/>
      <c r="O300" s="160"/>
      <c r="P300" s="161">
        <f>SUM(P301:P302)</f>
        <v>0</v>
      </c>
      <c r="Q300" s="160"/>
      <c r="R300" s="161">
        <f>SUM(R301:R302)</f>
        <v>0</v>
      </c>
      <c r="S300" s="160"/>
      <c r="T300" s="162">
        <f>SUM(T301:T302)</f>
        <v>0</v>
      </c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R300" s="155" t="s">
        <v>88</v>
      </c>
      <c r="AT300" s="163" t="s">
        <v>79</v>
      </c>
      <c r="AU300" s="163" t="s">
        <v>88</v>
      </c>
      <c r="AY300" s="155" t="s">
        <v>216</v>
      </c>
      <c r="BK300" s="164">
        <f>SUM(BK301:BK302)</f>
        <v>0</v>
      </c>
    </row>
    <row r="301" spans="1:65" s="2" customFormat="1" ht="37.8" customHeight="1">
      <c r="A301" s="40"/>
      <c r="B301" s="167"/>
      <c r="C301" s="168" t="s">
        <v>594</v>
      </c>
      <c r="D301" s="168" t="s">
        <v>218</v>
      </c>
      <c r="E301" s="169" t="s">
        <v>595</v>
      </c>
      <c r="F301" s="170" t="s">
        <v>596</v>
      </c>
      <c r="G301" s="171" t="s">
        <v>299</v>
      </c>
      <c r="H301" s="172">
        <v>2859.755</v>
      </c>
      <c r="I301" s="173"/>
      <c r="J301" s="174">
        <f>ROUND(I301*H301,2)</f>
        <v>0</v>
      </c>
      <c r="K301" s="175"/>
      <c r="L301" s="41"/>
      <c r="M301" s="176" t="s">
        <v>3</v>
      </c>
      <c r="N301" s="177" t="s">
        <v>51</v>
      </c>
      <c r="O301" s="74"/>
      <c r="P301" s="178">
        <f>O301*H301</f>
        <v>0</v>
      </c>
      <c r="Q301" s="178">
        <v>0</v>
      </c>
      <c r="R301" s="178">
        <f>Q301*H301</f>
        <v>0</v>
      </c>
      <c r="S301" s="178">
        <v>0</v>
      </c>
      <c r="T301" s="179">
        <f>S301*H301</f>
        <v>0</v>
      </c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R301" s="180" t="s">
        <v>222</v>
      </c>
      <c r="AT301" s="180" t="s">
        <v>218</v>
      </c>
      <c r="AU301" s="180" t="s">
        <v>22</v>
      </c>
      <c r="AY301" s="20" t="s">
        <v>216</v>
      </c>
      <c r="BE301" s="181">
        <f>IF(N301="základní",J301,0)</f>
        <v>0</v>
      </c>
      <c r="BF301" s="181">
        <f>IF(N301="snížená",J301,0)</f>
        <v>0</v>
      </c>
      <c r="BG301" s="181">
        <f>IF(N301="zákl. přenesená",J301,0)</f>
        <v>0</v>
      </c>
      <c r="BH301" s="181">
        <f>IF(N301="sníž. přenesená",J301,0)</f>
        <v>0</v>
      </c>
      <c r="BI301" s="181">
        <f>IF(N301="nulová",J301,0)</f>
        <v>0</v>
      </c>
      <c r="BJ301" s="20" t="s">
        <v>88</v>
      </c>
      <c r="BK301" s="181">
        <f>ROUND(I301*H301,2)</f>
        <v>0</v>
      </c>
      <c r="BL301" s="20" t="s">
        <v>222</v>
      </c>
      <c r="BM301" s="180" t="s">
        <v>597</v>
      </c>
    </row>
    <row r="302" spans="1:65" s="2" customFormat="1" ht="37.8" customHeight="1">
      <c r="A302" s="40"/>
      <c r="B302" s="167"/>
      <c r="C302" s="168" t="s">
        <v>598</v>
      </c>
      <c r="D302" s="168" t="s">
        <v>218</v>
      </c>
      <c r="E302" s="169" t="s">
        <v>599</v>
      </c>
      <c r="F302" s="170" t="s">
        <v>600</v>
      </c>
      <c r="G302" s="171" t="s">
        <v>299</v>
      </c>
      <c r="H302" s="172">
        <v>2859.755</v>
      </c>
      <c r="I302" s="173"/>
      <c r="J302" s="174">
        <f>ROUND(I302*H302,2)</f>
        <v>0</v>
      </c>
      <c r="K302" s="175"/>
      <c r="L302" s="41"/>
      <c r="M302" s="214" t="s">
        <v>3</v>
      </c>
      <c r="N302" s="215" t="s">
        <v>51</v>
      </c>
      <c r="O302" s="216"/>
      <c r="P302" s="217">
        <f>O302*H302</f>
        <v>0</v>
      </c>
      <c r="Q302" s="217">
        <v>0</v>
      </c>
      <c r="R302" s="217">
        <f>Q302*H302</f>
        <v>0</v>
      </c>
      <c r="S302" s="217">
        <v>0</v>
      </c>
      <c r="T302" s="218">
        <f>S302*H302</f>
        <v>0</v>
      </c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  <c r="AE302" s="40"/>
      <c r="AR302" s="180" t="s">
        <v>222</v>
      </c>
      <c r="AT302" s="180" t="s">
        <v>218</v>
      </c>
      <c r="AU302" s="180" t="s">
        <v>22</v>
      </c>
      <c r="AY302" s="20" t="s">
        <v>216</v>
      </c>
      <c r="BE302" s="181">
        <f>IF(N302="základní",J302,0)</f>
        <v>0</v>
      </c>
      <c r="BF302" s="181">
        <f>IF(N302="snížená",J302,0)</f>
        <v>0</v>
      </c>
      <c r="BG302" s="181">
        <f>IF(N302="zákl. přenesená",J302,0)</f>
        <v>0</v>
      </c>
      <c r="BH302" s="181">
        <f>IF(N302="sníž. přenesená",J302,0)</f>
        <v>0</v>
      </c>
      <c r="BI302" s="181">
        <f>IF(N302="nulová",J302,0)</f>
        <v>0</v>
      </c>
      <c r="BJ302" s="20" t="s">
        <v>88</v>
      </c>
      <c r="BK302" s="181">
        <f>ROUND(I302*H302,2)</f>
        <v>0</v>
      </c>
      <c r="BL302" s="20" t="s">
        <v>222</v>
      </c>
      <c r="BM302" s="180" t="s">
        <v>601</v>
      </c>
    </row>
    <row r="303" spans="1:31" s="2" customFormat="1" ht="6.95" customHeight="1">
      <c r="A303" s="40"/>
      <c r="B303" s="57"/>
      <c r="C303" s="58"/>
      <c r="D303" s="58"/>
      <c r="E303" s="58"/>
      <c r="F303" s="58"/>
      <c r="G303" s="58"/>
      <c r="H303" s="58"/>
      <c r="I303" s="58"/>
      <c r="J303" s="58"/>
      <c r="K303" s="58"/>
      <c r="L303" s="41"/>
      <c r="M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</row>
  </sheetData>
  <autoFilter ref="C86:K302"/>
  <mergeCells count="9">
    <mergeCell ref="E7:H7"/>
    <mergeCell ref="E9:H9"/>
    <mergeCell ref="E18:H18"/>
    <mergeCell ref="E27:H27"/>
    <mergeCell ref="E48:H48"/>
    <mergeCell ref="E50:H50"/>
    <mergeCell ref="E77:H77"/>
    <mergeCell ref="E79:H7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9" t="s">
        <v>6</v>
      </c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143</v>
      </c>
    </row>
    <row r="3" spans="2:46" s="1" customFormat="1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3"/>
      <c r="AT3" s="20" t="s">
        <v>22</v>
      </c>
    </row>
    <row r="4" spans="2:46" s="1" customFormat="1" ht="24.95" customHeight="1">
      <c r="B4" s="23"/>
      <c r="D4" s="24" t="s">
        <v>186</v>
      </c>
      <c r="L4" s="23"/>
      <c r="M4" s="116" t="s">
        <v>11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33" t="s">
        <v>17</v>
      </c>
      <c r="L6" s="23"/>
    </row>
    <row r="7" spans="2:12" s="1" customFormat="1" ht="16.5" customHeight="1">
      <c r="B7" s="23"/>
      <c r="E7" s="117" t="str">
        <f>'Rekapitulace stavby'!K6</f>
        <v>II/187 Kolínec průtah</v>
      </c>
      <c r="F7" s="33"/>
      <c r="G7" s="33"/>
      <c r="H7" s="33"/>
      <c r="L7" s="23"/>
    </row>
    <row r="8" spans="1:31" s="2" customFormat="1" ht="12" customHeight="1">
      <c r="A8" s="40"/>
      <c r="B8" s="41"/>
      <c r="C8" s="40"/>
      <c r="D8" s="33" t="s">
        <v>187</v>
      </c>
      <c r="E8" s="40"/>
      <c r="F8" s="40"/>
      <c r="G8" s="40"/>
      <c r="H8" s="40"/>
      <c r="I8" s="40"/>
      <c r="J8" s="40"/>
      <c r="K8" s="40"/>
      <c r="L8" s="118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24.75" customHeight="1">
      <c r="A9" s="40"/>
      <c r="B9" s="41"/>
      <c r="C9" s="40"/>
      <c r="D9" s="40"/>
      <c r="E9" s="64" t="s">
        <v>2150</v>
      </c>
      <c r="F9" s="40"/>
      <c r="G9" s="40"/>
      <c r="H9" s="40"/>
      <c r="I9" s="40"/>
      <c r="J9" s="40"/>
      <c r="K9" s="40"/>
      <c r="L9" s="118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1"/>
      <c r="C10" s="40"/>
      <c r="D10" s="40"/>
      <c r="E10" s="40"/>
      <c r="F10" s="40"/>
      <c r="G10" s="40"/>
      <c r="H10" s="40"/>
      <c r="I10" s="40"/>
      <c r="J10" s="40"/>
      <c r="K10" s="40"/>
      <c r="L10" s="118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1"/>
      <c r="C11" s="40"/>
      <c r="D11" s="33" t="s">
        <v>19</v>
      </c>
      <c r="E11" s="40"/>
      <c r="F11" s="28" t="s">
        <v>20</v>
      </c>
      <c r="G11" s="40"/>
      <c r="H11" s="40"/>
      <c r="I11" s="33" t="s">
        <v>21</v>
      </c>
      <c r="J11" s="28" t="s">
        <v>3</v>
      </c>
      <c r="K11" s="40"/>
      <c r="L11" s="118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1"/>
      <c r="C12" s="40"/>
      <c r="D12" s="33" t="s">
        <v>23</v>
      </c>
      <c r="E12" s="40"/>
      <c r="F12" s="28" t="s">
        <v>24</v>
      </c>
      <c r="G12" s="40"/>
      <c r="H12" s="40"/>
      <c r="I12" s="33" t="s">
        <v>25</v>
      </c>
      <c r="J12" s="66" t="str">
        <f>'Rekapitulace stavby'!AN8</f>
        <v>21. 1. 2021</v>
      </c>
      <c r="K12" s="40"/>
      <c r="L12" s="118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1"/>
      <c r="C13" s="40"/>
      <c r="D13" s="40"/>
      <c r="E13" s="40"/>
      <c r="F13" s="40"/>
      <c r="G13" s="40"/>
      <c r="H13" s="40"/>
      <c r="I13" s="40"/>
      <c r="J13" s="40"/>
      <c r="K13" s="40"/>
      <c r="L13" s="118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1"/>
      <c r="C14" s="40"/>
      <c r="D14" s="33" t="s">
        <v>31</v>
      </c>
      <c r="E14" s="40"/>
      <c r="F14" s="40"/>
      <c r="G14" s="40"/>
      <c r="H14" s="40"/>
      <c r="I14" s="33" t="s">
        <v>32</v>
      </c>
      <c r="J14" s="28" t="s">
        <v>33</v>
      </c>
      <c r="K14" s="40"/>
      <c r="L14" s="118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1"/>
      <c r="C15" s="40"/>
      <c r="D15" s="40"/>
      <c r="E15" s="28" t="s">
        <v>34</v>
      </c>
      <c r="F15" s="40"/>
      <c r="G15" s="40"/>
      <c r="H15" s="40"/>
      <c r="I15" s="33" t="s">
        <v>35</v>
      </c>
      <c r="J15" s="28" t="s">
        <v>3</v>
      </c>
      <c r="K15" s="40"/>
      <c r="L15" s="118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1"/>
      <c r="C16" s="40"/>
      <c r="D16" s="40"/>
      <c r="E16" s="40"/>
      <c r="F16" s="40"/>
      <c r="G16" s="40"/>
      <c r="H16" s="40"/>
      <c r="I16" s="40"/>
      <c r="J16" s="40"/>
      <c r="K16" s="40"/>
      <c r="L16" s="118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1"/>
      <c r="C17" s="40"/>
      <c r="D17" s="33" t="s">
        <v>36</v>
      </c>
      <c r="E17" s="40"/>
      <c r="F17" s="40"/>
      <c r="G17" s="40"/>
      <c r="H17" s="40"/>
      <c r="I17" s="33" t="s">
        <v>32</v>
      </c>
      <c r="J17" s="34" t="str">
        <f>'Rekapitulace stavby'!AN13</f>
        <v>Vyplň údaj</v>
      </c>
      <c r="K17" s="40"/>
      <c r="L17" s="118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1"/>
      <c r="C18" s="40"/>
      <c r="D18" s="40"/>
      <c r="E18" s="34" t="str">
        <f>'Rekapitulace stavby'!E14</f>
        <v>Vyplň údaj</v>
      </c>
      <c r="F18" s="28"/>
      <c r="G18" s="28"/>
      <c r="H18" s="28"/>
      <c r="I18" s="33" t="s">
        <v>35</v>
      </c>
      <c r="J18" s="34" t="str">
        <f>'Rekapitulace stavby'!AN14</f>
        <v>Vyplň údaj</v>
      </c>
      <c r="K18" s="40"/>
      <c r="L18" s="118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1"/>
      <c r="C19" s="40"/>
      <c r="D19" s="40"/>
      <c r="E19" s="40"/>
      <c r="F19" s="40"/>
      <c r="G19" s="40"/>
      <c r="H19" s="40"/>
      <c r="I19" s="40"/>
      <c r="J19" s="40"/>
      <c r="K19" s="40"/>
      <c r="L19" s="118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1"/>
      <c r="C20" s="40"/>
      <c r="D20" s="33" t="s">
        <v>38</v>
      </c>
      <c r="E20" s="40"/>
      <c r="F20" s="40"/>
      <c r="G20" s="40"/>
      <c r="H20" s="40"/>
      <c r="I20" s="33" t="s">
        <v>32</v>
      </c>
      <c r="J20" s="28" t="s">
        <v>39</v>
      </c>
      <c r="K20" s="40"/>
      <c r="L20" s="118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1"/>
      <c r="C21" s="40"/>
      <c r="D21" s="40"/>
      <c r="E21" s="28" t="s">
        <v>40</v>
      </c>
      <c r="F21" s="40"/>
      <c r="G21" s="40"/>
      <c r="H21" s="40"/>
      <c r="I21" s="33" t="s">
        <v>35</v>
      </c>
      <c r="J21" s="28" t="s">
        <v>3</v>
      </c>
      <c r="K21" s="40"/>
      <c r="L21" s="118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1"/>
      <c r="C22" s="40"/>
      <c r="D22" s="40"/>
      <c r="E22" s="40"/>
      <c r="F22" s="40"/>
      <c r="G22" s="40"/>
      <c r="H22" s="40"/>
      <c r="I22" s="40"/>
      <c r="J22" s="40"/>
      <c r="K22" s="40"/>
      <c r="L22" s="118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1"/>
      <c r="C23" s="40"/>
      <c r="D23" s="33" t="s">
        <v>42</v>
      </c>
      <c r="E23" s="40"/>
      <c r="F23" s="40"/>
      <c r="G23" s="40"/>
      <c r="H23" s="40"/>
      <c r="I23" s="33" t="s">
        <v>32</v>
      </c>
      <c r="J23" s="28" t="s">
        <v>39</v>
      </c>
      <c r="K23" s="40"/>
      <c r="L23" s="118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1"/>
      <c r="C24" s="40"/>
      <c r="D24" s="40"/>
      <c r="E24" s="28" t="s">
        <v>43</v>
      </c>
      <c r="F24" s="40"/>
      <c r="G24" s="40"/>
      <c r="H24" s="40"/>
      <c r="I24" s="33" t="s">
        <v>35</v>
      </c>
      <c r="J24" s="28" t="s">
        <v>3</v>
      </c>
      <c r="K24" s="40"/>
      <c r="L24" s="118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1"/>
      <c r="C25" s="40"/>
      <c r="D25" s="40"/>
      <c r="E25" s="40"/>
      <c r="F25" s="40"/>
      <c r="G25" s="40"/>
      <c r="H25" s="40"/>
      <c r="I25" s="40"/>
      <c r="J25" s="40"/>
      <c r="K25" s="40"/>
      <c r="L25" s="118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1"/>
      <c r="C26" s="40"/>
      <c r="D26" s="33" t="s">
        <v>44</v>
      </c>
      <c r="E26" s="40"/>
      <c r="F26" s="40"/>
      <c r="G26" s="40"/>
      <c r="H26" s="40"/>
      <c r="I26" s="40"/>
      <c r="J26" s="40"/>
      <c r="K26" s="40"/>
      <c r="L26" s="118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19"/>
      <c r="B27" s="120"/>
      <c r="C27" s="119"/>
      <c r="D27" s="119"/>
      <c r="E27" s="38" t="s">
        <v>3</v>
      </c>
      <c r="F27" s="38"/>
      <c r="G27" s="38"/>
      <c r="H27" s="38"/>
      <c r="I27" s="119"/>
      <c r="J27" s="119"/>
      <c r="K27" s="119"/>
      <c r="L27" s="121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</row>
    <row r="28" spans="1:31" s="2" customFormat="1" ht="6.95" customHeight="1">
      <c r="A28" s="40"/>
      <c r="B28" s="41"/>
      <c r="C28" s="40"/>
      <c r="D28" s="40"/>
      <c r="E28" s="40"/>
      <c r="F28" s="40"/>
      <c r="G28" s="40"/>
      <c r="H28" s="40"/>
      <c r="I28" s="40"/>
      <c r="J28" s="40"/>
      <c r="K28" s="40"/>
      <c r="L28" s="118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1"/>
      <c r="C29" s="40"/>
      <c r="D29" s="86"/>
      <c r="E29" s="86"/>
      <c r="F29" s="86"/>
      <c r="G29" s="86"/>
      <c r="H29" s="86"/>
      <c r="I29" s="86"/>
      <c r="J29" s="86"/>
      <c r="K29" s="86"/>
      <c r="L29" s="118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1"/>
      <c r="C30" s="40"/>
      <c r="D30" s="122" t="s">
        <v>46</v>
      </c>
      <c r="E30" s="40"/>
      <c r="F30" s="40"/>
      <c r="G30" s="40"/>
      <c r="H30" s="40"/>
      <c r="I30" s="40"/>
      <c r="J30" s="92">
        <f>ROUND(J84,2)</f>
        <v>0</v>
      </c>
      <c r="K30" s="40"/>
      <c r="L30" s="118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1"/>
      <c r="C31" s="40"/>
      <c r="D31" s="86"/>
      <c r="E31" s="86"/>
      <c r="F31" s="86"/>
      <c r="G31" s="86"/>
      <c r="H31" s="86"/>
      <c r="I31" s="86"/>
      <c r="J31" s="86"/>
      <c r="K31" s="86"/>
      <c r="L31" s="118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1"/>
      <c r="C32" s="40"/>
      <c r="D32" s="40"/>
      <c r="E32" s="40"/>
      <c r="F32" s="45" t="s">
        <v>48</v>
      </c>
      <c r="G32" s="40"/>
      <c r="H32" s="40"/>
      <c r="I32" s="45" t="s">
        <v>47</v>
      </c>
      <c r="J32" s="45" t="s">
        <v>49</v>
      </c>
      <c r="K32" s="40"/>
      <c r="L32" s="118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1"/>
      <c r="C33" s="40"/>
      <c r="D33" s="123" t="s">
        <v>50</v>
      </c>
      <c r="E33" s="33" t="s">
        <v>51</v>
      </c>
      <c r="F33" s="124">
        <f>ROUND((SUM(BE84:BE122)),2)</f>
        <v>0</v>
      </c>
      <c r="G33" s="40"/>
      <c r="H33" s="40"/>
      <c r="I33" s="125">
        <v>0.21</v>
      </c>
      <c r="J33" s="124">
        <f>ROUND(((SUM(BE84:BE122))*I33),2)</f>
        <v>0</v>
      </c>
      <c r="K33" s="40"/>
      <c r="L33" s="118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1"/>
      <c r="C34" s="40"/>
      <c r="D34" s="40"/>
      <c r="E34" s="33" t="s">
        <v>52</v>
      </c>
      <c r="F34" s="124">
        <f>ROUND((SUM(BF84:BF122)),2)</f>
        <v>0</v>
      </c>
      <c r="G34" s="40"/>
      <c r="H34" s="40"/>
      <c r="I34" s="125">
        <v>0.15</v>
      </c>
      <c r="J34" s="124">
        <f>ROUND(((SUM(BF84:BF122))*I34),2)</f>
        <v>0</v>
      </c>
      <c r="K34" s="40"/>
      <c r="L34" s="118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1"/>
      <c r="C35" s="40"/>
      <c r="D35" s="40"/>
      <c r="E35" s="33" t="s">
        <v>53</v>
      </c>
      <c r="F35" s="124">
        <f>ROUND((SUM(BG84:BG122)),2)</f>
        <v>0</v>
      </c>
      <c r="G35" s="40"/>
      <c r="H35" s="40"/>
      <c r="I35" s="125">
        <v>0.21</v>
      </c>
      <c r="J35" s="124">
        <f>0</f>
        <v>0</v>
      </c>
      <c r="K35" s="40"/>
      <c r="L35" s="118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1"/>
      <c r="C36" s="40"/>
      <c r="D36" s="40"/>
      <c r="E36" s="33" t="s">
        <v>54</v>
      </c>
      <c r="F36" s="124">
        <f>ROUND((SUM(BH84:BH122)),2)</f>
        <v>0</v>
      </c>
      <c r="G36" s="40"/>
      <c r="H36" s="40"/>
      <c r="I36" s="125">
        <v>0.15</v>
      </c>
      <c r="J36" s="124">
        <f>0</f>
        <v>0</v>
      </c>
      <c r="K36" s="40"/>
      <c r="L36" s="118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1"/>
      <c r="C37" s="40"/>
      <c r="D37" s="40"/>
      <c r="E37" s="33" t="s">
        <v>55</v>
      </c>
      <c r="F37" s="124">
        <f>ROUND((SUM(BI84:BI122)),2)</f>
        <v>0</v>
      </c>
      <c r="G37" s="40"/>
      <c r="H37" s="40"/>
      <c r="I37" s="125">
        <v>0</v>
      </c>
      <c r="J37" s="124">
        <f>0</f>
        <v>0</v>
      </c>
      <c r="K37" s="40"/>
      <c r="L37" s="118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1"/>
      <c r="C38" s="40"/>
      <c r="D38" s="40"/>
      <c r="E38" s="40"/>
      <c r="F38" s="40"/>
      <c r="G38" s="40"/>
      <c r="H38" s="40"/>
      <c r="I38" s="40"/>
      <c r="J38" s="40"/>
      <c r="K38" s="40"/>
      <c r="L38" s="118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1"/>
      <c r="C39" s="126"/>
      <c r="D39" s="127" t="s">
        <v>56</v>
      </c>
      <c r="E39" s="78"/>
      <c r="F39" s="78"/>
      <c r="G39" s="128" t="s">
        <v>57</v>
      </c>
      <c r="H39" s="129" t="s">
        <v>58</v>
      </c>
      <c r="I39" s="78"/>
      <c r="J39" s="130">
        <f>SUM(J30:J37)</f>
        <v>0</v>
      </c>
      <c r="K39" s="131"/>
      <c r="L39" s="118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57"/>
      <c r="C40" s="58"/>
      <c r="D40" s="58"/>
      <c r="E40" s="58"/>
      <c r="F40" s="58"/>
      <c r="G40" s="58"/>
      <c r="H40" s="58"/>
      <c r="I40" s="58"/>
      <c r="J40" s="58"/>
      <c r="K40" s="58"/>
      <c r="L40" s="118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59"/>
      <c r="C44" s="60"/>
      <c r="D44" s="60"/>
      <c r="E44" s="60"/>
      <c r="F44" s="60"/>
      <c r="G44" s="60"/>
      <c r="H44" s="60"/>
      <c r="I44" s="60"/>
      <c r="J44" s="60"/>
      <c r="K44" s="60"/>
      <c r="L44" s="118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4" t="s">
        <v>189</v>
      </c>
      <c r="D45" s="40"/>
      <c r="E45" s="40"/>
      <c r="F45" s="40"/>
      <c r="G45" s="40"/>
      <c r="H45" s="40"/>
      <c r="I45" s="40"/>
      <c r="J45" s="40"/>
      <c r="K45" s="40"/>
      <c r="L45" s="118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0"/>
      <c r="D46" s="40"/>
      <c r="E46" s="40"/>
      <c r="F46" s="40"/>
      <c r="G46" s="40"/>
      <c r="H46" s="40"/>
      <c r="I46" s="40"/>
      <c r="J46" s="40"/>
      <c r="K46" s="40"/>
      <c r="L46" s="118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3" t="s">
        <v>17</v>
      </c>
      <c r="D47" s="40"/>
      <c r="E47" s="40"/>
      <c r="F47" s="40"/>
      <c r="G47" s="40"/>
      <c r="H47" s="40"/>
      <c r="I47" s="40"/>
      <c r="J47" s="40"/>
      <c r="K47" s="40"/>
      <c r="L47" s="118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0"/>
      <c r="D48" s="40"/>
      <c r="E48" s="117" t="str">
        <f>E7</f>
        <v>II/187 Kolínec průtah</v>
      </c>
      <c r="F48" s="33"/>
      <c r="G48" s="33"/>
      <c r="H48" s="33"/>
      <c r="I48" s="40"/>
      <c r="J48" s="40"/>
      <c r="K48" s="40"/>
      <c r="L48" s="118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3" t="s">
        <v>187</v>
      </c>
      <c r="D49" s="40"/>
      <c r="E49" s="40"/>
      <c r="F49" s="40"/>
      <c r="G49" s="40"/>
      <c r="H49" s="40"/>
      <c r="I49" s="40"/>
      <c r="J49" s="40"/>
      <c r="K49" s="40"/>
      <c r="L49" s="118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24.75" customHeight="1">
      <c r="A50" s="40"/>
      <c r="B50" s="41"/>
      <c r="C50" s="40"/>
      <c r="D50" s="40"/>
      <c r="E50" s="64" t="str">
        <f>E9</f>
        <v>SO 303.1 - Přípojky žlabů a domovní dešťové přípojky - I. úsek - uznatelné náklady</v>
      </c>
      <c r="F50" s="40"/>
      <c r="G50" s="40"/>
      <c r="H50" s="40"/>
      <c r="I50" s="40"/>
      <c r="J50" s="40"/>
      <c r="K50" s="40"/>
      <c r="L50" s="118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0"/>
      <c r="D51" s="40"/>
      <c r="E51" s="40"/>
      <c r="F51" s="40"/>
      <c r="G51" s="40"/>
      <c r="H51" s="40"/>
      <c r="I51" s="40"/>
      <c r="J51" s="40"/>
      <c r="K51" s="40"/>
      <c r="L51" s="118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3" t="s">
        <v>23</v>
      </c>
      <c r="D52" s="40"/>
      <c r="E52" s="40"/>
      <c r="F52" s="28" t="str">
        <f>F12</f>
        <v>Kolínec</v>
      </c>
      <c r="G52" s="40"/>
      <c r="H52" s="40"/>
      <c r="I52" s="33" t="s">
        <v>25</v>
      </c>
      <c r="J52" s="66" t="str">
        <f>IF(J12="","",J12)</f>
        <v>21. 1. 2021</v>
      </c>
      <c r="K52" s="40"/>
      <c r="L52" s="118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0"/>
      <c r="D53" s="40"/>
      <c r="E53" s="40"/>
      <c r="F53" s="40"/>
      <c r="G53" s="40"/>
      <c r="H53" s="40"/>
      <c r="I53" s="40"/>
      <c r="J53" s="40"/>
      <c r="K53" s="40"/>
      <c r="L53" s="118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40.05" customHeight="1">
      <c r="A54" s="40"/>
      <c r="B54" s="41"/>
      <c r="C54" s="33" t="s">
        <v>31</v>
      </c>
      <c r="D54" s="40"/>
      <c r="E54" s="40"/>
      <c r="F54" s="28" t="str">
        <f>E15</f>
        <v>Městys Kolínec, Kolínec 28, 341 12 Kolínec</v>
      </c>
      <c r="G54" s="40"/>
      <c r="H54" s="40"/>
      <c r="I54" s="33" t="s">
        <v>38</v>
      </c>
      <c r="J54" s="38" t="str">
        <f>E21</f>
        <v>Ing. arch. Martin Jirovský Ph.D., MBA</v>
      </c>
      <c r="K54" s="40"/>
      <c r="L54" s="118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40.05" customHeight="1">
      <c r="A55" s="40"/>
      <c r="B55" s="41"/>
      <c r="C55" s="33" t="s">
        <v>36</v>
      </c>
      <c r="D55" s="40"/>
      <c r="E55" s="40"/>
      <c r="F55" s="28" t="str">
        <f>IF(E18="","",E18)</f>
        <v>Vyplň údaj</v>
      </c>
      <c r="G55" s="40"/>
      <c r="H55" s="40"/>
      <c r="I55" s="33" t="s">
        <v>42</v>
      </c>
      <c r="J55" s="38" t="str">
        <f>E24</f>
        <v>Centrum služen Staré město; Petra Stejskalová</v>
      </c>
      <c r="K55" s="40"/>
      <c r="L55" s="118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0"/>
      <c r="D56" s="40"/>
      <c r="E56" s="40"/>
      <c r="F56" s="40"/>
      <c r="G56" s="40"/>
      <c r="H56" s="40"/>
      <c r="I56" s="40"/>
      <c r="J56" s="40"/>
      <c r="K56" s="40"/>
      <c r="L56" s="118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32" t="s">
        <v>190</v>
      </c>
      <c r="D57" s="126"/>
      <c r="E57" s="126"/>
      <c r="F57" s="126"/>
      <c r="G57" s="126"/>
      <c r="H57" s="126"/>
      <c r="I57" s="126"/>
      <c r="J57" s="133" t="s">
        <v>191</v>
      </c>
      <c r="K57" s="126"/>
      <c r="L57" s="118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0"/>
      <c r="D58" s="40"/>
      <c r="E58" s="40"/>
      <c r="F58" s="40"/>
      <c r="G58" s="40"/>
      <c r="H58" s="40"/>
      <c r="I58" s="40"/>
      <c r="J58" s="40"/>
      <c r="K58" s="40"/>
      <c r="L58" s="118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34" t="s">
        <v>78</v>
      </c>
      <c r="D59" s="40"/>
      <c r="E59" s="40"/>
      <c r="F59" s="40"/>
      <c r="G59" s="40"/>
      <c r="H59" s="40"/>
      <c r="I59" s="40"/>
      <c r="J59" s="92">
        <f>J84</f>
        <v>0</v>
      </c>
      <c r="K59" s="40"/>
      <c r="L59" s="118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20" t="s">
        <v>192</v>
      </c>
    </row>
    <row r="60" spans="1:31" s="9" customFormat="1" ht="24.95" customHeight="1">
      <c r="A60" s="9"/>
      <c r="B60" s="135"/>
      <c r="C60" s="9"/>
      <c r="D60" s="136" t="s">
        <v>193</v>
      </c>
      <c r="E60" s="137"/>
      <c r="F60" s="137"/>
      <c r="G60" s="137"/>
      <c r="H60" s="137"/>
      <c r="I60" s="137"/>
      <c r="J60" s="138">
        <f>J85</f>
        <v>0</v>
      </c>
      <c r="K60" s="9"/>
      <c r="L60" s="135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39"/>
      <c r="C61" s="10"/>
      <c r="D61" s="140" t="s">
        <v>194</v>
      </c>
      <c r="E61" s="141"/>
      <c r="F61" s="141"/>
      <c r="G61" s="141"/>
      <c r="H61" s="141"/>
      <c r="I61" s="141"/>
      <c r="J61" s="142">
        <f>J86</f>
        <v>0</v>
      </c>
      <c r="K61" s="10"/>
      <c r="L61" s="13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39"/>
      <c r="C62" s="10"/>
      <c r="D62" s="140" t="s">
        <v>973</v>
      </c>
      <c r="E62" s="141"/>
      <c r="F62" s="141"/>
      <c r="G62" s="141"/>
      <c r="H62" s="141"/>
      <c r="I62" s="141"/>
      <c r="J62" s="142">
        <f>J108</f>
        <v>0</v>
      </c>
      <c r="K62" s="10"/>
      <c r="L62" s="13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39"/>
      <c r="C63" s="10"/>
      <c r="D63" s="140" t="s">
        <v>1277</v>
      </c>
      <c r="E63" s="141"/>
      <c r="F63" s="141"/>
      <c r="G63" s="141"/>
      <c r="H63" s="141"/>
      <c r="I63" s="141"/>
      <c r="J63" s="142">
        <f>J111</f>
        <v>0</v>
      </c>
      <c r="K63" s="10"/>
      <c r="L63" s="13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39"/>
      <c r="C64" s="10"/>
      <c r="D64" s="140" t="s">
        <v>200</v>
      </c>
      <c r="E64" s="141"/>
      <c r="F64" s="141"/>
      <c r="G64" s="141"/>
      <c r="H64" s="141"/>
      <c r="I64" s="141"/>
      <c r="J64" s="142">
        <f>J120</f>
        <v>0</v>
      </c>
      <c r="K64" s="10"/>
      <c r="L64" s="13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2" customFormat="1" ht="21.8" customHeight="1">
      <c r="A65" s="40"/>
      <c r="B65" s="41"/>
      <c r="C65" s="40"/>
      <c r="D65" s="40"/>
      <c r="E65" s="40"/>
      <c r="F65" s="40"/>
      <c r="G65" s="40"/>
      <c r="H65" s="40"/>
      <c r="I65" s="40"/>
      <c r="J65" s="40"/>
      <c r="K65" s="40"/>
      <c r="L65" s="118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6.95" customHeight="1">
      <c r="A66" s="40"/>
      <c r="B66" s="57"/>
      <c r="C66" s="58"/>
      <c r="D66" s="58"/>
      <c r="E66" s="58"/>
      <c r="F66" s="58"/>
      <c r="G66" s="58"/>
      <c r="H66" s="58"/>
      <c r="I66" s="58"/>
      <c r="J66" s="58"/>
      <c r="K66" s="58"/>
      <c r="L66" s="118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70" spans="1:31" s="2" customFormat="1" ht="6.95" customHeight="1">
      <c r="A70" s="40"/>
      <c r="B70" s="59"/>
      <c r="C70" s="60"/>
      <c r="D70" s="60"/>
      <c r="E70" s="60"/>
      <c r="F70" s="60"/>
      <c r="G70" s="60"/>
      <c r="H70" s="60"/>
      <c r="I70" s="60"/>
      <c r="J70" s="60"/>
      <c r="K70" s="60"/>
      <c r="L70" s="118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24.95" customHeight="1">
      <c r="A71" s="40"/>
      <c r="B71" s="41"/>
      <c r="C71" s="24" t="s">
        <v>201</v>
      </c>
      <c r="D71" s="40"/>
      <c r="E71" s="40"/>
      <c r="F71" s="40"/>
      <c r="G71" s="40"/>
      <c r="H71" s="40"/>
      <c r="I71" s="40"/>
      <c r="J71" s="40"/>
      <c r="K71" s="40"/>
      <c r="L71" s="118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6.95" customHeight="1">
      <c r="A72" s="40"/>
      <c r="B72" s="41"/>
      <c r="C72" s="40"/>
      <c r="D72" s="40"/>
      <c r="E72" s="40"/>
      <c r="F72" s="40"/>
      <c r="G72" s="40"/>
      <c r="H72" s="40"/>
      <c r="I72" s="40"/>
      <c r="J72" s="40"/>
      <c r="K72" s="40"/>
      <c r="L72" s="118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12" customHeight="1">
      <c r="A73" s="40"/>
      <c r="B73" s="41"/>
      <c r="C73" s="33" t="s">
        <v>17</v>
      </c>
      <c r="D73" s="40"/>
      <c r="E73" s="40"/>
      <c r="F73" s="40"/>
      <c r="G73" s="40"/>
      <c r="H73" s="40"/>
      <c r="I73" s="40"/>
      <c r="J73" s="40"/>
      <c r="K73" s="40"/>
      <c r="L73" s="118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6.5" customHeight="1">
      <c r="A74" s="40"/>
      <c r="B74" s="41"/>
      <c r="C74" s="40"/>
      <c r="D74" s="40"/>
      <c r="E74" s="117" t="str">
        <f>E7</f>
        <v>II/187 Kolínec průtah</v>
      </c>
      <c r="F74" s="33"/>
      <c r="G74" s="33"/>
      <c r="H74" s="33"/>
      <c r="I74" s="40"/>
      <c r="J74" s="40"/>
      <c r="K74" s="40"/>
      <c r="L74" s="118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2" customHeight="1">
      <c r="A75" s="40"/>
      <c r="B75" s="41"/>
      <c r="C75" s="33" t="s">
        <v>187</v>
      </c>
      <c r="D75" s="40"/>
      <c r="E75" s="40"/>
      <c r="F75" s="40"/>
      <c r="G75" s="40"/>
      <c r="H75" s="40"/>
      <c r="I75" s="40"/>
      <c r="J75" s="40"/>
      <c r="K75" s="40"/>
      <c r="L75" s="118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24.75" customHeight="1">
      <c r="A76" s="40"/>
      <c r="B76" s="41"/>
      <c r="C76" s="40"/>
      <c r="D76" s="40"/>
      <c r="E76" s="64" t="str">
        <f>E9</f>
        <v>SO 303.1 - Přípojky žlabů a domovní dešťové přípojky - I. úsek - uznatelné náklady</v>
      </c>
      <c r="F76" s="40"/>
      <c r="G76" s="40"/>
      <c r="H76" s="40"/>
      <c r="I76" s="40"/>
      <c r="J76" s="40"/>
      <c r="K76" s="40"/>
      <c r="L76" s="118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6.95" customHeight="1">
      <c r="A77" s="40"/>
      <c r="B77" s="41"/>
      <c r="C77" s="40"/>
      <c r="D77" s="40"/>
      <c r="E77" s="40"/>
      <c r="F77" s="40"/>
      <c r="G77" s="40"/>
      <c r="H77" s="40"/>
      <c r="I77" s="40"/>
      <c r="J77" s="40"/>
      <c r="K77" s="40"/>
      <c r="L77" s="118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3" t="s">
        <v>23</v>
      </c>
      <c r="D78" s="40"/>
      <c r="E78" s="40"/>
      <c r="F78" s="28" t="str">
        <f>F12</f>
        <v>Kolínec</v>
      </c>
      <c r="G78" s="40"/>
      <c r="H78" s="40"/>
      <c r="I78" s="33" t="s">
        <v>25</v>
      </c>
      <c r="J78" s="66" t="str">
        <f>IF(J12="","",J12)</f>
        <v>21. 1. 2021</v>
      </c>
      <c r="K78" s="40"/>
      <c r="L78" s="118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6.95" customHeight="1">
      <c r="A79" s="40"/>
      <c r="B79" s="41"/>
      <c r="C79" s="40"/>
      <c r="D79" s="40"/>
      <c r="E79" s="40"/>
      <c r="F79" s="40"/>
      <c r="G79" s="40"/>
      <c r="H79" s="40"/>
      <c r="I79" s="40"/>
      <c r="J79" s="40"/>
      <c r="K79" s="40"/>
      <c r="L79" s="118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40.05" customHeight="1">
      <c r="A80" s="40"/>
      <c r="B80" s="41"/>
      <c r="C80" s="33" t="s">
        <v>31</v>
      </c>
      <c r="D80" s="40"/>
      <c r="E80" s="40"/>
      <c r="F80" s="28" t="str">
        <f>E15</f>
        <v>Městys Kolínec, Kolínec 28, 341 12 Kolínec</v>
      </c>
      <c r="G80" s="40"/>
      <c r="H80" s="40"/>
      <c r="I80" s="33" t="s">
        <v>38</v>
      </c>
      <c r="J80" s="38" t="str">
        <f>E21</f>
        <v>Ing. arch. Martin Jirovský Ph.D., MBA</v>
      </c>
      <c r="K80" s="40"/>
      <c r="L80" s="118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40.05" customHeight="1">
      <c r="A81" s="40"/>
      <c r="B81" s="41"/>
      <c r="C81" s="33" t="s">
        <v>36</v>
      </c>
      <c r="D81" s="40"/>
      <c r="E81" s="40"/>
      <c r="F81" s="28" t="str">
        <f>IF(E18="","",E18)</f>
        <v>Vyplň údaj</v>
      </c>
      <c r="G81" s="40"/>
      <c r="H81" s="40"/>
      <c r="I81" s="33" t="s">
        <v>42</v>
      </c>
      <c r="J81" s="38" t="str">
        <f>E24</f>
        <v>Centrum služen Staré město; Petra Stejskalová</v>
      </c>
      <c r="K81" s="40"/>
      <c r="L81" s="118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0.3" customHeight="1">
      <c r="A82" s="40"/>
      <c r="B82" s="41"/>
      <c r="C82" s="40"/>
      <c r="D82" s="40"/>
      <c r="E82" s="40"/>
      <c r="F82" s="40"/>
      <c r="G82" s="40"/>
      <c r="H82" s="40"/>
      <c r="I82" s="40"/>
      <c r="J82" s="40"/>
      <c r="K82" s="40"/>
      <c r="L82" s="118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11" customFormat="1" ht="29.25" customHeight="1">
      <c r="A83" s="143"/>
      <c r="B83" s="144"/>
      <c r="C83" s="145" t="s">
        <v>202</v>
      </c>
      <c r="D83" s="146" t="s">
        <v>65</v>
      </c>
      <c r="E83" s="146" t="s">
        <v>61</v>
      </c>
      <c r="F83" s="146" t="s">
        <v>62</v>
      </c>
      <c r="G83" s="146" t="s">
        <v>203</v>
      </c>
      <c r="H83" s="146" t="s">
        <v>204</v>
      </c>
      <c r="I83" s="146" t="s">
        <v>205</v>
      </c>
      <c r="J83" s="147" t="s">
        <v>191</v>
      </c>
      <c r="K83" s="148" t="s">
        <v>206</v>
      </c>
      <c r="L83" s="149"/>
      <c r="M83" s="82" t="s">
        <v>3</v>
      </c>
      <c r="N83" s="83" t="s">
        <v>50</v>
      </c>
      <c r="O83" s="83" t="s">
        <v>207</v>
      </c>
      <c r="P83" s="83" t="s">
        <v>208</v>
      </c>
      <c r="Q83" s="83" t="s">
        <v>209</v>
      </c>
      <c r="R83" s="83" t="s">
        <v>210</v>
      </c>
      <c r="S83" s="83" t="s">
        <v>211</v>
      </c>
      <c r="T83" s="84" t="s">
        <v>212</v>
      </c>
      <c r="U83" s="143"/>
      <c r="V83" s="143"/>
      <c r="W83" s="143"/>
      <c r="X83" s="143"/>
      <c r="Y83" s="143"/>
      <c r="Z83" s="143"/>
      <c r="AA83" s="143"/>
      <c r="AB83" s="143"/>
      <c r="AC83" s="143"/>
      <c r="AD83" s="143"/>
      <c r="AE83" s="143"/>
    </row>
    <row r="84" spans="1:63" s="2" customFormat="1" ht="22.8" customHeight="1">
      <c r="A84" s="40"/>
      <c r="B84" s="41"/>
      <c r="C84" s="89" t="s">
        <v>213</v>
      </c>
      <c r="D84" s="40"/>
      <c r="E84" s="40"/>
      <c r="F84" s="40"/>
      <c r="G84" s="40"/>
      <c r="H84" s="40"/>
      <c r="I84" s="40"/>
      <c r="J84" s="150">
        <f>BK84</f>
        <v>0</v>
      </c>
      <c r="K84" s="40"/>
      <c r="L84" s="41"/>
      <c r="M84" s="85"/>
      <c r="N84" s="70"/>
      <c r="O84" s="86"/>
      <c r="P84" s="151">
        <f>P85</f>
        <v>0</v>
      </c>
      <c r="Q84" s="86"/>
      <c r="R84" s="151">
        <f>R85</f>
        <v>116.14856469000001</v>
      </c>
      <c r="S84" s="86"/>
      <c r="T84" s="152">
        <f>T85</f>
        <v>0</v>
      </c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T84" s="20" t="s">
        <v>79</v>
      </c>
      <c r="AU84" s="20" t="s">
        <v>192</v>
      </c>
      <c r="BK84" s="153">
        <f>BK85</f>
        <v>0</v>
      </c>
    </row>
    <row r="85" spans="1:63" s="12" customFormat="1" ht="25.9" customHeight="1">
      <c r="A85" s="12"/>
      <c r="B85" s="154"/>
      <c r="C85" s="12"/>
      <c r="D85" s="155" t="s">
        <v>79</v>
      </c>
      <c r="E85" s="156" t="s">
        <v>214</v>
      </c>
      <c r="F85" s="156" t="s">
        <v>215</v>
      </c>
      <c r="G85" s="12"/>
      <c r="H85" s="12"/>
      <c r="I85" s="157"/>
      <c r="J85" s="158">
        <f>BK85</f>
        <v>0</v>
      </c>
      <c r="K85" s="12"/>
      <c r="L85" s="154"/>
      <c r="M85" s="159"/>
      <c r="N85" s="160"/>
      <c r="O85" s="160"/>
      <c r="P85" s="161">
        <f>P86+P108+P111+P120</f>
        <v>0</v>
      </c>
      <c r="Q85" s="160"/>
      <c r="R85" s="161">
        <f>R86+R108+R111+R120</f>
        <v>116.14856469000001</v>
      </c>
      <c r="S85" s="160"/>
      <c r="T85" s="162">
        <f>T86+T108+T111+T120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155" t="s">
        <v>88</v>
      </c>
      <c r="AT85" s="163" t="s">
        <v>79</v>
      </c>
      <c r="AU85" s="163" t="s">
        <v>80</v>
      </c>
      <c r="AY85" s="155" t="s">
        <v>216</v>
      </c>
      <c r="BK85" s="164">
        <f>BK86+BK108+BK111+BK120</f>
        <v>0</v>
      </c>
    </row>
    <row r="86" spans="1:63" s="12" customFormat="1" ht="22.8" customHeight="1">
      <c r="A86" s="12"/>
      <c r="B86" s="154"/>
      <c r="C86" s="12"/>
      <c r="D86" s="155" t="s">
        <v>79</v>
      </c>
      <c r="E86" s="165" t="s">
        <v>88</v>
      </c>
      <c r="F86" s="165" t="s">
        <v>217</v>
      </c>
      <c r="G86" s="12"/>
      <c r="H86" s="12"/>
      <c r="I86" s="157"/>
      <c r="J86" s="166">
        <f>BK86</f>
        <v>0</v>
      </c>
      <c r="K86" s="12"/>
      <c r="L86" s="154"/>
      <c r="M86" s="159"/>
      <c r="N86" s="160"/>
      <c r="O86" s="160"/>
      <c r="P86" s="161">
        <f>SUM(P87:P107)</f>
        <v>0</v>
      </c>
      <c r="Q86" s="160"/>
      <c r="R86" s="161">
        <f>SUM(R87:R107)</f>
        <v>79.1808</v>
      </c>
      <c r="S86" s="160"/>
      <c r="T86" s="162">
        <f>SUM(T87:T107)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155" t="s">
        <v>88</v>
      </c>
      <c r="AT86" s="163" t="s">
        <v>79</v>
      </c>
      <c r="AU86" s="163" t="s">
        <v>88</v>
      </c>
      <c r="AY86" s="155" t="s">
        <v>216</v>
      </c>
      <c r="BK86" s="164">
        <f>SUM(BK87:BK107)</f>
        <v>0</v>
      </c>
    </row>
    <row r="87" spans="1:65" s="2" customFormat="1" ht="24.15" customHeight="1">
      <c r="A87" s="40"/>
      <c r="B87" s="167"/>
      <c r="C87" s="168" t="s">
        <v>88</v>
      </c>
      <c r="D87" s="168" t="s">
        <v>218</v>
      </c>
      <c r="E87" s="169" t="s">
        <v>1278</v>
      </c>
      <c r="F87" s="170" t="s">
        <v>1279</v>
      </c>
      <c r="G87" s="171" t="s">
        <v>1089</v>
      </c>
      <c r="H87" s="172">
        <v>20</v>
      </c>
      <c r="I87" s="173"/>
      <c r="J87" s="174">
        <f>ROUND(I87*H87,2)</f>
        <v>0</v>
      </c>
      <c r="K87" s="175"/>
      <c r="L87" s="41"/>
      <c r="M87" s="176" t="s">
        <v>3</v>
      </c>
      <c r="N87" s="177" t="s">
        <v>51</v>
      </c>
      <c r="O87" s="74"/>
      <c r="P87" s="178">
        <f>O87*H87</f>
        <v>0</v>
      </c>
      <c r="Q87" s="178">
        <v>4E-05</v>
      </c>
      <c r="R87" s="178">
        <f>Q87*H87</f>
        <v>0.0008</v>
      </c>
      <c r="S87" s="178">
        <v>0</v>
      </c>
      <c r="T87" s="179">
        <f>S87*H87</f>
        <v>0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R87" s="180" t="s">
        <v>222</v>
      </c>
      <c r="AT87" s="180" t="s">
        <v>218</v>
      </c>
      <c r="AU87" s="180" t="s">
        <v>22</v>
      </c>
      <c r="AY87" s="20" t="s">
        <v>216</v>
      </c>
      <c r="BE87" s="181">
        <f>IF(N87="základní",J87,0)</f>
        <v>0</v>
      </c>
      <c r="BF87" s="181">
        <f>IF(N87="snížená",J87,0)</f>
        <v>0</v>
      </c>
      <c r="BG87" s="181">
        <f>IF(N87="zákl. přenesená",J87,0)</f>
        <v>0</v>
      </c>
      <c r="BH87" s="181">
        <f>IF(N87="sníž. přenesená",J87,0)</f>
        <v>0</v>
      </c>
      <c r="BI87" s="181">
        <f>IF(N87="nulová",J87,0)</f>
        <v>0</v>
      </c>
      <c r="BJ87" s="20" t="s">
        <v>88</v>
      </c>
      <c r="BK87" s="181">
        <f>ROUND(I87*H87,2)</f>
        <v>0</v>
      </c>
      <c r="BL87" s="20" t="s">
        <v>222</v>
      </c>
      <c r="BM87" s="180" t="s">
        <v>2151</v>
      </c>
    </row>
    <row r="88" spans="1:65" s="2" customFormat="1" ht="37.8" customHeight="1">
      <c r="A88" s="40"/>
      <c r="B88" s="167"/>
      <c r="C88" s="168" t="s">
        <v>22</v>
      </c>
      <c r="D88" s="168" t="s">
        <v>218</v>
      </c>
      <c r="E88" s="169" t="s">
        <v>1282</v>
      </c>
      <c r="F88" s="170" t="s">
        <v>1283</v>
      </c>
      <c r="G88" s="171" t="s">
        <v>1284</v>
      </c>
      <c r="H88" s="172">
        <v>15</v>
      </c>
      <c r="I88" s="173"/>
      <c r="J88" s="174">
        <f>ROUND(I88*H88,2)</f>
        <v>0</v>
      </c>
      <c r="K88" s="175"/>
      <c r="L88" s="41"/>
      <c r="M88" s="176" t="s">
        <v>3</v>
      </c>
      <c r="N88" s="177" t="s">
        <v>51</v>
      </c>
      <c r="O88" s="74"/>
      <c r="P88" s="178">
        <f>O88*H88</f>
        <v>0</v>
      </c>
      <c r="Q88" s="178">
        <v>0</v>
      </c>
      <c r="R88" s="178">
        <f>Q88*H88</f>
        <v>0</v>
      </c>
      <c r="S88" s="178">
        <v>0</v>
      </c>
      <c r="T88" s="179">
        <f>S88*H88</f>
        <v>0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R88" s="180" t="s">
        <v>222</v>
      </c>
      <c r="AT88" s="180" t="s">
        <v>218</v>
      </c>
      <c r="AU88" s="180" t="s">
        <v>22</v>
      </c>
      <c r="AY88" s="20" t="s">
        <v>216</v>
      </c>
      <c r="BE88" s="181">
        <f>IF(N88="základní",J88,0)</f>
        <v>0</v>
      </c>
      <c r="BF88" s="181">
        <f>IF(N88="snížená",J88,0)</f>
        <v>0</v>
      </c>
      <c r="BG88" s="181">
        <f>IF(N88="zákl. přenesená",J88,0)</f>
        <v>0</v>
      </c>
      <c r="BH88" s="181">
        <f>IF(N88="sníž. přenesená",J88,0)</f>
        <v>0</v>
      </c>
      <c r="BI88" s="181">
        <f>IF(N88="nulová",J88,0)</f>
        <v>0</v>
      </c>
      <c r="BJ88" s="20" t="s">
        <v>88</v>
      </c>
      <c r="BK88" s="181">
        <f>ROUND(I88*H88,2)</f>
        <v>0</v>
      </c>
      <c r="BL88" s="20" t="s">
        <v>222</v>
      </c>
      <c r="BM88" s="180" t="s">
        <v>2152</v>
      </c>
    </row>
    <row r="89" spans="1:65" s="2" customFormat="1" ht="37.8" customHeight="1">
      <c r="A89" s="40"/>
      <c r="B89" s="167"/>
      <c r="C89" s="168" t="s">
        <v>234</v>
      </c>
      <c r="D89" s="168" t="s">
        <v>218</v>
      </c>
      <c r="E89" s="169" t="s">
        <v>273</v>
      </c>
      <c r="F89" s="170" t="s">
        <v>274</v>
      </c>
      <c r="G89" s="171" t="s">
        <v>270</v>
      </c>
      <c r="H89" s="172">
        <v>7.5</v>
      </c>
      <c r="I89" s="173"/>
      <c r="J89" s="174">
        <f>ROUND(I89*H89,2)</f>
        <v>0</v>
      </c>
      <c r="K89" s="175"/>
      <c r="L89" s="41"/>
      <c r="M89" s="176" t="s">
        <v>3</v>
      </c>
      <c r="N89" s="177" t="s">
        <v>51</v>
      </c>
      <c r="O89" s="74"/>
      <c r="P89" s="178">
        <f>O89*H89</f>
        <v>0</v>
      </c>
      <c r="Q89" s="178">
        <v>0</v>
      </c>
      <c r="R89" s="178">
        <f>Q89*H89</f>
        <v>0</v>
      </c>
      <c r="S89" s="178">
        <v>0</v>
      </c>
      <c r="T89" s="179">
        <f>S89*H89</f>
        <v>0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R89" s="180" t="s">
        <v>222</v>
      </c>
      <c r="AT89" s="180" t="s">
        <v>218</v>
      </c>
      <c r="AU89" s="180" t="s">
        <v>22</v>
      </c>
      <c r="AY89" s="20" t="s">
        <v>216</v>
      </c>
      <c r="BE89" s="181">
        <f>IF(N89="základní",J89,0)</f>
        <v>0</v>
      </c>
      <c r="BF89" s="181">
        <f>IF(N89="snížená",J89,0)</f>
        <v>0</v>
      </c>
      <c r="BG89" s="181">
        <f>IF(N89="zákl. přenesená",J89,0)</f>
        <v>0</v>
      </c>
      <c r="BH89" s="181">
        <f>IF(N89="sníž. přenesená",J89,0)</f>
        <v>0</v>
      </c>
      <c r="BI89" s="181">
        <f>IF(N89="nulová",J89,0)</f>
        <v>0</v>
      </c>
      <c r="BJ89" s="20" t="s">
        <v>88</v>
      </c>
      <c r="BK89" s="181">
        <f>ROUND(I89*H89,2)</f>
        <v>0</v>
      </c>
      <c r="BL89" s="20" t="s">
        <v>222</v>
      </c>
      <c r="BM89" s="180" t="s">
        <v>2153</v>
      </c>
    </row>
    <row r="90" spans="1:51" s="13" customFormat="1" ht="12">
      <c r="A90" s="13"/>
      <c r="B90" s="182"/>
      <c r="C90" s="13"/>
      <c r="D90" s="183" t="s">
        <v>224</v>
      </c>
      <c r="E90" s="184" t="s">
        <v>3</v>
      </c>
      <c r="F90" s="185" t="s">
        <v>2154</v>
      </c>
      <c r="G90" s="13"/>
      <c r="H90" s="186">
        <v>5.5</v>
      </c>
      <c r="I90" s="187"/>
      <c r="J90" s="13"/>
      <c r="K90" s="13"/>
      <c r="L90" s="182"/>
      <c r="M90" s="188"/>
      <c r="N90" s="189"/>
      <c r="O90" s="189"/>
      <c r="P90" s="189"/>
      <c r="Q90" s="189"/>
      <c r="R90" s="189"/>
      <c r="S90" s="189"/>
      <c r="T90" s="190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184" t="s">
        <v>224</v>
      </c>
      <c r="AU90" s="184" t="s">
        <v>22</v>
      </c>
      <c r="AV90" s="13" t="s">
        <v>22</v>
      </c>
      <c r="AW90" s="13" t="s">
        <v>41</v>
      </c>
      <c r="AX90" s="13" t="s">
        <v>80</v>
      </c>
      <c r="AY90" s="184" t="s">
        <v>216</v>
      </c>
    </row>
    <row r="91" spans="1:51" s="13" customFormat="1" ht="12">
      <c r="A91" s="13"/>
      <c r="B91" s="182"/>
      <c r="C91" s="13"/>
      <c r="D91" s="183" t="s">
        <v>224</v>
      </c>
      <c r="E91" s="184" t="s">
        <v>3</v>
      </c>
      <c r="F91" s="185" t="s">
        <v>2155</v>
      </c>
      <c r="G91" s="13"/>
      <c r="H91" s="186">
        <v>1</v>
      </c>
      <c r="I91" s="187"/>
      <c r="J91" s="13"/>
      <c r="K91" s="13"/>
      <c r="L91" s="182"/>
      <c r="M91" s="188"/>
      <c r="N91" s="189"/>
      <c r="O91" s="189"/>
      <c r="P91" s="189"/>
      <c r="Q91" s="189"/>
      <c r="R91" s="189"/>
      <c r="S91" s="189"/>
      <c r="T91" s="190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184" t="s">
        <v>224</v>
      </c>
      <c r="AU91" s="184" t="s">
        <v>22</v>
      </c>
      <c r="AV91" s="13" t="s">
        <v>22</v>
      </c>
      <c r="AW91" s="13" t="s">
        <v>41</v>
      </c>
      <c r="AX91" s="13" t="s">
        <v>80</v>
      </c>
      <c r="AY91" s="184" t="s">
        <v>216</v>
      </c>
    </row>
    <row r="92" spans="1:51" s="13" customFormat="1" ht="12">
      <c r="A92" s="13"/>
      <c r="B92" s="182"/>
      <c r="C92" s="13"/>
      <c r="D92" s="183" t="s">
        <v>224</v>
      </c>
      <c r="E92" s="184" t="s">
        <v>3</v>
      </c>
      <c r="F92" s="185" t="s">
        <v>1289</v>
      </c>
      <c r="G92" s="13"/>
      <c r="H92" s="186">
        <v>1</v>
      </c>
      <c r="I92" s="187"/>
      <c r="J92" s="13"/>
      <c r="K92" s="13"/>
      <c r="L92" s="182"/>
      <c r="M92" s="188"/>
      <c r="N92" s="189"/>
      <c r="O92" s="189"/>
      <c r="P92" s="189"/>
      <c r="Q92" s="189"/>
      <c r="R92" s="189"/>
      <c r="S92" s="189"/>
      <c r="T92" s="190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184" t="s">
        <v>224</v>
      </c>
      <c r="AU92" s="184" t="s">
        <v>22</v>
      </c>
      <c r="AV92" s="13" t="s">
        <v>22</v>
      </c>
      <c r="AW92" s="13" t="s">
        <v>41</v>
      </c>
      <c r="AX92" s="13" t="s">
        <v>80</v>
      </c>
      <c r="AY92" s="184" t="s">
        <v>216</v>
      </c>
    </row>
    <row r="93" spans="1:51" s="14" customFormat="1" ht="12">
      <c r="A93" s="14"/>
      <c r="B93" s="195"/>
      <c r="C93" s="14"/>
      <c r="D93" s="183" t="s">
        <v>224</v>
      </c>
      <c r="E93" s="196" t="s">
        <v>3</v>
      </c>
      <c r="F93" s="197" t="s">
        <v>233</v>
      </c>
      <c r="G93" s="14"/>
      <c r="H93" s="198">
        <v>7.5</v>
      </c>
      <c r="I93" s="199"/>
      <c r="J93" s="14"/>
      <c r="K93" s="14"/>
      <c r="L93" s="195"/>
      <c r="M93" s="200"/>
      <c r="N93" s="201"/>
      <c r="O93" s="201"/>
      <c r="P93" s="201"/>
      <c r="Q93" s="201"/>
      <c r="R93" s="201"/>
      <c r="S93" s="201"/>
      <c r="T93" s="202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T93" s="196" t="s">
        <v>224</v>
      </c>
      <c r="AU93" s="196" t="s">
        <v>22</v>
      </c>
      <c r="AV93" s="14" t="s">
        <v>222</v>
      </c>
      <c r="AW93" s="14" t="s">
        <v>41</v>
      </c>
      <c r="AX93" s="14" t="s">
        <v>88</v>
      </c>
      <c r="AY93" s="196" t="s">
        <v>216</v>
      </c>
    </row>
    <row r="94" spans="1:65" s="2" customFormat="1" ht="37.8" customHeight="1">
      <c r="A94" s="40"/>
      <c r="B94" s="167"/>
      <c r="C94" s="168" t="s">
        <v>222</v>
      </c>
      <c r="D94" s="168" t="s">
        <v>218</v>
      </c>
      <c r="E94" s="169" t="s">
        <v>1301</v>
      </c>
      <c r="F94" s="170" t="s">
        <v>1302</v>
      </c>
      <c r="G94" s="171" t="s">
        <v>270</v>
      </c>
      <c r="H94" s="172">
        <v>86.285</v>
      </c>
      <c r="I94" s="173"/>
      <c r="J94" s="174">
        <f>ROUND(I94*H94,2)</f>
        <v>0</v>
      </c>
      <c r="K94" s="175"/>
      <c r="L94" s="41"/>
      <c r="M94" s="176" t="s">
        <v>3</v>
      </c>
      <c r="N94" s="177" t="s">
        <v>51</v>
      </c>
      <c r="O94" s="74"/>
      <c r="P94" s="178">
        <f>O94*H94</f>
        <v>0</v>
      </c>
      <c r="Q94" s="178">
        <v>0</v>
      </c>
      <c r="R94" s="178">
        <f>Q94*H94</f>
        <v>0</v>
      </c>
      <c r="S94" s="178">
        <v>0</v>
      </c>
      <c r="T94" s="179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180" t="s">
        <v>222</v>
      </c>
      <c r="AT94" s="180" t="s">
        <v>218</v>
      </c>
      <c r="AU94" s="180" t="s">
        <v>22</v>
      </c>
      <c r="AY94" s="20" t="s">
        <v>216</v>
      </c>
      <c r="BE94" s="181">
        <f>IF(N94="základní",J94,0)</f>
        <v>0</v>
      </c>
      <c r="BF94" s="181">
        <f>IF(N94="snížená",J94,0)</f>
        <v>0</v>
      </c>
      <c r="BG94" s="181">
        <f>IF(N94="zákl. přenesená",J94,0)</f>
        <v>0</v>
      </c>
      <c r="BH94" s="181">
        <f>IF(N94="sníž. přenesená",J94,0)</f>
        <v>0</v>
      </c>
      <c r="BI94" s="181">
        <f>IF(N94="nulová",J94,0)</f>
        <v>0</v>
      </c>
      <c r="BJ94" s="20" t="s">
        <v>88</v>
      </c>
      <c r="BK94" s="181">
        <f>ROUND(I94*H94,2)</f>
        <v>0</v>
      </c>
      <c r="BL94" s="20" t="s">
        <v>222</v>
      </c>
      <c r="BM94" s="180" t="s">
        <v>2156</v>
      </c>
    </row>
    <row r="95" spans="1:51" s="13" customFormat="1" ht="12">
      <c r="A95" s="13"/>
      <c r="B95" s="182"/>
      <c r="C95" s="13"/>
      <c r="D95" s="183" t="s">
        <v>224</v>
      </c>
      <c r="E95" s="184" t="s">
        <v>3</v>
      </c>
      <c r="F95" s="185" t="s">
        <v>2157</v>
      </c>
      <c r="G95" s="13"/>
      <c r="H95" s="186">
        <v>86.285</v>
      </c>
      <c r="I95" s="187"/>
      <c r="J95" s="13"/>
      <c r="K95" s="13"/>
      <c r="L95" s="182"/>
      <c r="M95" s="188"/>
      <c r="N95" s="189"/>
      <c r="O95" s="189"/>
      <c r="P95" s="189"/>
      <c r="Q95" s="189"/>
      <c r="R95" s="189"/>
      <c r="S95" s="189"/>
      <c r="T95" s="190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184" t="s">
        <v>224</v>
      </c>
      <c r="AU95" s="184" t="s">
        <v>22</v>
      </c>
      <c r="AV95" s="13" t="s">
        <v>22</v>
      </c>
      <c r="AW95" s="13" t="s">
        <v>41</v>
      </c>
      <c r="AX95" s="13" t="s">
        <v>88</v>
      </c>
      <c r="AY95" s="184" t="s">
        <v>216</v>
      </c>
    </row>
    <row r="96" spans="1:65" s="2" customFormat="1" ht="62.7" customHeight="1">
      <c r="A96" s="40"/>
      <c r="B96" s="167"/>
      <c r="C96" s="168" t="s">
        <v>244</v>
      </c>
      <c r="D96" s="168" t="s">
        <v>218</v>
      </c>
      <c r="E96" s="169" t="s">
        <v>292</v>
      </c>
      <c r="F96" s="170" t="s">
        <v>293</v>
      </c>
      <c r="G96" s="171" t="s">
        <v>270</v>
      </c>
      <c r="H96" s="172">
        <v>58.877</v>
      </c>
      <c r="I96" s="173"/>
      <c r="J96" s="174">
        <f>ROUND(I96*H96,2)</f>
        <v>0</v>
      </c>
      <c r="K96" s="175"/>
      <c r="L96" s="41"/>
      <c r="M96" s="176" t="s">
        <v>3</v>
      </c>
      <c r="N96" s="177" t="s">
        <v>51</v>
      </c>
      <c r="O96" s="74"/>
      <c r="P96" s="178">
        <f>O96*H96</f>
        <v>0</v>
      </c>
      <c r="Q96" s="178">
        <v>0</v>
      </c>
      <c r="R96" s="178">
        <f>Q96*H96</f>
        <v>0</v>
      </c>
      <c r="S96" s="178">
        <v>0</v>
      </c>
      <c r="T96" s="179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180" t="s">
        <v>222</v>
      </c>
      <c r="AT96" s="180" t="s">
        <v>218</v>
      </c>
      <c r="AU96" s="180" t="s">
        <v>22</v>
      </c>
      <c r="AY96" s="20" t="s">
        <v>216</v>
      </c>
      <c r="BE96" s="181">
        <f>IF(N96="základní",J96,0)</f>
        <v>0</v>
      </c>
      <c r="BF96" s="181">
        <f>IF(N96="snížená",J96,0)</f>
        <v>0</v>
      </c>
      <c r="BG96" s="181">
        <f>IF(N96="zákl. přenesená",J96,0)</f>
        <v>0</v>
      </c>
      <c r="BH96" s="181">
        <f>IF(N96="sníž. přenesená",J96,0)</f>
        <v>0</v>
      </c>
      <c r="BI96" s="181">
        <f>IF(N96="nulová",J96,0)</f>
        <v>0</v>
      </c>
      <c r="BJ96" s="20" t="s">
        <v>88</v>
      </c>
      <c r="BK96" s="181">
        <f>ROUND(I96*H96,2)</f>
        <v>0</v>
      </c>
      <c r="BL96" s="20" t="s">
        <v>222</v>
      </c>
      <c r="BM96" s="180" t="s">
        <v>2158</v>
      </c>
    </row>
    <row r="97" spans="1:47" s="2" customFormat="1" ht="12">
      <c r="A97" s="40"/>
      <c r="B97" s="41"/>
      <c r="C97" s="40"/>
      <c r="D97" s="183" t="s">
        <v>229</v>
      </c>
      <c r="E97" s="40"/>
      <c r="F97" s="191" t="s">
        <v>295</v>
      </c>
      <c r="G97" s="40"/>
      <c r="H97" s="40"/>
      <c r="I97" s="192"/>
      <c r="J97" s="40"/>
      <c r="K97" s="40"/>
      <c r="L97" s="41"/>
      <c r="M97" s="193"/>
      <c r="N97" s="194"/>
      <c r="O97" s="74"/>
      <c r="P97" s="74"/>
      <c r="Q97" s="74"/>
      <c r="R97" s="74"/>
      <c r="S97" s="74"/>
      <c r="T97" s="75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20" t="s">
        <v>229</v>
      </c>
      <c r="AU97" s="20" t="s">
        <v>22</v>
      </c>
    </row>
    <row r="98" spans="1:51" s="13" customFormat="1" ht="12">
      <c r="A98" s="13"/>
      <c r="B98" s="182"/>
      <c r="C98" s="13"/>
      <c r="D98" s="183" t="s">
        <v>224</v>
      </c>
      <c r="E98" s="184" t="s">
        <v>3</v>
      </c>
      <c r="F98" s="185" t="s">
        <v>2159</v>
      </c>
      <c r="G98" s="13"/>
      <c r="H98" s="186">
        <v>58.877</v>
      </c>
      <c r="I98" s="187"/>
      <c r="J98" s="13"/>
      <c r="K98" s="13"/>
      <c r="L98" s="182"/>
      <c r="M98" s="188"/>
      <c r="N98" s="189"/>
      <c r="O98" s="189"/>
      <c r="P98" s="189"/>
      <c r="Q98" s="189"/>
      <c r="R98" s="189"/>
      <c r="S98" s="189"/>
      <c r="T98" s="190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184" t="s">
        <v>224</v>
      </c>
      <c r="AU98" s="184" t="s">
        <v>22</v>
      </c>
      <c r="AV98" s="13" t="s">
        <v>22</v>
      </c>
      <c r="AW98" s="13" t="s">
        <v>41</v>
      </c>
      <c r="AX98" s="13" t="s">
        <v>88</v>
      </c>
      <c r="AY98" s="184" t="s">
        <v>216</v>
      </c>
    </row>
    <row r="99" spans="1:65" s="2" customFormat="1" ht="37.8" customHeight="1">
      <c r="A99" s="40"/>
      <c r="B99" s="167"/>
      <c r="C99" s="168" t="s">
        <v>248</v>
      </c>
      <c r="D99" s="168" t="s">
        <v>218</v>
      </c>
      <c r="E99" s="169" t="s">
        <v>297</v>
      </c>
      <c r="F99" s="170" t="s">
        <v>298</v>
      </c>
      <c r="G99" s="171" t="s">
        <v>299</v>
      </c>
      <c r="H99" s="172">
        <v>117.754</v>
      </c>
      <c r="I99" s="173"/>
      <c r="J99" s="174">
        <f>ROUND(I99*H99,2)</f>
        <v>0</v>
      </c>
      <c r="K99" s="175"/>
      <c r="L99" s="41"/>
      <c r="M99" s="176" t="s">
        <v>3</v>
      </c>
      <c r="N99" s="177" t="s">
        <v>51</v>
      </c>
      <c r="O99" s="74"/>
      <c r="P99" s="178">
        <f>O99*H99</f>
        <v>0</v>
      </c>
      <c r="Q99" s="178">
        <v>0</v>
      </c>
      <c r="R99" s="178">
        <f>Q99*H99</f>
        <v>0</v>
      </c>
      <c r="S99" s="178">
        <v>0</v>
      </c>
      <c r="T99" s="179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180" t="s">
        <v>222</v>
      </c>
      <c r="AT99" s="180" t="s">
        <v>218</v>
      </c>
      <c r="AU99" s="180" t="s">
        <v>22</v>
      </c>
      <c r="AY99" s="20" t="s">
        <v>216</v>
      </c>
      <c r="BE99" s="181">
        <f>IF(N99="základní",J99,0)</f>
        <v>0</v>
      </c>
      <c r="BF99" s="181">
        <f>IF(N99="snížená",J99,0)</f>
        <v>0</v>
      </c>
      <c r="BG99" s="181">
        <f>IF(N99="zákl. přenesená",J99,0)</f>
        <v>0</v>
      </c>
      <c r="BH99" s="181">
        <f>IF(N99="sníž. přenesená",J99,0)</f>
        <v>0</v>
      </c>
      <c r="BI99" s="181">
        <f>IF(N99="nulová",J99,0)</f>
        <v>0</v>
      </c>
      <c r="BJ99" s="20" t="s">
        <v>88</v>
      </c>
      <c r="BK99" s="181">
        <f>ROUND(I99*H99,2)</f>
        <v>0</v>
      </c>
      <c r="BL99" s="20" t="s">
        <v>222</v>
      </c>
      <c r="BM99" s="180" t="s">
        <v>2160</v>
      </c>
    </row>
    <row r="100" spans="1:51" s="13" customFormat="1" ht="12">
      <c r="A100" s="13"/>
      <c r="B100" s="182"/>
      <c r="C100" s="13"/>
      <c r="D100" s="183" t="s">
        <v>224</v>
      </c>
      <c r="E100" s="13"/>
      <c r="F100" s="185" t="s">
        <v>2161</v>
      </c>
      <c r="G100" s="13"/>
      <c r="H100" s="186">
        <v>117.754</v>
      </c>
      <c r="I100" s="187"/>
      <c r="J100" s="13"/>
      <c r="K100" s="13"/>
      <c r="L100" s="182"/>
      <c r="M100" s="188"/>
      <c r="N100" s="189"/>
      <c r="O100" s="189"/>
      <c r="P100" s="189"/>
      <c r="Q100" s="189"/>
      <c r="R100" s="189"/>
      <c r="S100" s="189"/>
      <c r="T100" s="190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184" t="s">
        <v>224</v>
      </c>
      <c r="AU100" s="184" t="s">
        <v>22</v>
      </c>
      <c r="AV100" s="13" t="s">
        <v>22</v>
      </c>
      <c r="AW100" s="13" t="s">
        <v>4</v>
      </c>
      <c r="AX100" s="13" t="s">
        <v>88</v>
      </c>
      <c r="AY100" s="184" t="s">
        <v>216</v>
      </c>
    </row>
    <row r="101" spans="1:65" s="2" customFormat="1" ht="49.05" customHeight="1">
      <c r="A101" s="40"/>
      <c r="B101" s="167"/>
      <c r="C101" s="168" t="s">
        <v>253</v>
      </c>
      <c r="D101" s="168" t="s">
        <v>218</v>
      </c>
      <c r="E101" s="169" t="s">
        <v>1327</v>
      </c>
      <c r="F101" s="170" t="s">
        <v>1328</v>
      </c>
      <c r="G101" s="171" t="s">
        <v>270</v>
      </c>
      <c r="H101" s="172">
        <v>27.408</v>
      </c>
      <c r="I101" s="173"/>
      <c r="J101" s="174">
        <f>ROUND(I101*H101,2)</f>
        <v>0</v>
      </c>
      <c r="K101" s="175"/>
      <c r="L101" s="41"/>
      <c r="M101" s="176" t="s">
        <v>3</v>
      </c>
      <c r="N101" s="177" t="s">
        <v>51</v>
      </c>
      <c r="O101" s="74"/>
      <c r="P101" s="178">
        <f>O101*H101</f>
        <v>0</v>
      </c>
      <c r="Q101" s="178">
        <v>0</v>
      </c>
      <c r="R101" s="178">
        <f>Q101*H101</f>
        <v>0</v>
      </c>
      <c r="S101" s="178">
        <v>0</v>
      </c>
      <c r="T101" s="179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180" t="s">
        <v>222</v>
      </c>
      <c r="AT101" s="180" t="s">
        <v>218</v>
      </c>
      <c r="AU101" s="180" t="s">
        <v>22</v>
      </c>
      <c r="AY101" s="20" t="s">
        <v>216</v>
      </c>
      <c r="BE101" s="181">
        <f>IF(N101="základní",J101,0)</f>
        <v>0</v>
      </c>
      <c r="BF101" s="181">
        <f>IF(N101="snížená",J101,0)</f>
        <v>0</v>
      </c>
      <c r="BG101" s="181">
        <f>IF(N101="zákl. přenesená",J101,0)</f>
        <v>0</v>
      </c>
      <c r="BH101" s="181">
        <f>IF(N101="sníž. přenesená",J101,0)</f>
        <v>0</v>
      </c>
      <c r="BI101" s="181">
        <f>IF(N101="nulová",J101,0)</f>
        <v>0</v>
      </c>
      <c r="BJ101" s="20" t="s">
        <v>88</v>
      </c>
      <c r="BK101" s="181">
        <f>ROUND(I101*H101,2)</f>
        <v>0</v>
      </c>
      <c r="BL101" s="20" t="s">
        <v>222</v>
      </c>
      <c r="BM101" s="180" t="s">
        <v>2162</v>
      </c>
    </row>
    <row r="102" spans="1:51" s="13" customFormat="1" ht="12">
      <c r="A102" s="13"/>
      <c r="B102" s="182"/>
      <c r="C102" s="13"/>
      <c r="D102" s="183" t="s">
        <v>224</v>
      </c>
      <c r="E102" s="184" t="s">
        <v>3</v>
      </c>
      <c r="F102" s="185" t="s">
        <v>2163</v>
      </c>
      <c r="G102" s="13"/>
      <c r="H102" s="186">
        <v>27.408</v>
      </c>
      <c r="I102" s="187"/>
      <c r="J102" s="13"/>
      <c r="K102" s="13"/>
      <c r="L102" s="182"/>
      <c r="M102" s="188"/>
      <c r="N102" s="189"/>
      <c r="O102" s="189"/>
      <c r="P102" s="189"/>
      <c r="Q102" s="189"/>
      <c r="R102" s="189"/>
      <c r="S102" s="189"/>
      <c r="T102" s="190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184" t="s">
        <v>224</v>
      </c>
      <c r="AU102" s="184" t="s">
        <v>22</v>
      </c>
      <c r="AV102" s="13" t="s">
        <v>22</v>
      </c>
      <c r="AW102" s="13" t="s">
        <v>41</v>
      </c>
      <c r="AX102" s="13" t="s">
        <v>88</v>
      </c>
      <c r="AY102" s="184" t="s">
        <v>216</v>
      </c>
    </row>
    <row r="103" spans="1:65" s="2" customFormat="1" ht="62.7" customHeight="1">
      <c r="A103" s="40"/>
      <c r="B103" s="167"/>
      <c r="C103" s="168" t="s">
        <v>257</v>
      </c>
      <c r="D103" s="168" t="s">
        <v>218</v>
      </c>
      <c r="E103" s="169" t="s">
        <v>1016</v>
      </c>
      <c r="F103" s="170" t="s">
        <v>1017</v>
      </c>
      <c r="G103" s="171" t="s">
        <v>270</v>
      </c>
      <c r="H103" s="172">
        <v>39.59</v>
      </c>
      <c r="I103" s="173"/>
      <c r="J103" s="174">
        <f>ROUND(I103*H103,2)</f>
        <v>0</v>
      </c>
      <c r="K103" s="175"/>
      <c r="L103" s="41"/>
      <c r="M103" s="176" t="s">
        <v>3</v>
      </c>
      <c r="N103" s="177" t="s">
        <v>51</v>
      </c>
      <c r="O103" s="74"/>
      <c r="P103" s="178">
        <f>O103*H103</f>
        <v>0</v>
      </c>
      <c r="Q103" s="178">
        <v>0</v>
      </c>
      <c r="R103" s="178">
        <f>Q103*H103</f>
        <v>0</v>
      </c>
      <c r="S103" s="178">
        <v>0</v>
      </c>
      <c r="T103" s="179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180" t="s">
        <v>222</v>
      </c>
      <c r="AT103" s="180" t="s">
        <v>218</v>
      </c>
      <c r="AU103" s="180" t="s">
        <v>22</v>
      </c>
      <c r="AY103" s="20" t="s">
        <v>216</v>
      </c>
      <c r="BE103" s="181">
        <f>IF(N103="základní",J103,0)</f>
        <v>0</v>
      </c>
      <c r="BF103" s="181">
        <f>IF(N103="snížená",J103,0)</f>
        <v>0</v>
      </c>
      <c r="BG103" s="181">
        <f>IF(N103="zákl. přenesená",J103,0)</f>
        <v>0</v>
      </c>
      <c r="BH103" s="181">
        <f>IF(N103="sníž. přenesená",J103,0)</f>
        <v>0</v>
      </c>
      <c r="BI103" s="181">
        <f>IF(N103="nulová",J103,0)</f>
        <v>0</v>
      </c>
      <c r="BJ103" s="20" t="s">
        <v>88</v>
      </c>
      <c r="BK103" s="181">
        <f>ROUND(I103*H103,2)</f>
        <v>0</v>
      </c>
      <c r="BL103" s="20" t="s">
        <v>222</v>
      </c>
      <c r="BM103" s="180" t="s">
        <v>2164</v>
      </c>
    </row>
    <row r="104" spans="1:51" s="13" customFormat="1" ht="12">
      <c r="A104" s="13"/>
      <c r="B104" s="182"/>
      <c r="C104" s="13"/>
      <c r="D104" s="183" t="s">
        <v>224</v>
      </c>
      <c r="E104" s="184" t="s">
        <v>3</v>
      </c>
      <c r="F104" s="185" t="s">
        <v>2165</v>
      </c>
      <c r="G104" s="13"/>
      <c r="H104" s="186">
        <v>39.59</v>
      </c>
      <c r="I104" s="187"/>
      <c r="J104" s="13"/>
      <c r="K104" s="13"/>
      <c r="L104" s="182"/>
      <c r="M104" s="188"/>
      <c r="N104" s="189"/>
      <c r="O104" s="189"/>
      <c r="P104" s="189"/>
      <c r="Q104" s="189"/>
      <c r="R104" s="189"/>
      <c r="S104" s="189"/>
      <c r="T104" s="190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184" t="s">
        <v>224</v>
      </c>
      <c r="AU104" s="184" t="s">
        <v>22</v>
      </c>
      <c r="AV104" s="13" t="s">
        <v>22</v>
      </c>
      <c r="AW104" s="13" t="s">
        <v>41</v>
      </c>
      <c r="AX104" s="13" t="s">
        <v>88</v>
      </c>
      <c r="AY104" s="184" t="s">
        <v>216</v>
      </c>
    </row>
    <row r="105" spans="1:65" s="2" customFormat="1" ht="14.4" customHeight="1">
      <c r="A105" s="40"/>
      <c r="B105" s="167"/>
      <c r="C105" s="203" t="s">
        <v>263</v>
      </c>
      <c r="D105" s="203" t="s">
        <v>355</v>
      </c>
      <c r="E105" s="204" t="s">
        <v>1020</v>
      </c>
      <c r="F105" s="205" t="s">
        <v>1021</v>
      </c>
      <c r="G105" s="206" t="s">
        <v>299</v>
      </c>
      <c r="H105" s="207">
        <v>79.18</v>
      </c>
      <c r="I105" s="208"/>
      <c r="J105" s="209">
        <f>ROUND(I105*H105,2)</f>
        <v>0</v>
      </c>
      <c r="K105" s="210"/>
      <c r="L105" s="211"/>
      <c r="M105" s="212" t="s">
        <v>3</v>
      </c>
      <c r="N105" s="213" t="s">
        <v>51</v>
      </c>
      <c r="O105" s="74"/>
      <c r="P105" s="178">
        <f>O105*H105</f>
        <v>0</v>
      </c>
      <c r="Q105" s="178">
        <v>1</v>
      </c>
      <c r="R105" s="178">
        <f>Q105*H105</f>
        <v>79.18</v>
      </c>
      <c r="S105" s="178">
        <v>0</v>
      </c>
      <c r="T105" s="179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180" t="s">
        <v>257</v>
      </c>
      <c r="AT105" s="180" t="s">
        <v>355</v>
      </c>
      <c r="AU105" s="180" t="s">
        <v>22</v>
      </c>
      <c r="AY105" s="20" t="s">
        <v>216</v>
      </c>
      <c r="BE105" s="181">
        <f>IF(N105="základní",J105,0)</f>
        <v>0</v>
      </c>
      <c r="BF105" s="181">
        <f>IF(N105="snížená",J105,0)</f>
        <v>0</v>
      </c>
      <c r="BG105" s="181">
        <f>IF(N105="zákl. přenesená",J105,0)</f>
        <v>0</v>
      </c>
      <c r="BH105" s="181">
        <f>IF(N105="sníž. přenesená",J105,0)</f>
        <v>0</v>
      </c>
      <c r="BI105" s="181">
        <f>IF(N105="nulová",J105,0)</f>
        <v>0</v>
      </c>
      <c r="BJ105" s="20" t="s">
        <v>88</v>
      </c>
      <c r="BK105" s="181">
        <f>ROUND(I105*H105,2)</f>
        <v>0</v>
      </c>
      <c r="BL105" s="20" t="s">
        <v>222</v>
      </c>
      <c r="BM105" s="180" t="s">
        <v>2166</v>
      </c>
    </row>
    <row r="106" spans="1:51" s="13" customFormat="1" ht="12">
      <c r="A106" s="13"/>
      <c r="B106" s="182"/>
      <c r="C106" s="13"/>
      <c r="D106" s="183" t="s">
        <v>224</v>
      </c>
      <c r="E106" s="184" t="s">
        <v>3</v>
      </c>
      <c r="F106" s="185" t="s">
        <v>2165</v>
      </c>
      <c r="G106" s="13"/>
      <c r="H106" s="186">
        <v>39.59</v>
      </c>
      <c r="I106" s="187"/>
      <c r="J106" s="13"/>
      <c r="K106" s="13"/>
      <c r="L106" s="182"/>
      <c r="M106" s="188"/>
      <c r="N106" s="189"/>
      <c r="O106" s="189"/>
      <c r="P106" s="189"/>
      <c r="Q106" s="189"/>
      <c r="R106" s="189"/>
      <c r="S106" s="189"/>
      <c r="T106" s="190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184" t="s">
        <v>224</v>
      </c>
      <c r="AU106" s="184" t="s">
        <v>22</v>
      </c>
      <c r="AV106" s="13" t="s">
        <v>22</v>
      </c>
      <c r="AW106" s="13" t="s">
        <v>41</v>
      </c>
      <c r="AX106" s="13" t="s">
        <v>88</v>
      </c>
      <c r="AY106" s="184" t="s">
        <v>216</v>
      </c>
    </row>
    <row r="107" spans="1:51" s="13" customFormat="1" ht="12">
      <c r="A107" s="13"/>
      <c r="B107" s="182"/>
      <c r="C107" s="13"/>
      <c r="D107" s="183" t="s">
        <v>224</v>
      </c>
      <c r="E107" s="13"/>
      <c r="F107" s="185" t="s">
        <v>2167</v>
      </c>
      <c r="G107" s="13"/>
      <c r="H107" s="186">
        <v>79.18</v>
      </c>
      <c r="I107" s="187"/>
      <c r="J107" s="13"/>
      <c r="K107" s="13"/>
      <c r="L107" s="182"/>
      <c r="M107" s="188"/>
      <c r="N107" s="189"/>
      <c r="O107" s="189"/>
      <c r="P107" s="189"/>
      <c r="Q107" s="189"/>
      <c r="R107" s="189"/>
      <c r="S107" s="189"/>
      <c r="T107" s="190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184" t="s">
        <v>224</v>
      </c>
      <c r="AU107" s="184" t="s">
        <v>22</v>
      </c>
      <c r="AV107" s="13" t="s">
        <v>22</v>
      </c>
      <c r="AW107" s="13" t="s">
        <v>4</v>
      </c>
      <c r="AX107" s="13" t="s">
        <v>88</v>
      </c>
      <c r="AY107" s="184" t="s">
        <v>216</v>
      </c>
    </row>
    <row r="108" spans="1:63" s="12" customFormat="1" ht="22.8" customHeight="1">
      <c r="A108" s="12"/>
      <c r="B108" s="154"/>
      <c r="C108" s="12"/>
      <c r="D108" s="155" t="s">
        <v>79</v>
      </c>
      <c r="E108" s="165" t="s">
        <v>222</v>
      </c>
      <c r="F108" s="165" t="s">
        <v>1065</v>
      </c>
      <c r="G108" s="12"/>
      <c r="H108" s="12"/>
      <c r="I108" s="157"/>
      <c r="J108" s="166">
        <f>BK108</f>
        <v>0</v>
      </c>
      <c r="K108" s="12"/>
      <c r="L108" s="154"/>
      <c r="M108" s="159"/>
      <c r="N108" s="160"/>
      <c r="O108" s="160"/>
      <c r="P108" s="161">
        <f>SUM(P109:P110)</f>
        <v>0</v>
      </c>
      <c r="Q108" s="160"/>
      <c r="R108" s="161">
        <f>SUM(R109:R110)</f>
        <v>36.46728099</v>
      </c>
      <c r="S108" s="160"/>
      <c r="T108" s="162">
        <f>SUM(T109:T110)</f>
        <v>0</v>
      </c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R108" s="155" t="s">
        <v>88</v>
      </c>
      <c r="AT108" s="163" t="s">
        <v>79</v>
      </c>
      <c r="AU108" s="163" t="s">
        <v>88</v>
      </c>
      <c r="AY108" s="155" t="s">
        <v>216</v>
      </c>
      <c r="BK108" s="164">
        <f>SUM(BK109:BK110)</f>
        <v>0</v>
      </c>
    </row>
    <row r="109" spans="1:65" s="2" customFormat="1" ht="24.15" customHeight="1">
      <c r="A109" s="40"/>
      <c r="B109" s="167"/>
      <c r="C109" s="168" t="s">
        <v>267</v>
      </c>
      <c r="D109" s="168" t="s">
        <v>218</v>
      </c>
      <c r="E109" s="169" t="s">
        <v>1844</v>
      </c>
      <c r="F109" s="170" t="s">
        <v>1845</v>
      </c>
      <c r="G109" s="171" t="s">
        <v>270</v>
      </c>
      <c r="H109" s="172">
        <v>19.287</v>
      </c>
      <c r="I109" s="173"/>
      <c r="J109" s="174">
        <f>ROUND(I109*H109,2)</f>
        <v>0</v>
      </c>
      <c r="K109" s="175"/>
      <c r="L109" s="41"/>
      <c r="M109" s="176" t="s">
        <v>3</v>
      </c>
      <c r="N109" s="177" t="s">
        <v>51</v>
      </c>
      <c r="O109" s="74"/>
      <c r="P109" s="178">
        <f>O109*H109</f>
        <v>0</v>
      </c>
      <c r="Q109" s="178">
        <v>1.89077</v>
      </c>
      <c r="R109" s="178">
        <f>Q109*H109</f>
        <v>36.46728099</v>
      </c>
      <c r="S109" s="178">
        <v>0</v>
      </c>
      <c r="T109" s="179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180" t="s">
        <v>222</v>
      </c>
      <c r="AT109" s="180" t="s">
        <v>218</v>
      </c>
      <c r="AU109" s="180" t="s">
        <v>22</v>
      </c>
      <c r="AY109" s="20" t="s">
        <v>216</v>
      </c>
      <c r="BE109" s="181">
        <f>IF(N109="základní",J109,0)</f>
        <v>0</v>
      </c>
      <c r="BF109" s="181">
        <f>IF(N109="snížená",J109,0)</f>
        <v>0</v>
      </c>
      <c r="BG109" s="181">
        <f>IF(N109="zákl. přenesená",J109,0)</f>
        <v>0</v>
      </c>
      <c r="BH109" s="181">
        <f>IF(N109="sníž. přenesená",J109,0)</f>
        <v>0</v>
      </c>
      <c r="BI109" s="181">
        <f>IF(N109="nulová",J109,0)</f>
        <v>0</v>
      </c>
      <c r="BJ109" s="20" t="s">
        <v>88</v>
      </c>
      <c r="BK109" s="181">
        <f>ROUND(I109*H109,2)</f>
        <v>0</v>
      </c>
      <c r="BL109" s="20" t="s">
        <v>222</v>
      </c>
      <c r="BM109" s="180" t="s">
        <v>2168</v>
      </c>
    </row>
    <row r="110" spans="1:51" s="13" customFormat="1" ht="12">
      <c r="A110" s="13"/>
      <c r="B110" s="182"/>
      <c r="C110" s="13"/>
      <c r="D110" s="183" t="s">
        <v>224</v>
      </c>
      <c r="E110" s="184" t="s">
        <v>3</v>
      </c>
      <c r="F110" s="185" t="s">
        <v>2169</v>
      </c>
      <c r="G110" s="13"/>
      <c r="H110" s="186">
        <v>19.287</v>
      </c>
      <c r="I110" s="187"/>
      <c r="J110" s="13"/>
      <c r="K110" s="13"/>
      <c r="L110" s="182"/>
      <c r="M110" s="188"/>
      <c r="N110" s="189"/>
      <c r="O110" s="189"/>
      <c r="P110" s="189"/>
      <c r="Q110" s="189"/>
      <c r="R110" s="189"/>
      <c r="S110" s="189"/>
      <c r="T110" s="190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184" t="s">
        <v>224</v>
      </c>
      <c r="AU110" s="184" t="s">
        <v>22</v>
      </c>
      <c r="AV110" s="13" t="s">
        <v>22</v>
      </c>
      <c r="AW110" s="13" t="s">
        <v>41</v>
      </c>
      <c r="AX110" s="13" t="s">
        <v>88</v>
      </c>
      <c r="AY110" s="184" t="s">
        <v>216</v>
      </c>
    </row>
    <row r="111" spans="1:63" s="12" customFormat="1" ht="22.8" customHeight="1">
      <c r="A111" s="12"/>
      <c r="B111" s="154"/>
      <c r="C111" s="12"/>
      <c r="D111" s="155" t="s">
        <v>79</v>
      </c>
      <c r="E111" s="165" t="s">
        <v>257</v>
      </c>
      <c r="F111" s="165" t="s">
        <v>1363</v>
      </c>
      <c r="G111" s="12"/>
      <c r="H111" s="12"/>
      <c r="I111" s="157"/>
      <c r="J111" s="166">
        <f>BK111</f>
        <v>0</v>
      </c>
      <c r="K111" s="12"/>
      <c r="L111" s="154"/>
      <c r="M111" s="159"/>
      <c r="N111" s="160"/>
      <c r="O111" s="160"/>
      <c r="P111" s="161">
        <f>SUM(P112:P119)</f>
        <v>0</v>
      </c>
      <c r="Q111" s="160"/>
      <c r="R111" s="161">
        <f>SUM(R112:R119)</f>
        <v>0.5004837000000001</v>
      </c>
      <c r="S111" s="160"/>
      <c r="T111" s="162">
        <f>SUM(T112:T119)</f>
        <v>0</v>
      </c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R111" s="155" t="s">
        <v>88</v>
      </c>
      <c r="AT111" s="163" t="s">
        <v>79</v>
      </c>
      <c r="AU111" s="163" t="s">
        <v>88</v>
      </c>
      <c r="AY111" s="155" t="s">
        <v>216</v>
      </c>
      <c r="BK111" s="164">
        <f>SUM(BK112:BK119)</f>
        <v>0</v>
      </c>
    </row>
    <row r="112" spans="1:65" s="2" customFormat="1" ht="24.15" customHeight="1">
      <c r="A112" s="40"/>
      <c r="B112" s="167"/>
      <c r="C112" s="168" t="s">
        <v>272</v>
      </c>
      <c r="D112" s="168" t="s">
        <v>218</v>
      </c>
      <c r="E112" s="169" t="s">
        <v>1364</v>
      </c>
      <c r="F112" s="170" t="s">
        <v>1365</v>
      </c>
      <c r="G112" s="171" t="s">
        <v>260</v>
      </c>
      <c r="H112" s="172">
        <v>126.89</v>
      </c>
      <c r="I112" s="173"/>
      <c r="J112" s="174">
        <f>ROUND(I112*H112,2)</f>
        <v>0</v>
      </c>
      <c r="K112" s="175"/>
      <c r="L112" s="41"/>
      <c r="M112" s="176" t="s">
        <v>3</v>
      </c>
      <c r="N112" s="177" t="s">
        <v>51</v>
      </c>
      <c r="O112" s="74"/>
      <c r="P112" s="178">
        <f>O112*H112</f>
        <v>0</v>
      </c>
      <c r="Q112" s="178">
        <v>1E-05</v>
      </c>
      <c r="R112" s="178">
        <f>Q112*H112</f>
        <v>0.0012689</v>
      </c>
      <c r="S112" s="178">
        <v>0</v>
      </c>
      <c r="T112" s="179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180" t="s">
        <v>222</v>
      </c>
      <c r="AT112" s="180" t="s">
        <v>218</v>
      </c>
      <c r="AU112" s="180" t="s">
        <v>22</v>
      </c>
      <c r="AY112" s="20" t="s">
        <v>216</v>
      </c>
      <c r="BE112" s="181">
        <f>IF(N112="základní",J112,0)</f>
        <v>0</v>
      </c>
      <c r="BF112" s="181">
        <f>IF(N112="snížená",J112,0)</f>
        <v>0</v>
      </c>
      <c r="BG112" s="181">
        <f>IF(N112="zákl. přenesená",J112,0)</f>
        <v>0</v>
      </c>
      <c r="BH112" s="181">
        <f>IF(N112="sníž. přenesená",J112,0)</f>
        <v>0</v>
      </c>
      <c r="BI112" s="181">
        <f>IF(N112="nulová",J112,0)</f>
        <v>0</v>
      </c>
      <c r="BJ112" s="20" t="s">
        <v>88</v>
      </c>
      <c r="BK112" s="181">
        <f>ROUND(I112*H112,2)</f>
        <v>0</v>
      </c>
      <c r="BL112" s="20" t="s">
        <v>222</v>
      </c>
      <c r="BM112" s="180" t="s">
        <v>2170</v>
      </c>
    </row>
    <row r="113" spans="1:51" s="13" customFormat="1" ht="12">
      <c r="A113" s="13"/>
      <c r="B113" s="182"/>
      <c r="C113" s="13"/>
      <c r="D113" s="183" t="s">
        <v>224</v>
      </c>
      <c r="E113" s="184" t="s">
        <v>3</v>
      </c>
      <c r="F113" s="185" t="s">
        <v>2171</v>
      </c>
      <c r="G113" s="13"/>
      <c r="H113" s="186">
        <v>126.89</v>
      </c>
      <c r="I113" s="187"/>
      <c r="J113" s="13"/>
      <c r="K113" s="13"/>
      <c r="L113" s="182"/>
      <c r="M113" s="188"/>
      <c r="N113" s="189"/>
      <c r="O113" s="189"/>
      <c r="P113" s="189"/>
      <c r="Q113" s="189"/>
      <c r="R113" s="189"/>
      <c r="S113" s="189"/>
      <c r="T113" s="190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184" t="s">
        <v>224</v>
      </c>
      <c r="AU113" s="184" t="s">
        <v>22</v>
      </c>
      <c r="AV113" s="13" t="s">
        <v>22</v>
      </c>
      <c r="AW113" s="13" t="s">
        <v>41</v>
      </c>
      <c r="AX113" s="13" t="s">
        <v>88</v>
      </c>
      <c r="AY113" s="184" t="s">
        <v>216</v>
      </c>
    </row>
    <row r="114" spans="1:65" s="2" customFormat="1" ht="24.15" customHeight="1">
      <c r="A114" s="40"/>
      <c r="B114" s="167"/>
      <c r="C114" s="203" t="s">
        <v>279</v>
      </c>
      <c r="D114" s="203" t="s">
        <v>355</v>
      </c>
      <c r="E114" s="204" t="s">
        <v>1373</v>
      </c>
      <c r="F114" s="205" t="s">
        <v>1374</v>
      </c>
      <c r="G114" s="206" t="s">
        <v>260</v>
      </c>
      <c r="H114" s="207">
        <v>128.793</v>
      </c>
      <c r="I114" s="208"/>
      <c r="J114" s="209">
        <f>ROUND(I114*H114,2)</f>
        <v>0</v>
      </c>
      <c r="K114" s="210"/>
      <c r="L114" s="211"/>
      <c r="M114" s="212" t="s">
        <v>3</v>
      </c>
      <c r="N114" s="213" t="s">
        <v>51</v>
      </c>
      <c r="O114" s="74"/>
      <c r="P114" s="178">
        <f>O114*H114</f>
        <v>0</v>
      </c>
      <c r="Q114" s="178">
        <v>0.0036</v>
      </c>
      <c r="R114" s="178">
        <f>Q114*H114</f>
        <v>0.46365480000000003</v>
      </c>
      <c r="S114" s="178">
        <v>0</v>
      </c>
      <c r="T114" s="179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180" t="s">
        <v>257</v>
      </c>
      <c r="AT114" s="180" t="s">
        <v>355</v>
      </c>
      <c r="AU114" s="180" t="s">
        <v>22</v>
      </c>
      <c r="AY114" s="20" t="s">
        <v>216</v>
      </c>
      <c r="BE114" s="181">
        <f>IF(N114="základní",J114,0)</f>
        <v>0</v>
      </c>
      <c r="BF114" s="181">
        <f>IF(N114="snížená",J114,0)</f>
        <v>0</v>
      </c>
      <c r="BG114" s="181">
        <f>IF(N114="zákl. přenesená",J114,0)</f>
        <v>0</v>
      </c>
      <c r="BH114" s="181">
        <f>IF(N114="sníž. přenesená",J114,0)</f>
        <v>0</v>
      </c>
      <c r="BI114" s="181">
        <f>IF(N114="nulová",J114,0)</f>
        <v>0</v>
      </c>
      <c r="BJ114" s="20" t="s">
        <v>88</v>
      </c>
      <c r="BK114" s="181">
        <f>ROUND(I114*H114,2)</f>
        <v>0</v>
      </c>
      <c r="BL114" s="20" t="s">
        <v>222</v>
      </c>
      <c r="BM114" s="180" t="s">
        <v>2172</v>
      </c>
    </row>
    <row r="115" spans="1:51" s="13" customFormat="1" ht="12">
      <c r="A115" s="13"/>
      <c r="B115" s="182"/>
      <c r="C115" s="13"/>
      <c r="D115" s="183" t="s">
        <v>224</v>
      </c>
      <c r="E115" s="13"/>
      <c r="F115" s="185" t="s">
        <v>2173</v>
      </c>
      <c r="G115" s="13"/>
      <c r="H115" s="186">
        <v>128.793</v>
      </c>
      <c r="I115" s="187"/>
      <c r="J115" s="13"/>
      <c r="K115" s="13"/>
      <c r="L115" s="182"/>
      <c r="M115" s="188"/>
      <c r="N115" s="189"/>
      <c r="O115" s="189"/>
      <c r="P115" s="189"/>
      <c r="Q115" s="189"/>
      <c r="R115" s="189"/>
      <c r="S115" s="189"/>
      <c r="T115" s="190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184" t="s">
        <v>224</v>
      </c>
      <c r="AU115" s="184" t="s">
        <v>22</v>
      </c>
      <c r="AV115" s="13" t="s">
        <v>22</v>
      </c>
      <c r="AW115" s="13" t="s">
        <v>4</v>
      </c>
      <c r="AX115" s="13" t="s">
        <v>88</v>
      </c>
      <c r="AY115" s="184" t="s">
        <v>216</v>
      </c>
    </row>
    <row r="116" spans="1:65" s="2" customFormat="1" ht="14.4" customHeight="1">
      <c r="A116" s="40"/>
      <c r="B116" s="167"/>
      <c r="C116" s="168" t="s">
        <v>286</v>
      </c>
      <c r="D116" s="168" t="s">
        <v>218</v>
      </c>
      <c r="E116" s="169" t="s">
        <v>1426</v>
      </c>
      <c r="F116" s="170" t="s">
        <v>1427</v>
      </c>
      <c r="G116" s="171" t="s">
        <v>260</v>
      </c>
      <c r="H116" s="172">
        <v>127</v>
      </c>
      <c r="I116" s="173"/>
      <c r="J116" s="174">
        <f>ROUND(I116*H116,2)</f>
        <v>0</v>
      </c>
      <c r="K116" s="175"/>
      <c r="L116" s="41"/>
      <c r="M116" s="176" t="s">
        <v>3</v>
      </c>
      <c r="N116" s="177" t="s">
        <v>51</v>
      </c>
      <c r="O116" s="74"/>
      <c r="P116" s="178">
        <f>O116*H116</f>
        <v>0</v>
      </c>
      <c r="Q116" s="178">
        <v>0.00019</v>
      </c>
      <c r="R116" s="178">
        <f>Q116*H116</f>
        <v>0.024130000000000002</v>
      </c>
      <c r="S116" s="178">
        <v>0</v>
      </c>
      <c r="T116" s="179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180" t="s">
        <v>222</v>
      </c>
      <c r="AT116" s="180" t="s">
        <v>218</v>
      </c>
      <c r="AU116" s="180" t="s">
        <v>22</v>
      </c>
      <c r="AY116" s="20" t="s">
        <v>216</v>
      </c>
      <c r="BE116" s="181">
        <f>IF(N116="základní",J116,0)</f>
        <v>0</v>
      </c>
      <c r="BF116" s="181">
        <f>IF(N116="snížená",J116,0)</f>
        <v>0</v>
      </c>
      <c r="BG116" s="181">
        <f>IF(N116="zákl. přenesená",J116,0)</f>
        <v>0</v>
      </c>
      <c r="BH116" s="181">
        <f>IF(N116="sníž. přenesená",J116,0)</f>
        <v>0</v>
      </c>
      <c r="BI116" s="181">
        <f>IF(N116="nulová",J116,0)</f>
        <v>0</v>
      </c>
      <c r="BJ116" s="20" t="s">
        <v>88</v>
      </c>
      <c r="BK116" s="181">
        <f>ROUND(I116*H116,2)</f>
        <v>0</v>
      </c>
      <c r="BL116" s="20" t="s">
        <v>222</v>
      </c>
      <c r="BM116" s="180" t="s">
        <v>2174</v>
      </c>
    </row>
    <row r="117" spans="1:65" s="2" customFormat="1" ht="14.4" customHeight="1">
      <c r="A117" s="40"/>
      <c r="B117" s="167"/>
      <c r="C117" s="168" t="s">
        <v>291</v>
      </c>
      <c r="D117" s="168" t="s">
        <v>218</v>
      </c>
      <c r="E117" s="169" t="s">
        <v>1430</v>
      </c>
      <c r="F117" s="170" t="s">
        <v>1431</v>
      </c>
      <c r="G117" s="171" t="s">
        <v>260</v>
      </c>
      <c r="H117" s="172">
        <v>127</v>
      </c>
      <c r="I117" s="173"/>
      <c r="J117" s="174">
        <f>ROUND(I117*H117,2)</f>
        <v>0</v>
      </c>
      <c r="K117" s="175"/>
      <c r="L117" s="41"/>
      <c r="M117" s="176" t="s">
        <v>3</v>
      </c>
      <c r="N117" s="177" t="s">
        <v>51</v>
      </c>
      <c r="O117" s="74"/>
      <c r="P117" s="178">
        <f>O117*H117</f>
        <v>0</v>
      </c>
      <c r="Q117" s="178">
        <v>9E-05</v>
      </c>
      <c r="R117" s="178">
        <f>Q117*H117</f>
        <v>0.011430000000000001</v>
      </c>
      <c r="S117" s="178">
        <v>0</v>
      </c>
      <c r="T117" s="179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180" t="s">
        <v>222</v>
      </c>
      <c r="AT117" s="180" t="s">
        <v>218</v>
      </c>
      <c r="AU117" s="180" t="s">
        <v>22</v>
      </c>
      <c r="AY117" s="20" t="s">
        <v>216</v>
      </c>
      <c r="BE117" s="181">
        <f>IF(N117="základní",J117,0)</f>
        <v>0</v>
      </c>
      <c r="BF117" s="181">
        <f>IF(N117="snížená",J117,0)</f>
        <v>0</v>
      </c>
      <c r="BG117" s="181">
        <f>IF(N117="zákl. přenesená",J117,0)</f>
        <v>0</v>
      </c>
      <c r="BH117" s="181">
        <f>IF(N117="sníž. přenesená",J117,0)</f>
        <v>0</v>
      </c>
      <c r="BI117" s="181">
        <f>IF(N117="nulová",J117,0)</f>
        <v>0</v>
      </c>
      <c r="BJ117" s="20" t="s">
        <v>88</v>
      </c>
      <c r="BK117" s="181">
        <f>ROUND(I117*H117,2)</f>
        <v>0</v>
      </c>
      <c r="BL117" s="20" t="s">
        <v>222</v>
      </c>
      <c r="BM117" s="180" t="s">
        <v>2175</v>
      </c>
    </row>
    <row r="118" spans="1:65" s="2" customFormat="1" ht="14.4" customHeight="1">
      <c r="A118" s="40"/>
      <c r="B118" s="167"/>
      <c r="C118" s="168" t="s">
        <v>9</v>
      </c>
      <c r="D118" s="168" t="s">
        <v>218</v>
      </c>
      <c r="E118" s="169" t="s">
        <v>1433</v>
      </c>
      <c r="F118" s="170" t="s">
        <v>1434</v>
      </c>
      <c r="G118" s="171" t="s">
        <v>1435</v>
      </c>
      <c r="H118" s="172">
        <v>1</v>
      </c>
      <c r="I118" s="173"/>
      <c r="J118" s="174">
        <f>ROUND(I118*H118,2)</f>
        <v>0</v>
      </c>
      <c r="K118" s="175"/>
      <c r="L118" s="41"/>
      <c r="M118" s="176" t="s">
        <v>3</v>
      </c>
      <c r="N118" s="177" t="s">
        <v>51</v>
      </c>
      <c r="O118" s="74"/>
      <c r="P118" s="178">
        <f>O118*H118</f>
        <v>0</v>
      </c>
      <c r="Q118" s="178">
        <v>0</v>
      </c>
      <c r="R118" s="178">
        <f>Q118*H118</f>
        <v>0</v>
      </c>
      <c r="S118" s="178">
        <v>0</v>
      </c>
      <c r="T118" s="179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180" t="s">
        <v>222</v>
      </c>
      <c r="AT118" s="180" t="s">
        <v>218</v>
      </c>
      <c r="AU118" s="180" t="s">
        <v>22</v>
      </c>
      <c r="AY118" s="20" t="s">
        <v>216</v>
      </c>
      <c r="BE118" s="181">
        <f>IF(N118="základní",J118,0)</f>
        <v>0</v>
      </c>
      <c r="BF118" s="181">
        <f>IF(N118="snížená",J118,0)</f>
        <v>0</v>
      </c>
      <c r="BG118" s="181">
        <f>IF(N118="zákl. přenesená",J118,0)</f>
        <v>0</v>
      </c>
      <c r="BH118" s="181">
        <f>IF(N118="sníž. přenesená",J118,0)</f>
        <v>0</v>
      </c>
      <c r="BI118" s="181">
        <f>IF(N118="nulová",J118,0)</f>
        <v>0</v>
      </c>
      <c r="BJ118" s="20" t="s">
        <v>88</v>
      </c>
      <c r="BK118" s="181">
        <f>ROUND(I118*H118,2)</f>
        <v>0</v>
      </c>
      <c r="BL118" s="20" t="s">
        <v>222</v>
      </c>
      <c r="BM118" s="180" t="s">
        <v>2176</v>
      </c>
    </row>
    <row r="119" spans="1:51" s="13" customFormat="1" ht="12">
      <c r="A119" s="13"/>
      <c r="B119" s="182"/>
      <c r="C119" s="13"/>
      <c r="D119" s="183" t="s">
        <v>224</v>
      </c>
      <c r="E119" s="13"/>
      <c r="F119" s="185" t="s">
        <v>2177</v>
      </c>
      <c r="G119" s="13"/>
      <c r="H119" s="186">
        <v>1</v>
      </c>
      <c r="I119" s="187"/>
      <c r="J119" s="13"/>
      <c r="K119" s="13"/>
      <c r="L119" s="182"/>
      <c r="M119" s="188"/>
      <c r="N119" s="189"/>
      <c r="O119" s="189"/>
      <c r="P119" s="189"/>
      <c r="Q119" s="189"/>
      <c r="R119" s="189"/>
      <c r="S119" s="189"/>
      <c r="T119" s="190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184" t="s">
        <v>224</v>
      </c>
      <c r="AU119" s="184" t="s">
        <v>22</v>
      </c>
      <c r="AV119" s="13" t="s">
        <v>22</v>
      </c>
      <c r="AW119" s="13" t="s">
        <v>4</v>
      </c>
      <c r="AX119" s="13" t="s">
        <v>88</v>
      </c>
      <c r="AY119" s="184" t="s">
        <v>216</v>
      </c>
    </row>
    <row r="120" spans="1:63" s="12" customFormat="1" ht="22.8" customHeight="1">
      <c r="A120" s="12"/>
      <c r="B120" s="154"/>
      <c r="C120" s="12"/>
      <c r="D120" s="155" t="s">
        <v>79</v>
      </c>
      <c r="E120" s="165" t="s">
        <v>592</v>
      </c>
      <c r="F120" s="165" t="s">
        <v>593</v>
      </c>
      <c r="G120" s="12"/>
      <c r="H120" s="12"/>
      <c r="I120" s="157"/>
      <c r="J120" s="166">
        <f>BK120</f>
        <v>0</v>
      </c>
      <c r="K120" s="12"/>
      <c r="L120" s="154"/>
      <c r="M120" s="159"/>
      <c r="N120" s="160"/>
      <c r="O120" s="160"/>
      <c r="P120" s="161">
        <f>SUM(P121:P122)</f>
        <v>0</v>
      </c>
      <c r="Q120" s="160"/>
      <c r="R120" s="161">
        <f>SUM(R121:R122)</f>
        <v>0</v>
      </c>
      <c r="S120" s="160"/>
      <c r="T120" s="162">
        <f>SUM(T121:T122)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155" t="s">
        <v>88</v>
      </c>
      <c r="AT120" s="163" t="s">
        <v>79</v>
      </c>
      <c r="AU120" s="163" t="s">
        <v>88</v>
      </c>
      <c r="AY120" s="155" t="s">
        <v>216</v>
      </c>
      <c r="BK120" s="164">
        <f>SUM(BK121:BK122)</f>
        <v>0</v>
      </c>
    </row>
    <row r="121" spans="1:65" s="2" customFormat="1" ht="49.05" customHeight="1">
      <c r="A121" s="40"/>
      <c r="B121" s="167"/>
      <c r="C121" s="168" t="s">
        <v>302</v>
      </c>
      <c r="D121" s="168" t="s">
        <v>218</v>
      </c>
      <c r="E121" s="169" t="s">
        <v>1452</v>
      </c>
      <c r="F121" s="170" t="s">
        <v>1453</v>
      </c>
      <c r="G121" s="171" t="s">
        <v>299</v>
      </c>
      <c r="H121" s="172">
        <v>116.149</v>
      </c>
      <c r="I121" s="173"/>
      <c r="J121" s="174">
        <f>ROUND(I121*H121,2)</f>
        <v>0</v>
      </c>
      <c r="K121" s="175"/>
      <c r="L121" s="41"/>
      <c r="M121" s="176" t="s">
        <v>3</v>
      </c>
      <c r="N121" s="177" t="s">
        <v>51</v>
      </c>
      <c r="O121" s="74"/>
      <c r="P121" s="178">
        <f>O121*H121</f>
        <v>0</v>
      </c>
      <c r="Q121" s="178">
        <v>0</v>
      </c>
      <c r="R121" s="178">
        <f>Q121*H121</f>
        <v>0</v>
      </c>
      <c r="S121" s="178">
        <v>0</v>
      </c>
      <c r="T121" s="179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180" t="s">
        <v>222</v>
      </c>
      <c r="AT121" s="180" t="s">
        <v>218</v>
      </c>
      <c r="AU121" s="180" t="s">
        <v>22</v>
      </c>
      <c r="AY121" s="20" t="s">
        <v>216</v>
      </c>
      <c r="BE121" s="181">
        <f>IF(N121="základní",J121,0)</f>
        <v>0</v>
      </c>
      <c r="BF121" s="181">
        <f>IF(N121="snížená",J121,0)</f>
        <v>0</v>
      </c>
      <c r="BG121" s="181">
        <f>IF(N121="zákl. přenesená",J121,0)</f>
        <v>0</v>
      </c>
      <c r="BH121" s="181">
        <f>IF(N121="sníž. přenesená",J121,0)</f>
        <v>0</v>
      </c>
      <c r="BI121" s="181">
        <f>IF(N121="nulová",J121,0)</f>
        <v>0</v>
      </c>
      <c r="BJ121" s="20" t="s">
        <v>88</v>
      </c>
      <c r="BK121" s="181">
        <f>ROUND(I121*H121,2)</f>
        <v>0</v>
      </c>
      <c r="BL121" s="20" t="s">
        <v>222</v>
      </c>
      <c r="BM121" s="180" t="s">
        <v>2178</v>
      </c>
    </row>
    <row r="122" spans="1:65" s="2" customFormat="1" ht="49.05" customHeight="1">
      <c r="A122" s="40"/>
      <c r="B122" s="167"/>
      <c r="C122" s="168" t="s">
        <v>307</v>
      </c>
      <c r="D122" s="168" t="s">
        <v>218</v>
      </c>
      <c r="E122" s="169" t="s">
        <v>1456</v>
      </c>
      <c r="F122" s="170" t="s">
        <v>1457</v>
      </c>
      <c r="G122" s="171" t="s">
        <v>299</v>
      </c>
      <c r="H122" s="172">
        <v>116.149</v>
      </c>
      <c r="I122" s="173"/>
      <c r="J122" s="174">
        <f>ROUND(I122*H122,2)</f>
        <v>0</v>
      </c>
      <c r="K122" s="175"/>
      <c r="L122" s="41"/>
      <c r="M122" s="214" t="s">
        <v>3</v>
      </c>
      <c r="N122" s="215" t="s">
        <v>51</v>
      </c>
      <c r="O122" s="216"/>
      <c r="P122" s="217">
        <f>O122*H122</f>
        <v>0</v>
      </c>
      <c r="Q122" s="217">
        <v>0</v>
      </c>
      <c r="R122" s="217">
        <f>Q122*H122</f>
        <v>0</v>
      </c>
      <c r="S122" s="217">
        <v>0</v>
      </c>
      <c r="T122" s="218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180" t="s">
        <v>222</v>
      </c>
      <c r="AT122" s="180" t="s">
        <v>218</v>
      </c>
      <c r="AU122" s="180" t="s">
        <v>22</v>
      </c>
      <c r="AY122" s="20" t="s">
        <v>216</v>
      </c>
      <c r="BE122" s="181">
        <f>IF(N122="základní",J122,0)</f>
        <v>0</v>
      </c>
      <c r="BF122" s="181">
        <f>IF(N122="snížená",J122,0)</f>
        <v>0</v>
      </c>
      <c r="BG122" s="181">
        <f>IF(N122="zákl. přenesená",J122,0)</f>
        <v>0</v>
      </c>
      <c r="BH122" s="181">
        <f>IF(N122="sníž. přenesená",J122,0)</f>
        <v>0</v>
      </c>
      <c r="BI122" s="181">
        <f>IF(N122="nulová",J122,0)</f>
        <v>0</v>
      </c>
      <c r="BJ122" s="20" t="s">
        <v>88</v>
      </c>
      <c r="BK122" s="181">
        <f>ROUND(I122*H122,2)</f>
        <v>0</v>
      </c>
      <c r="BL122" s="20" t="s">
        <v>222</v>
      </c>
      <c r="BM122" s="180" t="s">
        <v>2179</v>
      </c>
    </row>
    <row r="123" spans="1:31" s="2" customFormat="1" ht="6.95" customHeight="1">
      <c r="A123" s="40"/>
      <c r="B123" s="57"/>
      <c r="C123" s="58"/>
      <c r="D123" s="58"/>
      <c r="E123" s="58"/>
      <c r="F123" s="58"/>
      <c r="G123" s="58"/>
      <c r="H123" s="58"/>
      <c r="I123" s="58"/>
      <c r="J123" s="58"/>
      <c r="K123" s="58"/>
      <c r="L123" s="41"/>
      <c r="M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</row>
  </sheetData>
  <autoFilter ref="C83:K122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9" t="s">
        <v>6</v>
      </c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146</v>
      </c>
    </row>
    <row r="3" spans="2:46" s="1" customFormat="1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3"/>
      <c r="AT3" s="20" t="s">
        <v>22</v>
      </c>
    </row>
    <row r="4" spans="2:46" s="1" customFormat="1" ht="24.95" customHeight="1">
      <c r="B4" s="23"/>
      <c r="D4" s="24" t="s">
        <v>186</v>
      </c>
      <c r="L4" s="23"/>
      <c r="M4" s="116" t="s">
        <v>11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33" t="s">
        <v>17</v>
      </c>
      <c r="L6" s="23"/>
    </row>
    <row r="7" spans="2:12" s="1" customFormat="1" ht="16.5" customHeight="1">
      <c r="B7" s="23"/>
      <c r="E7" s="117" t="str">
        <f>'Rekapitulace stavby'!K6</f>
        <v>II/187 Kolínec průtah</v>
      </c>
      <c r="F7" s="33"/>
      <c r="G7" s="33"/>
      <c r="H7" s="33"/>
      <c r="L7" s="23"/>
    </row>
    <row r="8" spans="1:31" s="2" customFormat="1" ht="12" customHeight="1">
      <c r="A8" s="40"/>
      <c r="B8" s="41"/>
      <c r="C8" s="40"/>
      <c r="D8" s="33" t="s">
        <v>187</v>
      </c>
      <c r="E8" s="40"/>
      <c r="F8" s="40"/>
      <c r="G8" s="40"/>
      <c r="H8" s="40"/>
      <c r="I8" s="40"/>
      <c r="J8" s="40"/>
      <c r="K8" s="40"/>
      <c r="L8" s="118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24.75" customHeight="1">
      <c r="A9" s="40"/>
      <c r="B9" s="41"/>
      <c r="C9" s="40"/>
      <c r="D9" s="40"/>
      <c r="E9" s="64" t="s">
        <v>2180</v>
      </c>
      <c r="F9" s="40"/>
      <c r="G9" s="40"/>
      <c r="H9" s="40"/>
      <c r="I9" s="40"/>
      <c r="J9" s="40"/>
      <c r="K9" s="40"/>
      <c r="L9" s="118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1"/>
      <c r="C10" s="40"/>
      <c r="D10" s="40"/>
      <c r="E10" s="40"/>
      <c r="F10" s="40"/>
      <c r="G10" s="40"/>
      <c r="H10" s="40"/>
      <c r="I10" s="40"/>
      <c r="J10" s="40"/>
      <c r="K10" s="40"/>
      <c r="L10" s="118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1"/>
      <c r="C11" s="40"/>
      <c r="D11" s="33" t="s">
        <v>19</v>
      </c>
      <c r="E11" s="40"/>
      <c r="F11" s="28" t="s">
        <v>20</v>
      </c>
      <c r="G11" s="40"/>
      <c r="H11" s="40"/>
      <c r="I11" s="33" t="s">
        <v>21</v>
      </c>
      <c r="J11" s="28" t="s">
        <v>3</v>
      </c>
      <c r="K11" s="40"/>
      <c r="L11" s="118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1"/>
      <c r="C12" s="40"/>
      <c r="D12" s="33" t="s">
        <v>23</v>
      </c>
      <c r="E12" s="40"/>
      <c r="F12" s="28" t="s">
        <v>24</v>
      </c>
      <c r="G12" s="40"/>
      <c r="H12" s="40"/>
      <c r="I12" s="33" t="s">
        <v>25</v>
      </c>
      <c r="J12" s="66" t="str">
        <f>'Rekapitulace stavby'!AN8</f>
        <v>21. 1. 2021</v>
      </c>
      <c r="K12" s="40"/>
      <c r="L12" s="118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1"/>
      <c r="C13" s="40"/>
      <c r="D13" s="40"/>
      <c r="E13" s="40"/>
      <c r="F13" s="40"/>
      <c r="G13" s="40"/>
      <c r="H13" s="40"/>
      <c r="I13" s="40"/>
      <c r="J13" s="40"/>
      <c r="K13" s="40"/>
      <c r="L13" s="118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1"/>
      <c r="C14" s="40"/>
      <c r="D14" s="33" t="s">
        <v>31</v>
      </c>
      <c r="E14" s="40"/>
      <c r="F14" s="40"/>
      <c r="G14" s="40"/>
      <c r="H14" s="40"/>
      <c r="I14" s="33" t="s">
        <v>32</v>
      </c>
      <c r="J14" s="28" t="s">
        <v>33</v>
      </c>
      <c r="K14" s="40"/>
      <c r="L14" s="118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1"/>
      <c r="C15" s="40"/>
      <c r="D15" s="40"/>
      <c r="E15" s="28" t="s">
        <v>34</v>
      </c>
      <c r="F15" s="40"/>
      <c r="G15" s="40"/>
      <c r="H15" s="40"/>
      <c r="I15" s="33" t="s">
        <v>35</v>
      </c>
      <c r="J15" s="28" t="s">
        <v>3</v>
      </c>
      <c r="K15" s="40"/>
      <c r="L15" s="118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1"/>
      <c r="C16" s="40"/>
      <c r="D16" s="40"/>
      <c r="E16" s="40"/>
      <c r="F16" s="40"/>
      <c r="G16" s="40"/>
      <c r="H16" s="40"/>
      <c r="I16" s="40"/>
      <c r="J16" s="40"/>
      <c r="K16" s="40"/>
      <c r="L16" s="118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1"/>
      <c r="C17" s="40"/>
      <c r="D17" s="33" t="s">
        <v>36</v>
      </c>
      <c r="E17" s="40"/>
      <c r="F17" s="40"/>
      <c r="G17" s="40"/>
      <c r="H17" s="40"/>
      <c r="I17" s="33" t="s">
        <v>32</v>
      </c>
      <c r="J17" s="34" t="str">
        <f>'Rekapitulace stavby'!AN13</f>
        <v>Vyplň údaj</v>
      </c>
      <c r="K17" s="40"/>
      <c r="L17" s="118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1"/>
      <c r="C18" s="40"/>
      <c r="D18" s="40"/>
      <c r="E18" s="34" t="str">
        <f>'Rekapitulace stavby'!E14</f>
        <v>Vyplň údaj</v>
      </c>
      <c r="F18" s="28"/>
      <c r="G18" s="28"/>
      <c r="H18" s="28"/>
      <c r="I18" s="33" t="s">
        <v>35</v>
      </c>
      <c r="J18" s="34" t="str">
        <f>'Rekapitulace stavby'!AN14</f>
        <v>Vyplň údaj</v>
      </c>
      <c r="K18" s="40"/>
      <c r="L18" s="118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1"/>
      <c r="C19" s="40"/>
      <c r="D19" s="40"/>
      <c r="E19" s="40"/>
      <c r="F19" s="40"/>
      <c r="G19" s="40"/>
      <c r="H19" s="40"/>
      <c r="I19" s="40"/>
      <c r="J19" s="40"/>
      <c r="K19" s="40"/>
      <c r="L19" s="118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1"/>
      <c r="C20" s="40"/>
      <c r="D20" s="33" t="s">
        <v>38</v>
      </c>
      <c r="E20" s="40"/>
      <c r="F20" s="40"/>
      <c r="G20" s="40"/>
      <c r="H20" s="40"/>
      <c r="I20" s="33" t="s">
        <v>32</v>
      </c>
      <c r="J20" s="28" t="s">
        <v>39</v>
      </c>
      <c r="K20" s="40"/>
      <c r="L20" s="118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1"/>
      <c r="C21" s="40"/>
      <c r="D21" s="40"/>
      <c r="E21" s="28" t="s">
        <v>40</v>
      </c>
      <c r="F21" s="40"/>
      <c r="G21" s="40"/>
      <c r="H21" s="40"/>
      <c r="I21" s="33" t="s">
        <v>35</v>
      </c>
      <c r="J21" s="28" t="s">
        <v>3</v>
      </c>
      <c r="K21" s="40"/>
      <c r="L21" s="118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1"/>
      <c r="C22" s="40"/>
      <c r="D22" s="40"/>
      <c r="E22" s="40"/>
      <c r="F22" s="40"/>
      <c r="G22" s="40"/>
      <c r="H22" s="40"/>
      <c r="I22" s="40"/>
      <c r="J22" s="40"/>
      <c r="K22" s="40"/>
      <c r="L22" s="118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1"/>
      <c r="C23" s="40"/>
      <c r="D23" s="33" t="s">
        <v>42</v>
      </c>
      <c r="E23" s="40"/>
      <c r="F23" s="40"/>
      <c r="G23" s="40"/>
      <c r="H23" s="40"/>
      <c r="I23" s="33" t="s">
        <v>32</v>
      </c>
      <c r="J23" s="28" t="s">
        <v>39</v>
      </c>
      <c r="K23" s="40"/>
      <c r="L23" s="118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1"/>
      <c r="C24" s="40"/>
      <c r="D24" s="40"/>
      <c r="E24" s="28" t="s">
        <v>43</v>
      </c>
      <c r="F24" s="40"/>
      <c r="G24" s="40"/>
      <c r="H24" s="40"/>
      <c r="I24" s="33" t="s">
        <v>35</v>
      </c>
      <c r="J24" s="28" t="s">
        <v>3</v>
      </c>
      <c r="K24" s="40"/>
      <c r="L24" s="118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1"/>
      <c r="C25" s="40"/>
      <c r="D25" s="40"/>
      <c r="E25" s="40"/>
      <c r="F25" s="40"/>
      <c r="G25" s="40"/>
      <c r="H25" s="40"/>
      <c r="I25" s="40"/>
      <c r="J25" s="40"/>
      <c r="K25" s="40"/>
      <c r="L25" s="118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1"/>
      <c r="C26" s="40"/>
      <c r="D26" s="33" t="s">
        <v>44</v>
      </c>
      <c r="E26" s="40"/>
      <c r="F26" s="40"/>
      <c r="G26" s="40"/>
      <c r="H26" s="40"/>
      <c r="I26" s="40"/>
      <c r="J26" s="40"/>
      <c r="K26" s="40"/>
      <c r="L26" s="118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19"/>
      <c r="B27" s="120"/>
      <c r="C27" s="119"/>
      <c r="D27" s="119"/>
      <c r="E27" s="38" t="s">
        <v>3</v>
      </c>
      <c r="F27" s="38"/>
      <c r="G27" s="38"/>
      <c r="H27" s="38"/>
      <c r="I27" s="119"/>
      <c r="J27" s="119"/>
      <c r="K27" s="119"/>
      <c r="L27" s="121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</row>
    <row r="28" spans="1:31" s="2" customFormat="1" ht="6.95" customHeight="1">
      <c r="A28" s="40"/>
      <c r="B28" s="41"/>
      <c r="C28" s="40"/>
      <c r="D28" s="40"/>
      <c r="E28" s="40"/>
      <c r="F28" s="40"/>
      <c r="G28" s="40"/>
      <c r="H28" s="40"/>
      <c r="I28" s="40"/>
      <c r="J28" s="40"/>
      <c r="K28" s="40"/>
      <c r="L28" s="118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1"/>
      <c r="C29" s="40"/>
      <c r="D29" s="86"/>
      <c r="E29" s="86"/>
      <c r="F29" s="86"/>
      <c r="G29" s="86"/>
      <c r="H29" s="86"/>
      <c r="I29" s="86"/>
      <c r="J29" s="86"/>
      <c r="K29" s="86"/>
      <c r="L29" s="118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1"/>
      <c r="C30" s="40"/>
      <c r="D30" s="122" t="s">
        <v>46</v>
      </c>
      <c r="E30" s="40"/>
      <c r="F30" s="40"/>
      <c r="G30" s="40"/>
      <c r="H30" s="40"/>
      <c r="I30" s="40"/>
      <c r="J30" s="92">
        <f>ROUND(J83,2)</f>
        <v>0</v>
      </c>
      <c r="K30" s="40"/>
      <c r="L30" s="118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1"/>
      <c r="C31" s="40"/>
      <c r="D31" s="86"/>
      <c r="E31" s="86"/>
      <c r="F31" s="86"/>
      <c r="G31" s="86"/>
      <c r="H31" s="86"/>
      <c r="I31" s="86"/>
      <c r="J31" s="86"/>
      <c r="K31" s="86"/>
      <c r="L31" s="118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1"/>
      <c r="C32" s="40"/>
      <c r="D32" s="40"/>
      <c r="E32" s="40"/>
      <c r="F32" s="45" t="s">
        <v>48</v>
      </c>
      <c r="G32" s="40"/>
      <c r="H32" s="40"/>
      <c r="I32" s="45" t="s">
        <v>47</v>
      </c>
      <c r="J32" s="45" t="s">
        <v>49</v>
      </c>
      <c r="K32" s="40"/>
      <c r="L32" s="118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1"/>
      <c r="C33" s="40"/>
      <c r="D33" s="123" t="s">
        <v>50</v>
      </c>
      <c r="E33" s="33" t="s">
        <v>51</v>
      </c>
      <c r="F33" s="124">
        <f>ROUND((SUM(BE83:BE91)),2)</f>
        <v>0</v>
      </c>
      <c r="G33" s="40"/>
      <c r="H33" s="40"/>
      <c r="I33" s="125">
        <v>0.21</v>
      </c>
      <c r="J33" s="124">
        <f>ROUND(((SUM(BE83:BE91))*I33),2)</f>
        <v>0</v>
      </c>
      <c r="K33" s="40"/>
      <c r="L33" s="118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1"/>
      <c r="C34" s="40"/>
      <c r="D34" s="40"/>
      <c r="E34" s="33" t="s">
        <v>52</v>
      </c>
      <c r="F34" s="124">
        <f>ROUND((SUM(BF83:BF91)),2)</f>
        <v>0</v>
      </c>
      <c r="G34" s="40"/>
      <c r="H34" s="40"/>
      <c r="I34" s="125">
        <v>0.15</v>
      </c>
      <c r="J34" s="124">
        <f>ROUND(((SUM(BF83:BF91))*I34),2)</f>
        <v>0</v>
      </c>
      <c r="K34" s="40"/>
      <c r="L34" s="118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1"/>
      <c r="C35" s="40"/>
      <c r="D35" s="40"/>
      <c r="E35" s="33" t="s">
        <v>53</v>
      </c>
      <c r="F35" s="124">
        <f>ROUND((SUM(BG83:BG91)),2)</f>
        <v>0</v>
      </c>
      <c r="G35" s="40"/>
      <c r="H35" s="40"/>
      <c r="I35" s="125">
        <v>0.21</v>
      </c>
      <c r="J35" s="124">
        <f>0</f>
        <v>0</v>
      </c>
      <c r="K35" s="40"/>
      <c r="L35" s="118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1"/>
      <c r="C36" s="40"/>
      <c r="D36" s="40"/>
      <c r="E36" s="33" t="s">
        <v>54</v>
      </c>
      <c r="F36" s="124">
        <f>ROUND((SUM(BH83:BH91)),2)</f>
        <v>0</v>
      </c>
      <c r="G36" s="40"/>
      <c r="H36" s="40"/>
      <c r="I36" s="125">
        <v>0.15</v>
      </c>
      <c r="J36" s="124">
        <f>0</f>
        <v>0</v>
      </c>
      <c r="K36" s="40"/>
      <c r="L36" s="118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1"/>
      <c r="C37" s="40"/>
      <c r="D37" s="40"/>
      <c r="E37" s="33" t="s">
        <v>55</v>
      </c>
      <c r="F37" s="124">
        <f>ROUND((SUM(BI83:BI91)),2)</f>
        <v>0</v>
      </c>
      <c r="G37" s="40"/>
      <c r="H37" s="40"/>
      <c r="I37" s="125">
        <v>0</v>
      </c>
      <c r="J37" s="124">
        <f>0</f>
        <v>0</v>
      </c>
      <c r="K37" s="40"/>
      <c r="L37" s="118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1"/>
      <c r="C38" s="40"/>
      <c r="D38" s="40"/>
      <c r="E38" s="40"/>
      <c r="F38" s="40"/>
      <c r="G38" s="40"/>
      <c r="H38" s="40"/>
      <c r="I38" s="40"/>
      <c r="J38" s="40"/>
      <c r="K38" s="40"/>
      <c r="L38" s="118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1"/>
      <c r="C39" s="126"/>
      <c r="D39" s="127" t="s">
        <v>56</v>
      </c>
      <c r="E39" s="78"/>
      <c r="F39" s="78"/>
      <c r="G39" s="128" t="s">
        <v>57</v>
      </c>
      <c r="H39" s="129" t="s">
        <v>58</v>
      </c>
      <c r="I39" s="78"/>
      <c r="J39" s="130">
        <f>SUM(J30:J37)</f>
        <v>0</v>
      </c>
      <c r="K39" s="131"/>
      <c r="L39" s="118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57"/>
      <c r="C40" s="58"/>
      <c r="D40" s="58"/>
      <c r="E40" s="58"/>
      <c r="F40" s="58"/>
      <c r="G40" s="58"/>
      <c r="H40" s="58"/>
      <c r="I40" s="58"/>
      <c r="J40" s="58"/>
      <c r="K40" s="58"/>
      <c r="L40" s="118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59"/>
      <c r="C44" s="60"/>
      <c r="D44" s="60"/>
      <c r="E44" s="60"/>
      <c r="F44" s="60"/>
      <c r="G44" s="60"/>
      <c r="H44" s="60"/>
      <c r="I44" s="60"/>
      <c r="J44" s="60"/>
      <c r="K44" s="60"/>
      <c r="L44" s="118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4" t="s">
        <v>189</v>
      </c>
      <c r="D45" s="40"/>
      <c r="E45" s="40"/>
      <c r="F45" s="40"/>
      <c r="G45" s="40"/>
      <c r="H45" s="40"/>
      <c r="I45" s="40"/>
      <c r="J45" s="40"/>
      <c r="K45" s="40"/>
      <c r="L45" s="118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0"/>
      <c r="D46" s="40"/>
      <c r="E46" s="40"/>
      <c r="F46" s="40"/>
      <c r="G46" s="40"/>
      <c r="H46" s="40"/>
      <c r="I46" s="40"/>
      <c r="J46" s="40"/>
      <c r="K46" s="40"/>
      <c r="L46" s="118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3" t="s">
        <v>17</v>
      </c>
      <c r="D47" s="40"/>
      <c r="E47" s="40"/>
      <c r="F47" s="40"/>
      <c r="G47" s="40"/>
      <c r="H47" s="40"/>
      <c r="I47" s="40"/>
      <c r="J47" s="40"/>
      <c r="K47" s="40"/>
      <c r="L47" s="118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0"/>
      <c r="D48" s="40"/>
      <c r="E48" s="117" t="str">
        <f>E7</f>
        <v>II/187 Kolínec průtah</v>
      </c>
      <c r="F48" s="33"/>
      <c r="G48" s="33"/>
      <c r="H48" s="33"/>
      <c r="I48" s="40"/>
      <c r="J48" s="40"/>
      <c r="K48" s="40"/>
      <c r="L48" s="118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3" t="s">
        <v>187</v>
      </c>
      <c r="D49" s="40"/>
      <c r="E49" s="40"/>
      <c r="F49" s="40"/>
      <c r="G49" s="40"/>
      <c r="H49" s="40"/>
      <c r="I49" s="40"/>
      <c r="J49" s="40"/>
      <c r="K49" s="40"/>
      <c r="L49" s="118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24.75" customHeight="1">
      <c r="A50" s="40"/>
      <c r="B50" s="41"/>
      <c r="C50" s="40"/>
      <c r="D50" s="40"/>
      <c r="E50" s="64" t="str">
        <f>E9</f>
        <v>SO 303.1.1 - Přípojky žlabů a domovní dešťové přípojky - I.úsek - neuznatelné náklady</v>
      </c>
      <c r="F50" s="40"/>
      <c r="G50" s="40"/>
      <c r="H50" s="40"/>
      <c r="I50" s="40"/>
      <c r="J50" s="40"/>
      <c r="K50" s="40"/>
      <c r="L50" s="118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0"/>
      <c r="D51" s="40"/>
      <c r="E51" s="40"/>
      <c r="F51" s="40"/>
      <c r="G51" s="40"/>
      <c r="H51" s="40"/>
      <c r="I51" s="40"/>
      <c r="J51" s="40"/>
      <c r="K51" s="40"/>
      <c r="L51" s="118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3" t="s">
        <v>23</v>
      </c>
      <c r="D52" s="40"/>
      <c r="E52" s="40"/>
      <c r="F52" s="28" t="str">
        <f>F12</f>
        <v>Kolínec</v>
      </c>
      <c r="G52" s="40"/>
      <c r="H52" s="40"/>
      <c r="I52" s="33" t="s">
        <v>25</v>
      </c>
      <c r="J52" s="66" t="str">
        <f>IF(J12="","",J12)</f>
        <v>21. 1. 2021</v>
      </c>
      <c r="K52" s="40"/>
      <c r="L52" s="118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0"/>
      <c r="D53" s="40"/>
      <c r="E53" s="40"/>
      <c r="F53" s="40"/>
      <c r="G53" s="40"/>
      <c r="H53" s="40"/>
      <c r="I53" s="40"/>
      <c r="J53" s="40"/>
      <c r="K53" s="40"/>
      <c r="L53" s="118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40.05" customHeight="1">
      <c r="A54" s="40"/>
      <c r="B54" s="41"/>
      <c r="C54" s="33" t="s">
        <v>31</v>
      </c>
      <c r="D54" s="40"/>
      <c r="E54" s="40"/>
      <c r="F54" s="28" t="str">
        <f>E15</f>
        <v>Městys Kolínec, Kolínec 28, 341 12 Kolínec</v>
      </c>
      <c r="G54" s="40"/>
      <c r="H54" s="40"/>
      <c r="I54" s="33" t="s">
        <v>38</v>
      </c>
      <c r="J54" s="38" t="str">
        <f>E21</f>
        <v>Ing. arch. Martin Jirovský Ph.D., MBA</v>
      </c>
      <c r="K54" s="40"/>
      <c r="L54" s="118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40.05" customHeight="1">
      <c r="A55" s="40"/>
      <c r="B55" s="41"/>
      <c r="C55" s="33" t="s">
        <v>36</v>
      </c>
      <c r="D55" s="40"/>
      <c r="E55" s="40"/>
      <c r="F55" s="28" t="str">
        <f>IF(E18="","",E18)</f>
        <v>Vyplň údaj</v>
      </c>
      <c r="G55" s="40"/>
      <c r="H55" s="40"/>
      <c r="I55" s="33" t="s">
        <v>42</v>
      </c>
      <c r="J55" s="38" t="str">
        <f>E24</f>
        <v>Centrum služen Staré město; Petra Stejskalová</v>
      </c>
      <c r="K55" s="40"/>
      <c r="L55" s="118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0"/>
      <c r="D56" s="40"/>
      <c r="E56" s="40"/>
      <c r="F56" s="40"/>
      <c r="G56" s="40"/>
      <c r="H56" s="40"/>
      <c r="I56" s="40"/>
      <c r="J56" s="40"/>
      <c r="K56" s="40"/>
      <c r="L56" s="118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32" t="s">
        <v>190</v>
      </c>
      <c r="D57" s="126"/>
      <c r="E57" s="126"/>
      <c r="F57" s="126"/>
      <c r="G57" s="126"/>
      <c r="H57" s="126"/>
      <c r="I57" s="126"/>
      <c r="J57" s="133" t="s">
        <v>191</v>
      </c>
      <c r="K57" s="126"/>
      <c r="L57" s="118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0"/>
      <c r="D58" s="40"/>
      <c r="E58" s="40"/>
      <c r="F58" s="40"/>
      <c r="G58" s="40"/>
      <c r="H58" s="40"/>
      <c r="I58" s="40"/>
      <c r="J58" s="40"/>
      <c r="K58" s="40"/>
      <c r="L58" s="118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34" t="s">
        <v>78</v>
      </c>
      <c r="D59" s="40"/>
      <c r="E59" s="40"/>
      <c r="F59" s="40"/>
      <c r="G59" s="40"/>
      <c r="H59" s="40"/>
      <c r="I59" s="40"/>
      <c r="J59" s="92">
        <f>J83</f>
        <v>0</v>
      </c>
      <c r="K59" s="40"/>
      <c r="L59" s="118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20" t="s">
        <v>192</v>
      </c>
    </row>
    <row r="60" spans="1:31" s="9" customFormat="1" ht="24.95" customHeight="1">
      <c r="A60" s="9"/>
      <c r="B60" s="135"/>
      <c r="C60" s="9"/>
      <c r="D60" s="136" t="s">
        <v>193</v>
      </c>
      <c r="E60" s="137"/>
      <c r="F60" s="137"/>
      <c r="G60" s="137"/>
      <c r="H60" s="137"/>
      <c r="I60" s="137"/>
      <c r="J60" s="138">
        <f>J84</f>
        <v>0</v>
      </c>
      <c r="K60" s="9"/>
      <c r="L60" s="135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39"/>
      <c r="C61" s="10"/>
      <c r="D61" s="140" t="s">
        <v>1277</v>
      </c>
      <c r="E61" s="141"/>
      <c r="F61" s="141"/>
      <c r="G61" s="141"/>
      <c r="H61" s="141"/>
      <c r="I61" s="141"/>
      <c r="J61" s="142">
        <f>J85</f>
        <v>0</v>
      </c>
      <c r="K61" s="10"/>
      <c r="L61" s="13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9" customFormat="1" ht="24.95" customHeight="1">
      <c r="A62" s="9"/>
      <c r="B62" s="135"/>
      <c r="C62" s="9"/>
      <c r="D62" s="136" t="s">
        <v>1460</v>
      </c>
      <c r="E62" s="137"/>
      <c r="F62" s="137"/>
      <c r="G62" s="137"/>
      <c r="H62" s="137"/>
      <c r="I62" s="137"/>
      <c r="J62" s="138">
        <f>J88</f>
        <v>0</v>
      </c>
      <c r="K62" s="9"/>
      <c r="L62" s="135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39"/>
      <c r="C63" s="10"/>
      <c r="D63" s="140" t="s">
        <v>1461</v>
      </c>
      <c r="E63" s="141"/>
      <c r="F63" s="141"/>
      <c r="G63" s="141"/>
      <c r="H63" s="141"/>
      <c r="I63" s="141"/>
      <c r="J63" s="142">
        <f>J89</f>
        <v>0</v>
      </c>
      <c r="K63" s="10"/>
      <c r="L63" s="13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40"/>
      <c r="B64" s="41"/>
      <c r="C64" s="40"/>
      <c r="D64" s="40"/>
      <c r="E64" s="40"/>
      <c r="F64" s="40"/>
      <c r="G64" s="40"/>
      <c r="H64" s="40"/>
      <c r="I64" s="40"/>
      <c r="J64" s="40"/>
      <c r="K64" s="40"/>
      <c r="L64" s="118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pans="1:31" s="2" customFormat="1" ht="6.95" customHeight="1">
      <c r="A65" s="40"/>
      <c r="B65" s="57"/>
      <c r="C65" s="58"/>
      <c r="D65" s="58"/>
      <c r="E65" s="58"/>
      <c r="F65" s="58"/>
      <c r="G65" s="58"/>
      <c r="H65" s="58"/>
      <c r="I65" s="58"/>
      <c r="J65" s="58"/>
      <c r="K65" s="58"/>
      <c r="L65" s="118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9" spans="1:31" s="2" customFormat="1" ht="6.95" customHeight="1">
      <c r="A69" s="40"/>
      <c r="B69" s="59"/>
      <c r="C69" s="60"/>
      <c r="D69" s="60"/>
      <c r="E69" s="60"/>
      <c r="F69" s="60"/>
      <c r="G69" s="60"/>
      <c r="H69" s="60"/>
      <c r="I69" s="60"/>
      <c r="J69" s="60"/>
      <c r="K69" s="60"/>
      <c r="L69" s="118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24.95" customHeight="1">
      <c r="A70" s="40"/>
      <c r="B70" s="41"/>
      <c r="C70" s="24" t="s">
        <v>201</v>
      </c>
      <c r="D70" s="40"/>
      <c r="E70" s="40"/>
      <c r="F70" s="40"/>
      <c r="G70" s="40"/>
      <c r="H70" s="40"/>
      <c r="I70" s="40"/>
      <c r="J70" s="40"/>
      <c r="K70" s="40"/>
      <c r="L70" s="118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6.95" customHeight="1">
      <c r="A71" s="40"/>
      <c r="B71" s="41"/>
      <c r="C71" s="40"/>
      <c r="D71" s="40"/>
      <c r="E71" s="40"/>
      <c r="F71" s="40"/>
      <c r="G71" s="40"/>
      <c r="H71" s="40"/>
      <c r="I71" s="40"/>
      <c r="J71" s="40"/>
      <c r="K71" s="40"/>
      <c r="L71" s="118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12" customHeight="1">
      <c r="A72" s="40"/>
      <c r="B72" s="41"/>
      <c r="C72" s="33" t="s">
        <v>17</v>
      </c>
      <c r="D72" s="40"/>
      <c r="E72" s="40"/>
      <c r="F72" s="40"/>
      <c r="G72" s="40"/>
      <c r="H72" s="40"/>
      <c r="I72" s="40"/>
      <c r="J72" s="40"/>
      <c r="K72" s="40"/>
      <c r="L72" s="118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16.5" customHeight="1">
      <c r="A73" s="40"/>
      <c r="B73" s="41"/>
      <c r="C73" s="40"/>
      <c r="D73" s="40"/>
      <c r="E73" s="117" t="str">
        <f>E7</f>
        <v>II/187 Kolínec průtah</v>
      </c>
      <c r="F73" s="33"/>
      <c r="G73" s="33"/>
      <c r="H73" s="33"/>
      <c r="I73" s="40"/>
      <c r="J73" s="40"/>
      <c r="K73" s="40"/>
      <c r="L73" s="118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2" customHeight="1">
      <c r="A74" s="40"/>
      <c r="B74" s="41"/>
      <c r="C74" s="33" t="s">
        <v>187</v>
      </c>
      <c r="D74" s="40"/>
      <c r="E74" s="40"/>
      <c r="F74" s="40"/>
      <c r="G74" s="40"/>
      <c r="H74" s="40"/>
      <c r="I74" s="40"/>
      <c r="J74" s="40"/>
      <c r="K74" s="40"/>
      <c r="L74" s="118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24.75" customHeight="1">
      <c r="A75" s="40"/>
      <c r="B75" s="41"/>
      <c r="C75" s="40"/>
      <c r="D75" s="40"/>
      <c r="E75" s="64" t="str">
        <f>E9</f>
        <v>SO 303.1.1 - Přípojky žlabů a domovní dešťové přípojky - I.úsek - neuznatelné náklady</v>
      </c>
      <c r="F75" s="40"/>
      <c r="G75" s="40"/>
      <c r="H75" s="40"/>
      <c r="I75" s="40"/>
      <c r="J75" s="40"/>
      <c r="K75" s="40"/>
      <c r="L75" s="118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6.95" customHeight="1">
      <c r="A76" s="40"/>
      <c r="B76" s="41"/>
      <c r="C76" s="40"/>
      <c r="D76" s="40"/>
      <c r="E76" s="40"/>
      <c r="F76" s="40"/>
      <c r="G76" s="40"/>
      <c r="H76" s="40"/>
      <c r="I76" s="40"/>
      <c r="J76" s="40"/>
      <c r="K76" s="40"/>
      <c r="L76" s="118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2" customHeight="1">
      <c r="A77" s="40"/>
      <c r="B77" s="41"/>
      <c r="C77" s="33" t="s">
        <v>23</v>
      </c>
      <c r="D77" s="40"/>
      <c r="E77" s="40"/>
      <c r="F77" s="28" t="str">
        <f>F12</f>
        <v>Kolínec</v>
      </c>
      <c r="G77" s="40"/>
      <c r="H77" s="40"/>
      <c r="I77" s="33" t="s">
        <v>25</v>
      </c>
      <c r="J77" s="66" t="str">
        <f>IF(J12="","",J12)</f>
        <v>21. 1. 2021</v>
      </c>
      <c r="K77" s="40"/>
      <c r="L77" s="118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6.95" customHeight="1">
      <c r="A78" s="40"/>
      <c r="B78" s="41"/>
      <c r="C78" s="40"/>
      <c r="D78" s="40"/>
      <c r="E78" s="40"/>
      <c r="F78" s="40"/>
      <c r="G78" s="40"/>
      <c r="H78" s="40"/>
      <c r="I78" s="40"/>
      <c r="J78" s="40"/>
      <c r="K78" s="40"/>
      <c r="L78" s="118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40.05" customHeight="1">
      <c r="A79" s="40"/>
      <c r="B79" s="41"/>
      <c r="C79" s="33" t="s">
        <v>31</v>
      </c>
      <c r="D79" s="40"/>
      <c r="E79" s="40"/>
      <c r="F79" s="28" t="str">
        <f>E15</f>
        <v>Městys Kolínec, Kolínec 28, 341 12 Kolínec</v>
      </c>
      <c r="G79" s="40"/>
      <c r="H79" s="40"/>
      <c r="I79" s="33" t="s">
        <v>38</v>
      </c>
      <c r="J79" s="38" t="str">
        <f>E21</f>
        <v>Ing. arch. Martin Jirovský Ph.D., MBA</v>
      </c>
      <c r="K79" s="40"/>
      <c r="L79" s="118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40.05" customHeight="1">
      <c r="A80" s="40"/>
      <c r="B80" s="41"/>
      <c r="C80" s="33" t="s">
        <v>36</v>
      </c>
      <c r="D80" s="40"/>
      <c r="E80" s="40"/>
      <c r="F80" s="28" t="str">
        <f>IF(E18="","",E18)</f>
        <v>Vyplň údaj</v>
      </c>
      <c r="G80" s="40"/>
      <c r="H80" s="40"/>
      <c r="I80" s="33" t="s">
        <v>42</v>
      </c>
      <c r="J80" s="38" t="str">
        <f>E24</f>
        <v>Centrum služen Staré město; Petra Stejskalová</v>
      </c>
      <c r="K80" s="40"/>
      <c r="L80" s="118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0.3" customHeight="1">
      <c r="A81" s="40"/>
      <c r="B81" s="41"/>
      <c r="C81" s="40"/>
      <c r="D81" s="40"/>
      <c r="E81" s="40"/>
      <c r="F81" s="40"/>
      <c r="G81" s="40"/>
      <c r="H81" s="40"/>
      <c r="I81" s="40"/>
      <c r="J81" s="40"/>
      <c r="K81" s="40"/>
      <c r="L81" s="118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11" customFormat="1" ht="29.25" customHeight="1">
      <c r="A82" s="143"/>
      <c r="B82" s="144"/>
      <c r="C82" s="145" t="s">
        <v>202</v>
      </c>
      <c r="D82" s="146" t="s">
        <v>65</v>
      </c>
      <c r="E82" s="146" t="s">
        <v>61</v>
      </c>
      <c r="F82" s="146" t="s">
        <v>62</v>
      </c>
      <c r="G82" s="146" t="s">
        <v>203</v>
      </c>
      <c r="H82" s="146" t="s">
        <v>204</v>
      </c>
      <c r="I82" s="146" t="s">
        <v>205</v>
      </c>
      <c r="J82" s="147" t="s">
        <v>191</v>
      </c>
      <c r="K82" s="148" t="s">
        <v>206</v>
      </c>
      <c r="L82" s="149"/>
      <c r="M82" s="82" t="s">
        <v>3</v>
      </c>
      <c r="N82" s="83" t="s">
        <v>50</v>
      </c>
      <c r="O82" s="83" t="s">
        <v>207</v>
      </c>
      <c r="P82" s="83" t="s">
        <v>208</v>
      </c>
      <c r="Q82" s="83" t="s">
        <v>209</v>
      </c>
      <c r="R82" s="83" t="s">
        <v>210</v>
      </c>
      <c r="S82" s="83" t="s">
        <v>211</v>
      </c>
      <c r="T82" s="84" t="s">
        <v>212</v>
      </c>
      <c r="U82" s="143"/>
      <c r="V82" s="143"/>
      <c r="W82" s="143"/>
      <c r="X82" s="143"/>
      <c r="Y82" s="143"/>
      <c r="Z82" s="143"/>
      <c r="AA82" s="143"/>
      <c r="AB82" s="143"/>
      <c r="AC82" s="143"/>
      <c r="AD82" s="143"/>
      <c r="AE82" s="143"/>
    </row>
    <row r="83" spans="1:63" s="2" customFormat="1" ht="22.8" customHeight="1">
      <c r="A83" s="40"/>
      <c r="B83" s="41"/>
      <c r="C83" s="89" t="s">
        <v>213</v>
      </c>
      <c r="D83" s="40"/>
      <c r="E83" s="40"/>
      <c r="F83" s="40"/>
      <c r="G83" s="40"/>
      <c r="H83" s="40"/>
      <c r="I83" s="40"/>
      <c r="J83" s="150">
        <f>BK83</f>
        <v>0</v>
      </c>
      <c r="K83" s="40"/>
      <c r="L83" s="41"/>
      <c r="M83" s="85"/>
      <c r="N83" s="70"/>
      <c r="O83" s="86"/>
      <c r="P83" s="151">
        <f>P84+P88</f>
        <v>0</v>
      </c>
      <c r="Q83" s="86"/>
      <c r="R83" s="151">
        <f>R84+R88</f>
        <v>0.0195</v>
      </c>
      <c r="S83" s="86"/>
      <c r="T83" s="152">
        <f>T84+T88</f>
        <v>0</v>
      </c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T83" s="20" t="s">
        <v>79</v>
      </c>
      <c r="AU83" s="20" t="s">
        <v>192</v>
      </c>
      <c r="BK83" s="153">
        <f>BK84+BK88</f>
        <v>0</v>
      </c>
    </row>
    <row r="84" spans="1:63" s="12" customFormat="1" ht="25.9" customHeight="1">
      <c r="A84" s="12"/>
      <c r="B84" s="154"/>
      <c r="C84" s="12"/>
      <c r="D84" s="155" t="s">
        <v>79</v>
      </c>
      <c r="E84" s="156" t="s">
        <v>214</v>
      </c>
      <c r="F84" s="156" t="s">
        <v>215</v>
      </c>
      <c r="G84" s="12"/>
      <c r="H84" s="12"/>
      <c r="I84" s="157"/>
      <c r="J84" s="158">
        <f>BK84</f>
        <v>0</v>
      </c>
      <c r="K84" s="12"/>
      <c r="L84" s="154"/>
      <c r="M84" s="159"/>
      <c r="N84" s="160"/>
      <c r="O84" s="160"/>
      <c r="P84" s="161">
        <f>P85</f>
        <v>0</v>
      </c>
      <c r="Q84" s="160"/>
      <c r="R84" s="161">
        <f>R85</f>
        <v>0.0195</v>
      </c>
      <c r="S84" s="160"/>
      <c r="T84" s="162">
        <f>T85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155" t="s">
        <v>88</v>
      </c>
      <c r="AT84" s="163" t="s">
        <v>79</v>
      </c>
      <c r="AU84" s="163" t="s">
        <v>80</v>
      </c>
      <c r="AY84" s="155" t="s">
        <v>216</v>
      </c>
      <c r="BK84" s="164">
        <f>BK85</f>
        <v>0</v>
      </c>
    </row>
    <row r="85" spans="1:63" s="12" customFormat="1" ht="22.8" customHeight="1">
      <c r="A85" s="12"/>
      <c r="B85" s="154"/>
      <c r="C85" s="12"/>
      <c r="D85" s="155" t="s">
        <v>79</v>
      </c>
      <c r="E85" s="165" t="s">
        <v>257</v>
      </c>
      <c r="F85" s="165" t="s">
        <v>1363</v>
      </c>
      <c r="G85" s="12"/>
      <c r="H85" s="12"/>
      <c r="I85" s="157"/>
      <c r="J85" s="166">
        <f>BK85</f>
        <v>0</v>
      </c>
      <c r="K85" s="12"/>
      <c r="L85" s="154"/>
      <c r="M85" s="159"/>
      <c r="N85" s="160"/>
      <c r="O85" s="160"/>
      <c r="P85" s="161">
        <f>SUM(P86:P87)</f>
        <v>0</v>
      </c>
      <c r="Q85" s="160"/>
      <c r="R85" s="161">
        <f>SUM(R86:R87)</f>
        <v>0.0195</v>
      </c>
      <c r="S85" s="160"/>
      <c r="T85" s="162">
        <f>SUM(T86:T87)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155" t="s">
        <v>88</v>
      </c>
      <c r="AT85" s="163" t="s">
        <v>79</v>
      </c>
      <c r="AU85" s="163" t="s">
        <v>88</v>
      </c>
      <c r="AY85" s="155" t="s">
        <v>216</v>
      </c>
      <c r="BK85" s="164">
        <f>SUM(BK86:BK87)</f>
        <v>0</v>
      </c>
    </row>
    <row r="86" spans="1:65" s="2" customFormat="1" ht="37.8" customHeight="1">
      <c r="A86" s="40"/>
      <c r="B86" s="167"/>
      <c r="C86" s="168" t="s">
        <v>88</v>
      </c>
      <c r="D86" s="168" t="s">
        <v>218</v>
      </c>
      <c r="E86" s="169" t="s">
        <v>2181</v>
      </c>
      <c r="F86" s="170" t="s">
        <v>2182</v>
      </c>
      <c r="G86" s="171" t="s">
        <v>461</v>
      </c>
      <c r="H86" s="172">
        <v>13</v>
      </c>
      <c r="I86" s="173"/>
      <c r="J86" s="174">
        <f>ROUND(I86*H86,2)</f>
        <v>0</v>
      </c>
      <c r="K86" s="175"/>
      <c r="L86" s="41"/>
      <c r="M86" s="176" t="s">
        <v>3</v>
      </c>
      <c r="N86" s="177" t="s">
        <v>51</v>
      </c>
      <c r="O86" s="74"/>
      <c r="P86" s="178">
        <f>O86*H86</f>
        <v>0</v>
      </c>
      <c r="Q86" s="178">
        <v>0</v>
      </c>
      <c r="R86" s="178">
        <f>Q86*H86</f>
        <v>0</v>
      </c>
      <c r="S86" s="178">
        <v>0</v>
      </c>
      <c r="T86" s="179">
        <f>S86*H86</f>
        <v>0</v>
      </c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R86" s="180" t="s">
        <v>222</v>
      </c>
      <c r="AT86" s="180" t="s">
        <v>218</v>
      </c>
      <c r="AU86" s="180" t="s">
        <v>22</v>
      </c>
      <c r="AY86" s="20" t="s">
        <v>216</v>
      </c>
      <c r="BE86" s="181">
        <f>IF(N86="základní",J86,0)</f>
        <v>0</v>
      </c>
      <c r="BF86" s="181">
        <f>IF(N86="snížená",J86,0)</f>
        <v>0</v>
      </c>
      <c r="BG86" s="181">
        <f>IF(N86="zákl. přenesená",J86,0)</f>
        <v>0</v>
      </c>
      <c r="BH86" s="181">
        <f>IF(N86="sníž. přenesená",J86,0)</f>
        <v>0</v>
      </c>
      <c r="BI86" s="181">
        <f>IF(N86="nulová",J86,0)</f>
        <v>0</v>
      </c>
      <c r="BJ86" s="20" t="s">
        <v>88</v>
      </c>
      <c r="BK86" s="181">
        <f>ROUND(I86*H86,2)</f>
        <v>0</v>
      </c>
      <c r="BL86" s="20" t="s">
        <v>222</v>
      </c>
      <c r="BM86" s="180" t="s">
        <v>2183</v>
      </c>
    </row>
    <row r="87" spans="1:65" s="2" customFormat="1" ht="24.15" customHeight="1">
      <c r="A87" s="40"/>
      <c r="B87" s="167"/>
      <c r="C87" s="203" t="s">
        <v>22</v>
      </c>
      <c r="D87" s="203" t="s">
        <v>355</v>
      </c>
      <c r="E87" s="204" t="s">
        <v>2184</v>
      </c>
      <c r="F87" s="205" t="s">
        <v>2185</v>
      </c>
      <c r="G87" s="206" t="s">
        <v>461</v>
      </c>
      <c r="H87" s="207">
        <v>13</v>
      </c>
      <c r="I87" s="208"/>
      <c r="J87" s="209">
        <f>ROUND(I87*H87,2)</f>
        <v>0</v>
      </c>
      <c r="K87" s="210"/>
      <c r="L87" s="211"/>
      <c r="M87" s="212" t="s">
        <v>3</v>
      </c>
      <c r="N87" s="213" t="s">
        <v>51</v>
      </c>
      <c r="O87" s="74"/>
      <c r="P87" s="178">
        <f>O87*H87</f>
        <v>0</v>
      </c>
      <c r="Q87" s="178">
        <v>0.0015</v>
      </c>
      <c r="R87" s="178">
        <f>Q87*H87</f>
        <v>0.0195</v>
      </c>
      <c r="S87" s="178">
        <v>0</v>
      </c>
      <c r="T87" s="179">
        <f>S87*H87</f>
        <v>0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R87" s="180" t="s">
        <v>396</v>
      </c>
      <c r="AT87" s="180" t="s">
        <v>355</v>
      </c>
      <c r="AU87" s="180" t="s">
        <v>22</v>
      </c>
      <c r="AY87" s="20" t="s">
        <v>216</v>
      </c>
      <c r="BE87" s="181">
        <f>IF(N87="základní",J87,0)</f>
        <v>0</v>
      </c>
      <c r="BF87" s="181">
        <f>IF(N87="snížená",J87,0)</f>
        <v>0</v>
      </c>
      <c r="BG87" s="181">
        <f>IF(N87="zákl. přenesená",J87,0)</f>
        <v>0</v>
      </c>
      <c r="BH87" s="181">
        <f>IF(N87="sníž. přenesená",J87,0)</f>
        <v>0</v>
      </c>
      <c r="BI87" s="181">
        <f>IF(N87="nulová",J87,0)</f>
        <v>0</v>
      </c>
      <c r="BJ87" s="20" t="s">
        <v>88</v>
      </c>
      <c r="BK87" s="181">
        <f>ROUND(I87*H87,2)</f>
        <v>0</v>
      </c>
      <c r="BL87" s="20" t="s">
        <v>302</v>
      </c>
      <c r="BM87" s="180" t="s">
        <v>2186</v>
      </c>
    </row>
    <row r="88" spans="1:63" s="12" customFormat="1" ht="25.9" customHeight="1">
      <c r="A88" s="12"/>
      <c r="B88" s="154"/>
      <c r="C88" s="12"/>
      <c r="D88" s="155" t="s">
        <v>79</v>
      </c>
      <c r="E88" s="156" t="s">
        <v>1622</v>
      </c>
      <c r="F88" s="156" t="s">
        <v>1623</v>
      </c>
      <c r="G88" s="12"/>
      <c r="H88" s="12"/>
      <c r="I88" s="157"/>
      <c r="J88" s="158">
        <f>BK88</f>
        <v>0</v>
      </c>
      <c r="K88" s="12"/>
      <c r="L88" s="154"/>
      <c r="M88" s="159"/>
      <c r="N88" s="160"/>
      <c r="O88" s="160"/>
      <c r="P88" s="161">
        <f>P89</f>
        <v>0</v>
      </c>
      <c r="Q88" s="160"/>
      <c r="R88" s="161">
        <f>R89</f>
        <v>0</v>
      </c>
      <c r="S88" s="160"/>
      <c r="T88" s="162">
        <f>T89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155" t="s">
        <v>244</v>
      </c>
      <c r="AT88" s="163" t="s">
        <v>79</v>
      </c>
      <c r="AU88" s="163" t="s">
        <v>80</v>
      </c>
      <c r="AY88" s="155" t="s">
        <v>216</v>
      </c>
      <c r="BK88" s="164">
        <f>BK89</f>
        <v>0</v>
      </c>
    </row>
    <row r="89" spans="1:63" s="12" customFormat="1" ht="22.8" customHeight="1">
      <c r="A89" s="12"/>
      <c r="B89" s="154"/>
      <c r="C89" s="12"/>
      <c r="D89" s="155" t="s">
        <v>79</v>
      </c>
      <c r="E89" s="165" t="s">
        <v>1624</v>
      </c>
      <c r="F89" s="165" t="s">
        <v>1625</v>
      </c>
      <c r="G89" s="12"/>
      <c r="H89" s="12"/>
      <c r="I89" s="157"/>
      <c r="J89" s="166">
        <f>BK89</f>
        <v>0</v>
      </c>
      <c r="K89" s="12"/>
      <c r="L89" s="154"/>
      <c r="M89" s="159"/>
      <c r="N89" s="160"/>
      <c r="O89" s="160"/>
      <c r="P89" s="161">
        <f>SUM(P90:P91)</f>
        <v>0</v>
      </c>
      <c r="Q89" s="160"/>
      <c r="R89" s="161">
        <f>SUM(R90:R91)</f>
        <v>0</v>
      </c>
      <c r="S89" s="160"/>
      <c r="T89" s="162">
        <f>SUM(T90:T91)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155" t="s">
        <v>244</v>
      </c>
      <c r="AT89" s="163" t="s">
        <v>79</v>
      </c>
      <c r="AU89" s="163" t="s">
        <v>88</v>
      </c>
      <c r="AY89" s="155" t="s">
        <v>216</v>
      </c>
      <c r="BK89" s="164">
        <f>SUM(BK90:BK91)</f>
        <v>0</v>
      </c>
    </row>
    <row r="90" spans="1:65" s="2" customFormat="1" ht="14.4" customHeight="1">
      <c r="A90" s="40"/>
      <c r="B90" s="167"/>
      <c r="C90" s="168" t="s">
        <v>234</v>
      </c>
      <c r="D90" s="168" t="s">
        <v>218</v>
      </c>
      <c r="E90" s="169" t="s">
        <v>1626</v>
      </c>
      <c r="F90" s="170" t="s">
        <v>1627</v>
      </c>
      <c r="G90" s="171" t="s">
        <v>1435</v>
      </c>
      <c r="H90" s="172">
        <v>1</v>
      </c>
      <c r="I90" s="173"/>
      <c r="J90" s="174">
        <f>ROUND(I90*H90,2)</f>
        <v>0</v>
      </c>
      <c r="K90" s="175"/>
      <c r="L90" s="41"/>
      <c r="M90" s="176" t="s">
        <v>3</v>
      </c>
      <c r="N90" s="177" t="s">
        <v>51</v>
      </c>
      <c r="O90" s="74"/>
      <c r="P90" s="178">
        <f>O90*H90</f>
        <v>0</v>
      </c>
      <c r="Q90" s="178">
        <v>0</v>
      </c>
      <c r="R90" s="178">
        <f>Q90*H90</f>
        <v>0</v>
      </c>
      <c r="S90" s="178">
        <v>0</v>
      </c>
      <c r="T90" s="179">
        <f>S90*H90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180" t="s">
        <v>1628</v>
      </c>
      <c r="AT90" s="180" t="s">
        <v>218</v>
      </c>
      <c r="AU90" s="180" t="s">
        <v>22</v>
      </c>
      <c r="AY90" s="20" t="s">
        <v>216</v>
      </c>
      <c r="BE90" s="181">
        <f>IF(N90="základní",J90,0)</f>
        <v>0</v>
      </c>
      <c r="BF90" s="181">
        <f>IF(N90="snížená",J90,0)</f>
        <v>0</v>
      </c>
      <c r="BG90" s="181">
        <f>IF(N90="zákl. přenesená",J90,0)</f>
        <v>0</v>
      </c>
      <c r="BH90" s="181">
        <f>IF(N90="sníž. přenesená",J90,0)</f>
        <v>0</v>
      </c>
      <c r="BI90" s="181">
        <f>IF(N90="nulová",J90,0)</f>
        <v>0</v>
      </c>
      <c r="BJ90" s="20" t="s">
        <v>88</v>
      </c>
      <c r="BK90" s="181">
        <f>ROUND(I90*H90,2)</f>
        <v>0</v>
      </c>
      <c r="BL90" s="20" t="s">
        <v>1628</v>
      </c>
      <c r="BM90" s="180" t="s">
        <v>2187</v>
      </c>
    </row>
    <row r="91" spans="1:65" s="2" customFormat="1" ht="14.4" customHeight="1">
      <c r="A91" s="40"/>
      <c r="B91" s="167"/>
      <c r="C91" s="168" t="s">
        <v>222</v>
      </c>
      <c r="D91" s="168" t="s">
        <v>218</v>
      </c>
      <c r="E91" s="169" t="s">
        <v>1632</v>
      </c>
      <c r="F91" s="170" t="s">
        <v>1633</v>
      </c>
      <c r="G91" s="171" t="s">
        <v>1435</v>
      </c>
      <c r="H91" s="172">
        <v>1</v>
      </c>
      <c r="I91" s="173"/>
      <c r="J91" s="174">
        <f>ROUND(I91*H91,2)</f>
        <v>0</v>
      </c>
      <c r="K91" s="175"/>
      <c r="L91" s="41"/>
      <c r="M91" s="214" t="s">
        <v>3</v>
      </c>
      <c r="N91" s="215" t="s">
        <v>51</v>
      </c>
      <c r="O91" s="216"/>
      <c r="P91" s="217">
        <f>O91*H91</f>
        <v>0</v>
      </c>
      <c r="Q91" s="217">
        <v>0</v>
      </c>
      <c r="R91" s="217">
        <f>Q91*H91</f>
        <v>0</v>
      </c>
      <c r="S91" s="217">
        <v>0</v>
      </c>
      <c r="T91" s="218">
        <f>S91*H91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180" t="s">
        <v>1628</v>
      </c>
      <c r="AT91" s="180" t="s">
        <v>218</v>
      </c>
      <c r="AU91" s="180" t="s">
        <v>22</v>
      </c>
      <c r="AY91" s="20" t="s">
        <v>216</v>
      </c>
      <c r="BE91" s="181">
        <f>IF(N91="základní",J91,0)</f>
        <v>0</v>
      </c>
      <c r="BF91" s="181">
        <f>IF(N91="snížená",J91,0)</f>
        <v>0</v>
      </c>
      <c r="BG91" s="181">
        <f>IF(N91="zákl. přenesená",J91,0)</f>
        <v>0</v>
      </c>
      <c r="BH91" s="181">
        <f>IF(N91="sníž. přenesená",J91,0)</f>
        <v>0</v>
      </c>
      <c r="BI91" s="181">
        <f>IF(N91="nulová",J91,0)</f>
        <v>0</v>
      </c>
      <c r="BJ91" s="20" t="s">
        <v>88</v>
      </c>
      <c r="BK91" s="181">
        <f>ROUND(I91*H91,2)</f>
        <v>0</v>
      </c>
      <c r="BL91" s="20" t="s">
        <v>1628</v>
      </c>
      <c r="BM91" s="180" t="s">
        <v>2188</v>
      </c>
    </row>
    <row r="92" spans="1:31" s="2" customFormat="1" ht="6.95" customHeight="1">
      <c r="A92" s="40"/>
      <c r="B92" s="57"/>
      <c r="C92" s="58"/>
      <c r="D92" s="58"/>
      <c r="E92" s="58"/>
      <c r="F92" s="58"/>
      <c r="G92" s="58"/>
      <c r="H92" s="58"/>
      <c r="I92" s="58"/>
      <c r="J92" s="58"/>
      <c r="K92" s="58"/>
      <c r="L92" s="41"/>
      <c r="M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</sheetData>
  <autoFilter ref="C82:K91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9" t="s">
        <v>6</v>
      </c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149</v>
      </c>
    </row>
    <row r="3" spans="2:46" s="1" customFormat="1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3"/>
      <c r="AT3" s="20" t="s">
        <v>22</v>
      </c>
    </row>
    <row r="4" spans="2:46" s="1" customFormat="1" ht="24.95" customHeight="1">
      <c r="B4" s="23"/>
      <c r="D4" s="24" t="s">
        <v>186</v>
      </c>
      <c r="L4" s="23"/>
      <c r="M4" s="116" t="s">
        <v>11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33" t="s">
        <v>17</v>
      </c>
      <c r="L6" s="23"/>
    </row>
    <row r="7" spans="2:12" s="1" customFormat="1" ht="16.5" customHeight="1">
      <c r="B7" s="23"/>
      <c r="E7" s="117" t="str">
        <f>'Rekapitulace stavby'!K6</f>
        <v>II/187 Kolínec průtah</v>
      </c>
      <c r="F7" s="33"/>
      <c r="G7" s="33"/>
      <c r="H7" s="33"/>
      <c r="L7" s="23"/>
    </row>
    <row r="8" spans="1:31" s="2" customFormat="1" ht="12" customHeight="1">
      <c r="A8" s="40"/>
      <c r="B8" s="41"/>
      <c r="C8" s="40"/>
      <c r="D8" s="33" t="s">
        <v>187</v>
      </c>
      <c r="E8" s="40"/>
      <c r="F8" s="40"/>
      <c r="G8" s="40"/>
      <c r="H8" s="40"/>
      <c r="I8" s="40"/>
      <c r="J8" s="40"/>
      <c r="K8" s="40"/>
      <c r="L8" s="118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1"/>
      <c r="C9" s="40"/>
      <c r="D9" s="40"/>
      <c r="E9" s="64" t="s">
        <v>2189</v>
      </c>
      <c r="F9" s="40"/>
      <c r="G9" s="40"/>
      <c r="H9" s="40"/>
      <c r="I9" s="40"/>
      <c r="J9" s="40"/>
      <c r="K9" s="40"/>
      <c r="L9" s="118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1"/>
      <c r="C10" s="40"/>
      <c r="D10" s="40"/>
      <c r="E10" s="40"/>
      <c r="F10" s="40"/>
      <c r="G10" s="40"/>
      <c r="H10" s="40"/>
      <c r="I10" s="40"/>
      <c r="J10" s="40"/>
      <c r="K10" s="40"/>
      <c r="L10" s="118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1"/>
      <c r="C11" s="40"/>
      <c r="D11" s="33" t="s">
        <v>19</v>
      </c>
      <c r="E11" s="40"/>
      <c r="F11" s="28" t="s">
        <v>20</v>
      </c>
      <c r="G11" s="40"/>
      <c r="H11" s="40"/>
      <c r="I11" s="33" t="s">
        <v>21</v>
      </c>
      <c r="J11" s="28" t="s">
        <v>3</v>
      </c>
      <c r="K11" s="40"/>
      <c r="L11" s="118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1"/>
      <c r="C12" s="40"/>
      <c r="D12" s="33" t="s">
        <v>23</v>
      </c>
      <c r="E12" s="40"/>
      <c r="F12" s="28" t="s">
        <v>24</v>
      </c>
      <c r="G12" s="40"/>
      <c r="H12" s="40"/>
      <c r="I12" s="33" t="s">
        <v>25</v>
      </c>
      <c r="J12" s="66" t="str">
        <f>'Rekapitulace stavby'!AN8</f>
        <v>21. 1. 2021</v>
      </c>
      <c r="K12" s="40"/>
      <c r="L12" s="118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1"/>
      <c r="C13" s="40"/>
      <c r="D13" s="40"/>
      <c r="E13" s="40"/>
      <c r="F13" s="40"/>
      <c r="G13" s="40"/>
      <c r="H13" s="40"/>
      <c r="I13" s="40"/>
      <c r="J13" s="40"/>
      <c r="K13" s="40"/>
      <c r="L13" s="118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1"/>
      <c r="C14" s="40"/>
      <c r="D14" s="33" t="s">
        <v>31</v>
      </c>
      <c r="E14" s="40"/>
      <c r="F14" s="40"/>
      <c r="G14" s="40"/>
      <c r="H14" s="40"/>
      <c r="I14" s="33" t="s">
        <v>32</v>
      </c>
      <c r="J14" s="28" t="s">
        <v>33</v>
      </c>
      <c r="K14" s="40"/>
      <c r="L14" s="118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1"/>
      <c r="C15" s="40"/>
      <c r="D15" s="40"/>
      <c r="E15" s="28" t="s">
        <v>34</v>
      </c>
      <c r="F15" s="40"/>
      <c r="G15" s="40"/>
      <c r="H15" s="40"/>
      <c r="I15" s="33" t="s">
        <v>35</v>
      </c>
      <c r="J15" s="28" t="s">
        <v>3</v>
      </c>
      <c r="K15" s="40"/>
      <c r="L15" s="118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1"/>
      <c r="C16" s="40"/>
      <c r="D16" s="40"/>
      <c r="E16" s="40"/>
      <c r="F16" s="40"/>
      <c r="G16" s="40"/>
      <c r="H16" s="40"/>
      <c r="I16" s="40"/>
      <c r="J16" s="40"/>
      <c r="K16" s="40"/>
      <c r="L16" s="118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1"/>
      <c r="C17" s="40"/>
      <c r="D17" s="33" t="s">
        <v>36</v>
      </c>
      <c r="E17" s="40"/>
      <c r="F17" s="40"/>
      <c r="G17" s="40"/>
      <c r="H17" s="40"/>
      <c r="I17" s="33" t="s">
        <v>32</v>
      </c>
      <c r="J17" s="34" t="str">
        <f>'Rekapitulace stavby'!AN13</f>
        <v>Vyplň údaj</v>
      </c>
      <c r="K17" s="40"/>
      <c r="L17" s="118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1"/>
      <c r="C18" s="40"/>
      <c r="D18" s="40"/>
      <c r="E18" s="34" t="str">
        <f>'Rekapitulace stavby'!E14</f>
        <v>Vyplň údaj</v>
      </c>
      <c r="F18" s="28"/>
      <c r="G18" s="28"/>
      <c r="H18" s="28"/>
      <c r="I18" s="33" t="s">
        <v>35</v>
      </c>
      <c r="J18" s="34" t="str">
        <f>'Rekapitulace stavby'!AN14</f>
        <v>Vyplň údaj</v>
      </c>
      <c r="K18" s="40"/>
      <c r="L18" s="118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1"/>
      <c r="C19" s="40"/>
      <c r="D19" s="40"/>
      <c r="E19" s="40"/>
      <c r="F19" s="40"/>
      <c r="G19" s="40"/>
      <c r="H19" s="40"/>
      <c r="I19" s="40"/>
      <c r="J19" s="40"/>
      <c r="K19" s="40"/>
      <c r="L19" s="118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1"/>
      <c r="C20" s="40"/>
      <c r="D20" s="33" t="s">
        <v>38</v>
      </c>
      <c r="E20" s="40"/>
      <c r="F20" s="40"/>
      <c r="G20" s="40"/>
      <c r="H20" s="40"/>
      <c r="I20" s="33" t="s">
        <v>32</v>
      </c>
      <c r="J20" s="28" t="s">
        <v>39</v>
      </c>
      <c r="K20" s="40"/>
      <c r="L20" s="118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1"/>
      <c r="C21" s="40"/>
      <c r="D21" s="40"/>
      <c r="E21" s="28" t="s">
        <v>40</v>
      </c>
      <c r="F21" s="40"/>
      <c r="G21" s="40"/>
      <c r="H21" s="40"/>
      <c r="I21" s="33" t="s">
        <v>35</v>
      </c>
      <c r="J21" s="28" t="s">
        <v>3</v>
      </c>
      <c r="K21" s="40"/>
      <c r="L21" s="118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1"/>
      <c r="C22" s="40"/>
      <c r="D22" s="40"/>
      <c r="E22" s="40"/>
      <c r="F22" s="40"/>
      <c r="G22" s="40"/>
      <c r="H22" s="40"/>
      <c r="I22" s="40"/>
      <c r="J22" s="40"/>
      <c r="K22" s="40"/>
      <c r="L22" s="118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1"/>
      <c r="C23" s="40"/>
      <c r="D23" s="33" t="s">
        <v>42</v>
      </c>
      <c r="E23" s="40"/>
      <c r="F23" s="40"/>
      <c r="G23" s="40"/>
      <c r="H23" s="40"/>
      <c r="I23" s="33" t="s">
        <v>32</v>
      </c>
      <c r="J23" s="28" t="s">
        <v>39</v>
      </c>
      <c r="K23" s="40"/>
      <c r="L23" s="118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1"/>
      <c r="C24" s="40"/>
      <c r="D24" s="40"/>
      <c r="E24" s="28" t="s">
        <v>43</v>
      </c>
      <c r="F24" s="40"/>
      <c r="G24" s="40"/>
      <c r="H24" s="40"/>
      <c r="I24" s="33" t="s">
        <v>35</v>
      </c>
      <c r="J24" s="28" t="s">
        <v>3</v>
      </c>
      <c r="K24" s="40"/>
      <c r="L24" s="118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1"/>
      <c r="C25" s="40"/>
      <c r="D25" s="40"/>
      <c r="E25" s="40"/>
      <c r="F25" s="40"/>
      <c r="G25" s="40"/>
      <c r="H25" s="40"/>
      <c r="I25" s="40"/>
      <c r="J25" s="40"/>
      <c r="K25" s="40"/>
      <c r="L25" s="118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1"/>
      <c r="C26" s="40"/>
      <c r="D26" s="33" t="s">
        <v>44</v>
      </c>
      <c r="E26" s="40"/>
      <c r="F26" s="40"/>
      <c r="G26" s="40"/>
      <c r="H26" s="40"/>
      <c r="I26" s="40"/>
      <c r="J26" s="40"/>
      <c r="K26" s="40"/>
      <c r="L26" s="118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19"/>
      <c r="B27" s="120"/>
      <c r="C27" s="119"/>
      <c r="D27" s="119"/>
      <c r="E27" s="38" t="s">
        <v>3</v>
      </c>
      <c r="F27" s="38"/>
      <c r="G27" s="38"/>
      <c r="H27" s="38"/>
      <c r="I27" s="119"/>
      <c r="J27" s="119"/>
      <c r="K27" s="119"/>
      <c r="L27" s="121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</row>
    <row r="28" spans="1:31" s="2" customFormat="1" ht="6.95" customHeight="1">
      <c r="A28" s="40"/>
      <c r="B28" s="41"/>
      <c r="C28" s="40"/>
      <c r="D28" s="40"/>
      <c r="E28" s="40"/>
      <c r="F28" s="40"/>
      <c r="G28" s="40"/>
      <c r="H28" s="40"/>
      <c r="I28" s="40"/>
      <c r="J28" s="40"/>
      <c r="K28" s="40"/>
      <c r="L28" s="118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1"/>
      <c r="C29" s="40"/>
      <c r="D29" s="86"/>
      <c r="E29" s="86"/>
      <c r="F29" s="86"/>
      <c r="G29" s="86"/>
      <c r="H29" s="86"/>
      <c r="I29" s="86"/>
      <c r="J29" s="86"/>
      <c r="K29" s="86"/>
      <c r="L29" s="118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1"/>
      <c r="C30" s="40"/>
      <c r="D30" s="122" t="s">
        <v>46</v>
      </c>
      <c r="E30" s="40"/>
      <c r="F30" s="40"/>
      <c r="G30" s="40"/>
      <c r="H30" s="40"/>
      <c r="I30" s="40"/>
      <c r="J30" s="92">
        <f>ROUND(J87,2)</f>
        <v>0</v>
      </c>
      <c r="K30" s="40"/>
      <c r="L30" s="118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1"/>
      <c r="C31" s="40"/>
      <c r="D31" s="86"/>
      <c r="E31" s="86"/>
      <c r="F31" s="86"/>
      <c r="G31" s="86"/>
      <c r="H31" s="86"/>
      <c r="I31" s="86"/>
      <c r="J31" s="86"/>
      <c r="K31" s="86"/>
      <c r="L31" s="118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1"/>
      <c r="C32" s="40"/>
      <c r="D32" s="40"/>
      <c r="E32" s="40"/>
      <c r="F32" s="45" t="s">
        <v>48</v>
      </c>
      <c r="G32" s="40"/>
      <c r="H32" s="40"/>
      <c r="I32" s="45" t="s">
        <v>47</v>
      </c>
      <c r="J32" s="45" t="s">
        <v>49</v>
      </c>
      <c r="K32" s="40"/>
      <c r="L32" s="118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1"/>
      <c r="C33" s="40"/>
      <c r="D33" s="123" t="s">
        <v>50</v>
      </c>
      <c r="E33" s="33" t="s">
        <v>51</v>
      </c>
      <c r="F33" s="124">
        <f>ROUND((SUM(BE87:BE156)),2)</f>
        <v>0</v>
      </c>
      <c r="G33" s="40"/>
      <c r="H33" s="40"/>
      <c r="I33" s="125">
        <v>0.21</v>
      </c>
      <c r="J33" s="124">
        <f>ROUND(((SUM(BE87:BE156))*I33),2)</f>
        <v>0</v>
      </c>
      <c r="K33" s="40"/>
      <c r="L33" s="118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1"/>
      <c r="C34" s="40"/>
      <c r="D34" s="40"/>
      <c r="E34" s="33" t="s">
        <v>52</v>
      </c>
      <c r="F34" s="124">
        <f>ROUND((SUM(BF87:BF156)),2)</f>
        <v>0</v>
      </c>
      <c r="G34" s="40"/>
      <c r="H34" s="40"/>
      <c r="I34" s="125">
        <v>0.15</v>
      </c>
      <c r="J34" s="124">
        <f>ROUND(((SUM(BF87:BF156))*I34),2)</f>
        <v>0</v>
      </c>
      <c r="K34" s="40"/>
      <c r="L34" s="118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1"/>
      <c r="C35" s="40"/>
      <c r="D35" s="40"/>
      <c r="E35" s="33" t="s">
        <v>53</v>
      </c>
      <c r="F35" s="124">
        <f>ROUND((SUM(BG87:BG156)),2)</f>
        <v>0</v>
      </c>
      <c r="G35" s="40"/>
      <c r="H35" s="40"/>
      <c r="I35" s="125">
        <v>0.21</v>
      </c>
      <c r="J35" s="124">
        <f>0</f>
        <v>0</v>
      </c>
      <c r="K35" s="40"/>
      <c r="L35" s="118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1"/>
      <c r="C36" s="40"/>
      <c r="D36" s="40"/>
      <c r="E36" s="33" t="s">
        <v>54</v>
      </c>
      <c r="F36" s="124">
        <f>ROUND((SUM(BH87:BH156)),2)</f>
        <v>0</v>
      </c>
      <c r="G36" s="40"/>
      <c r="H36" s="40"/>
      <c r="I36" s="125">
        <v>0.15</v>
      </c>
      <c r="J36" s="124">
        <f>0</f>
        <v>0</v>
      </c>
      <c r="K36" s="40"/>
      <c r="L36" s="118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1"/>
      <c r="C37" s="40"/>
      <c r="D37" s="40"/>
      <c r="E37" s="33" t="s">
        <v>55</v>
      </c>
      <c r="F37" s="124">
        <f>ROUND((SUM(BI87:BI156)),2)</f>
        <v>0</v>
      </c>
      <c r="G37" s="40"/>
      <c r="H37" s="40"/>
      <c r="I37" s="125">
        <v>0</v>
      </c>
      <c r="J37" s="124">
        <f>0</f>
        <v>0</v>
      </c>
      <c r="K37" s="40"/>
      <c r="L37" s="118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1"/>
      <c r="C38" s="40"/>
      <c r="D38" s="40"/>
      <c r="E38" s="40"/>
      <c r="F38" s="40"/>
      <c r="G38" s="40"/>
      <c r="H38" s="40"/>
      <c r="I38" s="40"/>
      <c r="J38" s="40"/>
      <c r="K38" s="40"/>
      <c r="L38" s="118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1"/>
      <c r="C39" s="126"/>
      <c r="D39" s="127" t="s">
        <v>56</v>
      </c>
      <c r="E39" s="78"/>
      <c r="F39" s="78"/>
      <c r="G39" s="128" t="s">
        <v>57</v>
      </c>
      <c r="H39" s="129" t="s">
        <v>58</v>
      </c>
      <c r="I39" s="78"/>
      <c r="J39" s="130">
        <f>SUM(J30:J37)</f>
        <v>0</v>
      </c>
      <c r="K39" s="131"/>
      <c r="L39" s="118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57"/>
      <c r="C40" s="58"/>
      <c r="D40" s="58"/>
      <c r="E40" s="58"/>
      <c r="F40" s="58"/>
      <c r="G40" s="58"/>
      <c r="H40" s="58"/>
      <c r="I40" s="58"/>
      <c r="J40" s="58"/>
      <c r="K40" s="58"/>
      <c r="L40" s="118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59"/>
      <c r="C44" s="60"/>
      <c r="D44" s="60"/>
      <c r="E44" s="60"/>
      <c r="F44" s="60"/>
      <c r="G44" s="60"/>
      <c r="H44" s="60"/>
      <c r="I44" s="60"/>
      <c r="J44" s="60"/>
      <c r="K44" s="60"/>
      <c r="L44" s="118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4" t="s">
        <v>189</v>
      </c>
      <c r="D45" s="40"/>
      <c r="E45" s="40"/>
      <c r="F45" s="40"/>
      <c r="G45" s="40"/>
      <c r="H45" s="40"/>
      <c r="I45" s="40"/>
      <c r="J45" s="40"/>
      <c r="K45" s="40"/>
      <c r="L45" s="118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0"/>
      <c r="D46" s="40"/>
      <c r="E46" s="40"/>
      <c r="F46" s="40"/>
      <c r="G46" s="40"/>
      <c r="H46" s="40"/>
      <c r="I46" s="40"/>
      <c r="J46" s="40"/>
      <c r="K46" s="40"/>
      <c r="L46" s="118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3" t="s">
        <v>17</v>
      </c>
      <c r="D47" s="40"/>
      <c r="E47" s="40"/>
      <c r="F47" s="40"/>
      <c r="G47" s="40"/>
      <c r="H47" s="40"/>
      <c r="I47" s="40"/>
      <c r="J47" s="40"/>
      <c r="K47" s="40"/>
      <c r="L47" s="118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0"/>
      <c r="D48" s="40"/>
      <c r="E48" s="117" t="str">
        <f>E7</f>
        <v>II/187 Kolínec průtah</v>
      </c>
      <c r="F48" s="33"/>
      <c r="G48" s="33"/>
      <c r="H48" s="33"/>
      <c r="I48" s="40"/>
      <c r="J48" s="40"/>
      <c r="K48" s="40"/>
      <c r="L48" s="118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3" t="s">
        <v>187</v>
      </c>
      <c r="D49" s="40"/>
      <c r="E49" s="40"/>
      <c r="F49" s="40"/>
      <c r="G49" s="40"/>
      <c r="H49" s="40"/>
      <c r="I49" s="40"/>
      <c r="J49" s="40"/>
      <c r="K49" s="40"/>
      <c r="L49" s="118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0"/>
      <c r="D50" s="40"/>
      <c r="E50" s="64" t="str">
        <f>E9</f>
        <v>SO 401.1 - Veřejné osvětlení - I. úsek - uznatelné náklady</v>
      </c>
      <c r="F50" s="40"/>
      <c r="G50" s="40"/>
      <c r="H50" s="40"/>
      <c r="I50" s="40"/>
      <c r="J50" s="40"/>
      <c r="K50" s="40"/>
      <c r="L50" s="118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0"/>
      <c r="D51" s="40"/>
      <c r="E51" s="40"/>
      <c r="F51" s="40"/>
      <c r="G51" s="40"/>
      <c r="H51" s="40"/>
      <c r="I51" s="40"/>
      <c r="J51" s="40"/>
      <c r="K51" s="40"/>
      <c r="L51" s="118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3" t="s">
        <v>23</v>
      </c>
      <c r="D52" s="40"/>
      <c r="E52" s="40"/>
      <c r="F52" s="28" t="str">
        <f>F12</f>
        <v>Kolínec</v>
      </c>
      <c r="G52" s="40"/>
      <c r="H52" s="40"/>
      <c r="I52" s="33" t="s">
        <v>25</v>
      </c>
      <c r="J52" s="66" t="str">
        <f>IF(J12="","",J12)</f>
        <v>21. 1. 2021</v>
      </c>
      <c r="K52" s="40"/>
      <c r="L52" s="118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0"/>
      <c r="D53" s="40"/>
      <c r="E53" s="40"/>
      <c r="F53" s="40"/>
      <c r="G53" s="40"/>
      <c r="H53" s="40"/>
      <c r="I53" s="40"/>
      <c r="J53" s="40"/>
      <c r="K53" s="40"/>
      <c r="L53" s="118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40.05" customHeight="1">
      <c r="A54" s="40"/>
      <c r="B54" s="41"/>
      <c r="C54" s="33" t="s">
        <v>31</v>
      </c>
      <c r="D54" s="40"/>
      <c r="E54" s="40"/>
      <c r="F54" s="28" t="str">
        <f>E15</f>
        <v>Městys Kolínec, Kolínec 28, 341 12 Kolínec</v>
      </c>
      <c r="G54" s="40"/>
      <c r="H54" s="40"/>
      <c r="I54" s="33" t="s">
        <v>38</v>
      </c>
      <c r="J54" s="38" t="str">
        <f>E21</f>
        <v>Ing. arch. Martin Jirovský Ph.D., MBA</v>
      </c>
      <c r="K54" s="40"/>
      <c r="L54" s="118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40.05" customHeight="1">
      <c r="A55" s="40"/>
      <c r="B55" s="41"/>
      <c r="C55" s="33" t="s">
        <v>36</v>
      </c>
      <c r="D55" s="40"/>
      <c r="E55" s="40"/>
      <c r="F55" s="28" t="str">
        <f>IF(E18="","",E18)</f>
        <v>Vyplň údaj</v>
      </c>
      <c r="G55" s="40"/>
      <c r="H55" s="40"/>
      <c r="I55" s="33" t="s">
        <v>42</v>
      </c>
      <c r="J55" s="38" t="str">
        <f>E24</f>
        <v>Centrum služen Staré město; Petra Stejskalová</v>
      </c>
      <c r="K55" s="40"/>
      <c r="L55" s="118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0"/>
      <c r="D56" s="40"/>
      <c r="E56" s="40"/>
      <c r="F56" s="40"/>
      <c r="G56" s="40"/>
      <c r="H56" s="40"/>
      <c r="I56" s="40"/>
      <c r="J56" s="40"/>
      <c r="K56" s="40"/>
      <c r="L56" s="118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32" t="s">
        <v>190</v>
      </c>
      <c r="D57" s="126"/>
      <c r="E57" s="126"/>
      <c r="F57" s="126"/>
      <c r="G57" s="126"/>
      <c r="H57" s="126"/>
      <c r="I57" s="126"/>
      <c r="J57" s="133" t="s">
        <v>191</v>
      </c>
      <c r="K57" s="126"/>
      <c r="L57" s="118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0"/>
      <c r="D58" s="40"/>
      <c r="E58" s="40"/>
      <c r="F58" s="40"/>
      <c r="G58" s="40"/>
      <c r="H58" s="40"/>
      <c r="I58" s="40"/>
      <c r="J58" s="40"/>
      <c r="K58" s="40"/>
      <c r="L58" s="118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34" t="s">
        <v>78</v>
      </c>
      <c r="D59" s="40"/>
      <c r="E59" s="40"/>
      <c r="F59" s="40"/>
      <c r="G59" s="40"/>
      <c r="H59" s="40"/>
      <c r="I59" s="40"/>
      <c r="J59" s="92">
        <f>J87</f>
        <v>0</v>
      </c>
      <c r="K59" s="40"/>
      <c r="L59" s="118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20" t="s">
        <v>192</v>
      </c>
    </row>
    <row r="60" spans="1:31" s="9" customFormat="1" ht="24.95" customHeight="1">
      <c r="A60" s="9"/>
      <c r="B60" s="135"/>
      <c r="C60" s="9"/>
      <c r="D60" s="136" t="s">
        <v>193</v>
      </c>
      <c r="E60" s="137"/>
      <c r="F60" s="137"/>
      <c r="G60" s="137"/>
      <c r="H60" s="137"/>
      <c r="I60" s="137"/>
      <c r="J60" s="138">
        <f>J88</f>
        <v>0</v>
      </c>
      <c r="K60" s="9"/>
      <c r="L60" s="135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39"/>
      <c r="C61" s="10"/>
      <c r="D61" s="140" t="s">
        <v>194</v>
      </c>
      <c r="E61" s="141"/>
      <c r="F61" s="141"/>
      <c r="G61" s="141"/>
      <c r="H61" s="141"/>
      <c r="I61" s="141"/>
      <c r="J61" s="142">
        <f>J89</f>
        <v>0</v>
      </c>
      <c r="K61" s="10"/>
      <c r="L61" s="13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39"/>
      <c r="C62" s="10"/>
      <c r="D62" s="140" t="s">
        <v>195</v>
      </c>
      <c r="E62" s="141"/>
      <c r="F62" s="141"/>
      <c r="G62" s="141"/>
      <c r="H62" s="141"/>
      <c r="I62" s="141"/>
      <c r="J62" s="142">
        <f>J112</f>
        <v>0</v>
      </c>
      <c r="K62" s="10"/>
      <c r="L62" s="13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39"/>
      <c r="C63" s="10"/>
      <c r="D63" s="140" t="s">
        <v>1277</v>
      </c>
      <c r="E63" s="141"/>
      <c r="F63" s="141"/>
      <c r="G63" s="141"/>
      <c r="H63" s="141"/>
      <c r="I63" s="141"/>
      <c r="J63" s="142">
        <f>J114</f>
        <v>0</v>
      </c>
      <c r="K63" s="10"/>
      <c r="L63" s="13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39"/>
      <c r="C64" s="10"/>
      <c r="D64" s="140" t="s">
        <v>200</v>
      </c>
      <c r="E64" s="141"/>
      <c r="F64" s="141"/>
      <c r="G64" s="141"/>
      <c r="H64" s="141"/>
      <c r="I64" s="141"/>
      <c r="J64" s="142">
        <f>J117</f>
        <v>0</v>
      </c>
      <c r="K64" s="10"/>
      <c r="L64" s="13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9" customFormat="1" ht="24.95" customHeight="1">
      <c r="A65" s="9"/>
      <c r="B65" s="135"/>
      <c r="C65" s="9"/>
      <c r="D65" s="136" t="s">
        <v>603</v>
      </c>
      <c r="E65" s="137"/>
      <c r="F65" s="137"/>
      <c r="G65" s="137"/>
      <c r="H65" s="137"/>
      <c r="I65" s="137"/>
      <c r="J65" s="138">
        <f>J120</f>
        <v>0</v>
      </c>
      <c r="K65" s="9"/>
      <c r="L65" s="135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10" customFormat="1" ht="19.9" customHeight="1">
      <c r="A66" s="10"/>
      <c r="B66" s="139"/>
      <c r="C66" s="10"/>
      <c r="D66" s="140" t="s">
        <v>1081</v>
      </c>
      <c r="E66" s="141"/>
      <c r="F66" s="141"/>
      <c r="G66" s="141"/>
      <c r="H66" s="141"/>
      <c r="I66" s="141"/>
      <c r="J66" s="142">
        <f>J121</f>
        <v>0</v>
      </c>
      <c r="K66" s="10"/>
      <c r="L66" s="139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39"/>
      <c r="C67" s="10"/>
      <c r="D67" s="140" t="s">
        <v>2190</v>
      </c>
      <c r="E67" s="141"/>
      <c r="F67" s="141"/>
      <c r="G67" s="141"/>
      <c r="H67" s="141"/>
      <c r="I67" s="141"/>
      <c r="J67" s="142">
        <f>J154</f>
        <v>0</v>
      </c>
      <c r="K67" s="10"/>
      <c r="L67" s="139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2" customFormat="1" ht="21.8" customHeight="1">
      <c r="A68" s="40"/>
      <c r="B68" s="41"/>
      <c r="C68" s="40"/>
      <c r="D68" s="40"/>
      <c r="E68" s="40"/>
      <c r="F68" s="40"/>
      <c r="G68" s="40"/>
      <c r="H68" s="40"/>
      <c r="I68" s="40"/>
      <c r="J68" s="40"/>
      <c r="K68" s="40"/>
      <c r="L68" s="118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pans="1:31" s="2" customFormat="1" ht="6.95" customHeight="1">
      <c r="A69" s="40"/>
      <c r="B69" s="57"/>
      <c r="C69" s="58"/>
      <c r="D69" s="58"/>
      <c r="E69" s="58"/>
      <c r="F69" s="58"/>
      <c r="G69" s="58"/>
      <c r="H69" s="58"/>
      <c r="I69" s="58"/>
      <c r="J69" s="58"/>
      <c r="K69" s="58"/>
      <c r="L69" s="118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3" spans="1:31" s="2" customFormat="1" ht="6.95" customHeight="1">
      <c r="A73" s="40"/>
      <c r="B73" s="59"/>
      <c r="C73" s="60"/>
      <c r="D73" s="60"/>
      <c r="E73" s="60"/>
      <c r="F73" s="60"/>
      <c r="G73" s="60"/>
      <c r="H73" s="60"/>
      <c r="I73" s="60"/>
      <c r="J73" s="60"/>
      <c r="K73" s="60"/>
      <c r="L73" s="118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24.95" customHeight="1">
      <c r="A74" s="40"/>
      <c r="B74" s="41"/>
      <c r="C74" s="24" t="s">
        <v>201</v>
      </c>
      <c r="D74" s="40"/>
      <c r="E74" s="40"/>
      <c r="F74" s="40"/>
      <c r="G74" s="40"/>
      <c r="H74" s="40"/>
      <c r="I74" s="40"/>
      <c r="J74" s="40"/>
      <c r="K74" s="40"/>
      <c r="L74" s="118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6.95" customHeight="1">
      <c r="A75" s="40"/>
      <c r="B75" s="41"/>
      <c r="C75" s="40"/>
      <c r="D75" s="40"/>
      <c r="E75" s="40"/>
      <c r="F75" s="40"/>
      <c r="G75" s="40"/>
      <c r="H75" s="40"/>
      <c r="I75" s="40"/>
      <c r="J75" s="40"/>
      <c r="K75" s="40"/>
      <c r="L75" s="118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2" customHeight="1">
      <c r="A76" s="40"/>
      <c r="B76" s="41"/>
      <c r="C76" s="33" t="s">
        <v>17</v>
      </c>
      <c r="D76" s="40"/>
      <c r="E76" s="40"/>
      <c r="F76" s="40"/>
      <c r="G76" s="40"/>
      <c r="H76" s="40"/>
      <c r="I76" s="40"/>
      <c r="J76" s="40"/>
      <c r="K76" s="40"/>
      <c r="L76" s="118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6.5" customHeight="1">
      <c r="A77" s="40"/>
      <c r="B77" s="41"/>
      <c r="C77" s="40"/>
      <c r="D77" s="40"/>
      <c r="E77" s="117" t="str">
        <f>E7</f>
        <v>II/187 Kolínec průtah</v>
      </c>
      <c r="F77" s="33"/>
      <c r="G77" s="33"/>
      <c r="H77" s="33"/>
      <c r="I77" s="40"/>
      <c r="J77" s="40"/>
      <c r="K77" s="40"/>
      <c r="L77" s="118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3" t="s">
        <v>187</v>
      </c>
      <c r="D78" s="40"/>
      <c r="E78" s="40"/>
      <c r="F78" s="40"/>
      <c r="G78" s="40"/>
      <c r="H78" s="40"/>
      <c r="I78" s="40"/>
      <c r="J78" s="40"/>
      <c r="K78" s="40"/>
      <c r="L78" s="118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6.5" customHeight="1">
      <c r="A79" s="40"/>
      <c r="B79" s="41"/>
      <c r="C79" s="40"/>
      <c r="D79" s="40"/>
      <c r="E79" s="64" t="str">
        <f>E9</f>
        <v>SO 401.1 - Veřejné osvětlení - I. úsek - uznatelné náklady</v>
      </c>
      <c r="F79" s="40"/>
      <c r="G79" s="40"/>
      <c r="H79" s="40"/>
      <c r="I79" s="40"/>
      <c r="J79" s="40"/>
      <c r="K79" s="40"/>
      <c r="L79" s="118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0"/>
      <c r="D80" s="40"/>
      <c r="E80" s="40"/>
      <c r="F80" s="40"/>
      <c r="G80" s="40"/>
      <c r="H80" s="40"/>
      <c r="I80" s="40"/>
      <c r="J80" s="40"/>
      <c r="K80" s="40"/>
      <c r="L80" s="118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2" customHeight="1">
      <c r="A81" s="40"/>
      <c r="B81" s="41"/>
      <c r="C81" s="33" t="s">
        <v>23</v>
      </c>
      <c r="D81" s="40"/>
      <c r="E81" s="40"/>
      <c r="F81" s="28" t="str">
        <f>F12</f>
        <v>Kolínec</v>
      </c>
      <c r="G81" s="40"/>
      <c r="H81" s="40"/>
      <c r="I81" s="33" t="s">
        <v>25</v>
      </c>
      <c r="J81" s="66" t="str">
        <f>IF(J12="","",J12)</f>
        <v>21. 1. 2021</v>
      </c>
      <c r="K81" s="40"/>
      <c r="L81" s="118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6.95" customHeight="1">
      <c r="A82" s="40"/>
      <c r="B82" s="41"/>
      <c r="C82" s="40"/>
      <c r="D82" s="40"/>
      <c r="E82" s="40"/>
      <c r="F82" s="40"/>
      <c r="G82" s="40"/>
      <c r="H82" s="40"/>
      <c r="I82" s="40"/>
      <c r="J82" s="40"/>
      <c r="K82" s="40"/>
      <c r="L82" s="118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40.05" customHeight="1">
      <c r="A83" s="40"/>
      <c r="B83" s="41"/>
      <c r="C83" s="33" t="s">
        <v>31</v>
      </c>
      <c r="D83" s="40"/>
      <c r="E83" s="40"/>
      <c r="F83" s="28" t="str">
        <f>E15</f>
        <v>Městys Kolínec, Kolínec 28, 341 12 Kolínec</v>
      </c>
      <c r="G83" s="40"/>
      <c r="H83" s="40"/>
      <c r="I83" s="33" t="s">
        <v>38</v>
      </c>
      <c r="J83" s="38" t="str">
        <f>E21</f>
        <v>Ing. arch. Martin Jirovský Ph.D., MBA</v>
      </c>
      <c r="K83" s="40"/>
      <c r="L83" s="118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40.05" customHeight="1">
      <c r="A84" s="40"/>
      <c r="B84" s="41"/>
      <c r="C84" s="33" t="s">
        <v>36</v>
      </c>
      <c r="D84" s="40"/>
      <c r="E84" s="40"/>
      <c r="F84" s="28" t="str">
        <f>IF(E18="","",E18)</f>
        <v>Vyplň údaj</v>
      </c>
      <c r="G84" s="40"/>
      <c r="H84" s="40"/>
      <c r="I84" s="33" t="s">
        <v>42</v>
      </c>
      <c r="J84" s="38" t="str">
        <f>E24</f>
        <v>Centrum služen Staré město; Petra Stejskalová</v>
      </c>
      <c r="K84" s="40"/>
      <c r="L84" s="118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0.3" customHeight="1">
      <c r="A85" s="40"/>
      <c r="B85" s="41"/>
      <c r="C85" s="40"/>
      <c r="D85" s="40"/>
      <c r="E85" s="40"/>
      <c r="F85" s="40"/>
      <c r="G85" s="40"/>
      <c r="H85" s="40"/>
      <c r="I85" s="40"/>
      <c r="J85" s="40"/>
      <c r="K85" s="40"/>
      <c r="L85" s="118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11" customFormat="1" ht="29.25" customHeight="1">
      <c r="A86" s="143"/>
      <c r="B86" s="144"/>
      <c r="C86" s="145" t="s">
        <v>202</v>
      </c>
      <c r="D86" s="146" t="s">
        <v>65</v>
      </c>
      <c r="E86" s="146" t="s">
        <v>61</v>
      </c>
      <c r="F86" s="146" t="s">
        <v>62</v>
      </c>
      <c r="G86" s="146" t="s">
        <v>203</v>
      </c>
      <c r="H86" s="146" t="s">
        <v>204</v>
      </c>
      <c r="I86" s="146" t="s">
        <v>205</v>
      </c>
      <c r="J86" s="147" t="s">
        <v>191</v>
      </c>
      <c r="K86" s="148" t="s">
        <v>206</v>
      </c>
      <c r="L86" s="149"/>
      <c r="M86" s="82" t="s">
        <v>3</v>
      </c>
      <c r="N86" s="83" t="s">
        <v>50</v>
      </c>
      <c r="O86" s="83" t="s">
        <v>207</v>
      </c>
      <c r="P86" s="83" t="s">
        <v>208</v>
      </c>
      <c r="Q86" s="83" t="s">
        <v>209</v>
      </c>
      <c r="R86" s="83" t="s">
        <v>210</v>
      </c>
      <c r="S86" s="83" t="s">
        <v>211</v>
      </c>
      <c r="T86" s="84" t="s">
        <v>212</v>
      </c>
      <c r="U86" s="143"/>
      <c r="V86" s="143"/>
      <c r="W86" s="143"/>
      <c r="X86" s="143"/>
      <c r="Y86" s="143"/>
      <c r="Z86" s="143"/>
      <c r="AA86" s="143"/>
      <c r="AB86" s="143"/>
      <c r="AC86" s="143"/>
      <c r="AD86" s="143"/>
      <c r="AE86" s="143"/>
    </row>
    <row r="87" spans="1:63" s="2" customFormat="1" ht="22.8" customHeight="1">
      <c r="A87" s="40"/>
      <c r="B87" s="41"/>
      <c r="C87" s="89" t="s">
        <v>213</v>
      </c>
      <c r="D87" s="40"/>
      <c r="E87" s="40"/>
      <c r="F87" s="40"/>
      <c r="G87" s="40"/>
      <c r="H87" s="40"/>
      <c r="I87" s="40"/>
      <c r="J87" s="150">
        <f>BK87</f>
        <v>0</v>
      </c>
      <c r="K87" s="40"/>
      <c r="L87" s="41"/>
      <c r="M87" s="85"/>
      <c r="N87" s="70"/>
      <c r="O87" s="86"/>
      <c r="P87" s="151">
        <f>P88+P120</f>
        <v>0</v>
      </c>
      <c r="Q87" s="86"/>
      <c r="R87" s="151">
        <f>R88+R120</f>
        <v>0.05245</v>
      </c>
      <c r="S87" s="86"/>
      <c r="T87" s="152">
        <f>T88+T120</f>
        <v>0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T87" s="20" t="s">
        <v>79</v>
      </c>
      <c r="AU87" s="20" t="s">
        <v>192</v>
      </c>
      <c r="BK87" s="153">
        <f>BK88+BK120</f>
        <v>0</v>
      </c>
    </row>
    <row r="88" spans="1:63" s="12" customFormat="1" ht="25.9" customHeight="1">
      <c r="A88" s="12"/>
      <c r="B88" s="154"/>
      <c r="C88" s="12"/>
      <c r="D88" s="155" t="s">
        <v>79</v>
      </c>
      <c r="E88" s="156" t="s">
        <v>214</v>
      </c>
      <c r="F88" s="156" t="s">
        <v>215</v>
      </c>
      <c r="G88" s="12"/>
      <c r="H88" s="12"/>
      <c r="I88" s="157"/>
      <c r="J88" s="158">
        <f>BK88</f>
        <v>0</v>
      </c>
      <c r="K88" s="12"/>
      <c r="L88" s="154"/>
      <c r="M88" s="159"/>
      <c r="N88" s="160"/>
      <c r="O88" s="160"/>
      <c r="P88" s="161">
        <f>P89+P112+P114+P117</f>
        <v>0</v>
      </c>
      <c r="Q88" s="160"/>
      <c r="R88" s="161">
        <f>R89+R112+R114+R117</f>
        <v>0.03145</v>
      </c>
      <c r="S88" s="160"/>
      <c r="T88" s="162">
        <f>T89+T112+T114+T117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155" t="s">
        <v>88</v>
      </c>
      <c r="AT88" s="163" t="s">
        <v>79</v>
      </c>
      <c r="AU88" s="163" t="s">
        <v>80</v>
      </c>
      <c r="AY88" s="155" t="s">
        <v>216</v>
      </c>
      <c r="BK88" s="164">
        <f>BK89+BK112+BK114+BK117</f>
        <v>0</v>
      </c>
    </row>
    <row r="89" spans="1:63" s="12" customFormat="1" ht="22.8" customHeight="1">
      <c r="A89" s="12"/>
      <c r="B89" s="154"/>
      <c r="C89" s="12"/>
      <c r="D89" s="155" t="s">
        <v>79</v>
      </c>
      <c r="E89" s="165" t="s">
        <v>88</v>
      </c>
      <c r="F89" s="165" t="s">
        <v>217</v>
      </c>
      <c r="G89" s="12"/>
      <c r="H89" s="12"/>
      <c r="I89" s="157"/>
      <c r="J89" s="166">
        <f>BK89</f>
        <v>0</v>
      </c>
      <c r="K89" s="12"/>
      <c r="L89" s="154"/>
      <c r="M89" s="159"/>
      <c r="N89" s="160"/>
      <c r="O89" s="160"/>
      <c r="P89" s="161">
        <f>SUM(P90:P111)</f>
        <v>0</v>
      </c>
      <c r="Q89" s="160"/>
      <c r="R89" s="161">
        <f>SUM(R90:R111)</f>
        <v>0.020999999999999998</v>
      </c>
      <c r="S89" s="160"/>
      <c r="T89" s="162">
        <f>SUM(T90:T111)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155" t="s">
        <v>88</v>
      </c>
      <c r="AT89" s="163" t="s">
        <v>79</v>
      </c>
      <c r="AU89" s="163" t="s">
        <v>88</v>
      </c>
      <c r="AY89" s="155" t="s">
        <v>216</v>
      </c>
      <c r="BK89" s="164">
        <f>SUM(BK90:BK111)</f>
        <v>0</v>
      </c>
    </row>
    <row r="90" spans="1:65" s="2" customFormat="1" ht="37.8" customHeight="1">
      <c r="A90" s="40"/>
      <c r="B90" s="167"/>
      <c r="C90" s="168" t="s">
        <v>88</v>
      </c>
      <c r="D90" s="168" t="s">
        <v>218</v>
      </c>
      <c r="E90" s="169" t="s">
        <v>2191</v>
      </c>
      <c r="F90" s="170" t="s">
        <v>2192</v>
      </c>
      <c r="G90" s="171" t="s">
        <v>270</v>
      </c>
      <c r="H90" s="172">
        <v>2</v>
      </c>
      <c r="I90" s="173"/>
      <c r="J90" s="174">
        <f>ROUND(I90*H90,2)</f>
        <v>0</v>
      </c>
      <c r="K90" s="175"/>
      <c r="L90" s="41"/>
      <c r="M90" s="176" t="s">
        <v>3</v>
      </c>
      <c r="N90" s="177" t="s">
        <v>51</v>
      </c>
      <c r="O90" s="74"/>
      <c r="P90" s="178">
        <f>O90*H90</f>
        <v>0</v>
      </c>
      <c r="Q90" s="178">
        <v>0</v>
      </c>
      <c r="R90" s="178">
        <f>Q90*H90</f>
        <v>0</v>
      </c>
      <c r="S90" s="178">
        <v>0</v>
      </c>
      <c r="T90" s="179">
        <f>S90*H90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180" t="s">
        <v>222</v>
      </c>
      <c r="AT90" s="180" t="s">
        <v>218</v>
      </c>
      <c r="AU90" s="180" t="s">
        <v>22</v>
      </c>
      <c r="AY90" s="20" t="s">
        <v>216</v>
      </c>
      <c r="BE90" s="181">
        <f>IF(N90="základní",J90,0)</f>
        <v>0</v>
      </c>
      <c r="BF90" s="181">
        <f>IF(N90="snížená",J90,0)</f>
        <v>0</v>
      </c>
      <c r="BG90" s="181">
        <f>IF(N90="zákl. přenesená",J90,0)</f>
        <v>0</v>
      </c>
      <c r="BH90" s="181">
        <f>IF(N90="sníž. přenesená",J90,0)</f>
        <v>0</v>
      </c>
      <c r="BI90" s="181">
        <f>IF(N90="nulová",J90,0)</f>
        <v>0</v>
      </c>
      <c r="BJ90" s="20" t="s">
        <v>88</v>
      </c>
      <c r="BK90" s="181">
        <f>ROUND(I90*H90,2)</f>
        <v>0</v>
      </c>
      <c r="BL90" s="20" t="s">
        <v>222</v>
      </c>
      <c r="BM90" s="180" t="s">
        <v>2193</v>
      </c>
    </row>
    <row r="91" spans="1:51" s="13" customFormat="1" ht="12">
      <c r="A91" s="13"/>
      <c r="B91" s="182"/>
      <c r="C91" s="13"/>
      <c r="D91" s="183" t="s">
        <v>224</v>
      </c>
      <c r="E91" s="184" t="s">
        <v>3</v>
      </c>
      <c r="F91" s="185" t="s">
        <v>2194</v>
      </c>
      <c r="G91" s="13"/>
      <c r="H91" s="186">
        <v>2</v>
      </c>
      <c r="I91" s="187"/>
      <c r="J91" s="13"/>
      <c r="K91" s="13"/>
      <c r="L91" s="182"/>
      <c r="M91" s="188"/>
      <c r="N91" s="189"/>
      <c r="O91" s="189"/>
      <c r="P91" s="189"/>
      <c r="Q91" s="189"/>
      <c r="R91" s="189"/>
      <c r="S91" s="189"/>
      <c r="T91" s="190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184" t="s">
        <v>224</v>
      </c>
      <c r="AU91" s="184" t="s">
        <v>22</v>
      </c>
      <c r="AV91" s="13" t="s">
        <v>22</v>
      </c>
      <c r="AW91" s="13" t="s">
        <v>41</v>
      </c>
      <c r="AX91" s="13" t="s">
        <v>80</v>
      </c>
      <c r="AY91" s="184" t="s">
        <v>216</v>
      </c>
    </row>
    <row r="92" spans="1:51" s="14" customFormat="1" ht="12">
      <c r="A92" s="14"/>
      <c r="B92" s="195"/>
      <c r="C92" s="14"/>
      <c r="D92" s="183" t="s">
        <v>224</v>
      </c>
      <c r="E92" s="196" t="s">
        <v>3</v>
      </c>
      <c r="F92" s="197" t="s">
        <v>233</v>
      </c>
      <c r="G92" s="14"/>
      <c r="H92" s="198">
        <v>2</v>
      </c>
      <c r="I92" s="199"/>
      <c r="J92" s="14"/>
      <c r="K92" s="14"/>
      <c r="L92" s="195"/>
      <c r="M92" s="200"/>
      <c r="N92" s="201"/>
      <c r="O92" s="201"/>
      <c r="P92" s="201"/>
      <c r="Q92" s="201"/>
      <c r="R92" s="201"/>
      <c r="S92" s="201"/>
      <c r="T92" s="202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T92" s="196" t="s">
        <v>224</v>
      </c>
      <c r="AU92" s="196" t="s">
        <v>22</v>
      </c>
      <c r="AV92" s="14" t="s">
        <v>222</v>
      </c>
      <c r="AW92" s="14" t="s">
        <v>41</v>
      </c>
      <c r="AX92" s="14" t="s">
        <v>88</v>
      </c>
      <c r="AY92" s="196" t="s">
        <v>216</v>
      </c>
    </row>
    <row r="93" spans="1:65" s="2" customFormat="1" ht="37.8" customHeight="1">
      <c r="A93" s="40"/>
      <c r="B93" s="167"/>
      <c r="C93" s="168" t="s">
        <v>22</v>
      </c>
      <c r="D93" s="168" t="s">
        <v>218</v>
      </c>
      <c r="E93" s="169" t="s">
        <v>1301</v>
      </c>
      <c r="F93" s="170" t="s">
        <v>1302</v>
      </c>
      <c r="G93" s="171" t="s">
        <v>270</v>
      </c>
      <c r="H93" s="172">
        <v>16</v>
      </c>
      <c r="I93" s="173"/>
      <c r="J93" s="174">
        <f>ROUND(I93*H93,2)</f>
        <v>0</v>
      </c>
      <c r="K93" s="175"/>
      <c r="L93" s="41"/>
      <c r="M93" s="176" t="s">
        <v>3</v>
      </c>
      <c r="N93" s="177" t="s">
        <v>51</v>
      </c>
      <c r="O93" s="74"/>
      <c r="P93" s="178">
        <f>O93*H93</f>
        <v>0</v>
      </c>
      <c r="Q93" s="178">
        <v>0</v>
      </c>
      <c r="R93" s="178">
        <f>Q93*H93</f>
        <v>0</v>
      </c>
      <c r="S93" s="178">
        <v>0</v>
      </c>
      <c r="T93" s="179">
        <f>S93*H93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180" t="s">
        <v>222</v>
      </c>
      <c r="AT93" s="180" t="s">
        <v>218</v>
      </c>
      <c r="AU93" s="180" t="s">
        <v>22</v>
      </c>
      <c r="AY93" s="20" t="s">
        <v>216</v>
      </c>
      <c r="BE93" s="181">
        <f>IF(N93="základní",J93,0)</f>
        <v>0</v>
      </c>
      <c r="BF93" s="181">
        <f>IF(N93="snížená",J93,0)</f>
        <v>0</v>
      </c>
      <c r="BG93" s="181">
        <f>IF(N93="zákl. přenesená",J93,0)</f>
        <v>0</v>
      </c>
      <c r="BH93" s="181">
        <f>IF(N93="sníž. přenesená",J93,0)</f>
        <v>0</v>
      </c>
      <c r="BI93" s="181">
        <f>IF(N93="nulová",J93,0)</f>
        <v>0</v>
      </c>
      <c r="BJ93" s="20" t="s">
        <v>88</v>
      </c>
      <c r="BK93" s="181">
        <f>ROUND(I93*H93,2)</f>
        <v>0</v>
      </c>
      <c r="BL93" s="20" t="s">
        <v>222</v>
      </c>
      <c r="BM93" s="180" t="s">
        <v>2195</v>
      </c>
    </row>
    <row r="94" spans="1:51" s="13" customFormat="1" ht="12">
      <c r="A94" s="13"/>
      <c r="B94" s="182"/>
      <c r="C94" s="13"/>
      <c r="D94" s="183" t="s">
        <v>224</v>
      </c>
      <c r="E94" s="184" t="s">
        <v>3</v>
      </c>
      <c r="F94" s="185" t="s">
        <v>2196</v>
      </c>
      <c r="G94" s="13"/>
      <c r="H94" s="186">
        <v>16</v>
      </c>
      <c r="I94" s="187"/>
      <c r="J94" s="13"/>
      <c r="K94" s="13"/>
      <c r="L94" s="182"/>
      <c r="M94" s="188"/>
      <c r="N94" s="189"/>
      <c r="O94" s="189"/>
      <c r="P94" s="189"/>
      <c r="Q94" s="189"/>
      <c r="R94" s="189"/>
      <c r="S94" s="189"/>
      <c r="T94" s="190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184" t="s">
        <v>224</v>
      </c>
      <c r="AU94" s="184" t="s">
        <v>22</v>
      </c>
      <c r="AV94" s="13" t="s">
        <v>22</v>
      </c>
      <c r="AW94" s="13" t="s">
        <v>41</v>
      </c>
      <c r="AX94" s="13" t="s">
        <v>80</v>
      </c>
      <c r="AY94" s="184" t="s">
        <v>216</v>
      </c>
    </row>
    <row r="95" spans="1:51" s="14" customFormat="1" ht="12">
      <c r="A95" s="14"/>
      <c r="B95" s="195"/>
      <c r="C95" s="14"/>
      <c r="D95" s="183" t="s">
        <v>224</v>
      </c>
      <c r="E95" s="196" t="s">
        <v>3</v>
      </c>
      <c r="F95" s="197" t="s">
        <v>233</v>
      </c>
      <c r="G95" s="14"/>
      <c r="H95" s="198">
        <v>16</v>
      </c>
      <c r="I95" s="199"/>
      <c r="J95" s="14"/>
      <c r="K95" s="14"/>
      <c r="L95" s="195"/>
      <c r="M95" s="200"/>
      <c r="N95" s="201"/>
      <c r="O95" s="201"/>
      <c r="P95" s="201"/>
      <c r="Q95" s="201"/>
      <c r="R95" s="201"/>
      <c r="S95" s="201"/>
      <c r="T95" s="202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T95" s="196" t="s">
        <v>224</v>
      </c>
      <c r="AU95" s="196" t="s">
        <v>22</v>
      </c>
      <c r="AV95" s="14" t="s">
        <v>222</v>
      </c>
      <c r="AW95" s="14" t="s">
        <v>41</v>
      </c>
      <c r="AX95" s="14" t="s">
        <v>88</v>
      </c>
      <c r="AY95" s="196" t="s">
        <v>216</v>
      </c>
    </row>
    <row r="96" spans="1:65" s="2" customFormat="1" ht="37.8" customHeight="1">
      <c r="A96" s="40"/>
      <c r="B96" s="167"/>
      <c r="C96" s="168" t="s">
        <v>234</v>
      </c>
      <c r="D96" s="168" t="s">
        <v>218</v>
      </c>
      <c r="E96" s="169" t="s">
        <v>2197</v>
      </c>
      <c r="F96" s="170" t="s">
        <v>2198</v>
      </c>
      <c r="G96" s="171" t="s">
        <v>260</v>
      </c>
      <c r="H96" s="172">
        <v>10</v>
      </c>
      <c r="I96" s="173"/>
      <c r="J96" s="174">
        <f>ROUND(I96*H96,2)</f>
        <v>0</v>
      </c>
      <c r="K96" s="175"/>
      <c r="L96" s="41"/>
      <c r="M96" s="176" t="s">
        <v>3</v>
      </c>
      <c r="N96" s="177" t="s">
        <v>51</v>
      </c>
      <c r="O96" s="74"/>
      <c r="P96" s="178">
        <f>O96*H96</f>
        <v>0</v>
      </c>
      <c r="Q96" s="178">
        <v>0</v>
      </c>
      <c r="R96" s="178">
        <f>Q96*H96</f>
        <v>0</v>
      </c>
      <c r="S96" s="178">
        <v>0</v>
      </c>
      <c r="T96" s="179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180" t="s">
        <v>222</v>
      </c>
      <c r="AT96" s="180" t="s">
        <v>218</v>
      </c>
      <c r="AU96" s="180" t="s">
        <v>22</v>
      </c>
      <c r="AY96" s="20" t="s">
        <v>216</v>
      </c>
      <c r="BE96" s="181">
        <f>IF(N96="základní",J96,0)</f>
        <v>0</v>
      </c>
      <c r="BF96" s="181">
        <f>IF(N96="snížená",J96,0)</f>
        <v>0</v>
      </c>
      <c r="BG96" s="181">
        <f>IF(N96="zákl. přenesená",J96,0)</f>
        <v>0</v>
      </c>
      <c r="BH96" s="181">
        <f>IF(N96="sníž. přenesená",J96,0)</f>
        <v>0</v>
      </c>
      <c r="BI96" s="181">
        <f>IF(N96="nulová",J96,0)</f>
        <v>0</v>
      </c>
      <c r="BJ96" s="20" t="s">
        <v>88</v>
      </c>
      <c r="BK96" s="181">
        <f>ROUND(I96*H96,2)</f>
        <v>0</v>
      </c>
      <c r="BL96" s="20" t="s">
        <v>222</v>
      </c>
      <c r="BM96" s="180" t="s">
        <v>2199</v>
      </c>
    </row>
    <row r="97" spans="1:65" s="2" customFormat="1" ht="14.4" customHeight="1">
      <c r="A97" s="40"/>
      <c r="B97" s="167"/>
      <c r="C97" s="203" t="s">
        <v>222</v>
      </c>
      <c r="D97" s="203" t="s">
        <v>355</v>
      </c>
      <c r="E97" s="204" t="s">
        <v>2200</v>
      </c>
      <c r="F97" s="205" t="s">
        <v>2201</v>
      </c>
      <c r="G97" s="206" t="s">
        <v>260</v>
      </c>
      <c r="H97" s="207">
        <v>10</v>
      </c>
      <c r="I97" s="208"/>
      <c r="J97" s="209">
        <f>ROUND(I97*H97,2)</f>
        <v>0</v>
      </c>
      <c r="K97" s="210"/>
      <c r="L97" s="211"/>
      <c r="M97" s="212" t="s">
        <v>3</v>
      </c>
      <c r="N97" s="213" t="s">
        <v>51</v>
      </c>
      <c r="O97" s="74"/>
      <c r="P97" s="178">
        <f>O97*H97</f>
        <v>0</v>
      </c>
      <c r="Q97" s="178">
        <v>0.0021</v>
      </c>
      <c r="R97" s="178">
        <f>Q97*H97</f>
        <v>0.020999999999999998</v>
      </c>
      <c r="S97" s="178">
        <v>0</v>
      </c>
      <c r="T97" s="179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180" t="s">
        <v>257</v>
      </c>
      <c r="AT97" s="180" t="s">
        <v>355</v>
      </c>
      <c r="AU97" s="180" t="s">
        <v>22</v>
      </c>
      <c r="AY97" s="20" t="s">
        <v>216</v>
      </c>
      <c r="BE97" s="181">
        <f>IF(N97="základní",J97,0)</f>
        <v>0</v>
      </c>
      <c r="BF97" s="181">
        <f>IF(N97="snížená",J97,0)</f>
        <v>0</v>
      </c>
      <c r="BG97" s="181">
        <f>IF(N97="zákl. přenesená",J97,0)</f>
        <v>0</v>
      </c>
      <c r="BH97" s="181">
        <f>IF(N97="sníž. přenesená",J97,0)</f>
        <v>0</v>
      </c>
      <c r="BI97" s="181">
        <f>IF(N97="nulová",J97,0)</f>
        <v>0</v>
      </c>
      <c r="BJ97" s="20" t="s">
        <v>88</v>
      </c>
      <c r="BK97" s="181">
        <f>ROUND(I97*H97,2)</f>
        <v>0</v>
      </c>
      <c r="BL97" s="20" t="s">
        <v>222</v>
      </c>
      <c r="BM97" s="180" t="s">
        <v>2202</v>
      </c>
    </row>
    <row r="98" spans="1:65" s="2" customFormat="1" ht="62.7" customHeight="1">
      <c r="A98" s="40"/>
      <c r="B98" s="167"/>
      <c r="C98" s="168" t="s">
        <v>244</v>
      </c>
      <c r="D98" s="168" t="s">
        <v>218</v>
      </c>
      <c r="E98" s="169" t="s">
        <v>292</v>
      </c>
      <c r="F98" s="170" t="s">
        <v>293</v>
      </c>
      <c r="G98" s="171" t="s">
        <v>270</v>
      </c>
      <c r="H98" s="172">
        <v>8.4</v>
      </c>
      <c r="I98" s="173"/>
      <c r="J98" s="174">
        <f>ROUND(I98*H98,2)</f>
        <v>0</v>
      </c>
      <c r="K98" s="175"/>
      <c r="L98" s="41"/>
      <c r="M98" s="176" t="s">
        <v>3</v>
      </c>
      <c r="N98" s="177" t="s">
        <v>51</v>
      </c>
      <c r="O98" s="74"/>
      <c r="P98" s="178">
        <f>O98*H98</f>
        <v>0</v>
      </c>
      <c r="Q98" s="178">
        <v>0</v>
      </c>
      <c r="R98" s="178">
        <f>Q98*H98</f>
        <v>0</v>
      </c>
      <c r="S98" s="178">
        <v>0</v>
      </c>
      <c r="T98" s="179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180" t="s">
        <v>222</v>
      </c>
      <c r="AT98" s="180" t="s">
        <v>218</v>
      </c>
      <c r="AU98" s="180" t="s">
        <v>22</v>
      </c>
      <c r="AY98" s="20" t="s">
        <v>216</v>
      </c>
      <c r="BE98" s="181">
        <f>IF(N98="základní",J98,0)</f>
        <v>0</v>
      </c>
      <c r="BF98" s="181">
        <f>IF(N98="snížená",J98,0)</f>
        <v>0</v>
      </c>
      <c r="BG98" s="181">
        <f>IF(N98="zákl. přenesená",J98,0)</f>
        <v>0</v>
      </c>
      <c r="BH98" s="181">
        <f>IF(N98="sníž. přenesená",J98,0)</f>
        <v>0</v>
      </c>
      <c r="BI98" s="181">
        <f>IF(N98="nulová",J98,0)</f>
        <v>0</v>
      </c>
      <c r="BJ98" s="20" t="s">
        <v>88</v>
      </c>
      <c r="BK98" s="181">
        <f>ROUND(I98*H98,2)</f>
        <v>0</v>
      </c>
      <c r="BL98" s="20" t="s">
        <v>222</v>
      </c>
      <c r="BM98" s="180" t="s">
        <v>2203</v>
      </c>
    </row>
    <row r="99" spans="1:47" s="2" customFormat="1" ht="12">
      <c r="A99" s="40"/>
      <c r="B99" s="41"/>
      <c r="C99" s="40"/>
      <c r="D99" s="183" t="s">
        <v>229</v>
      </c>
      <c r="E99" s="40"/>
      <c r="F99" s="191" t="s">
        <v>295</v>
      </c>
      <c r="G99" s="40"/>
      <c r="H99" s="40"/>
      <c r="I99" s="192"/>
      <c r="J99" s="40"/>
      <c r="K99" s="40"/>
      <c r="L99" s="41"/>
      <c r="M99" s="193"/>
      <c r="N99" s="194"/>
      <c r="O99" s="74"/>
      <c r="P99" s="74"/>
      <c r="Q99" s="74"/>
      <c r="R99" s="74"/>
      <c r="S99" s="74"/>
      <c r="T99" s="75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T99" s="20" t="s">
        <v>229</v>
      </c>
      <c r="AU99" s="20" t="s">
        <v>22</v>
      </c>
    </row>
    <row r="100" spans="1:51" s="13" customFormat="1" ht="12">
      <c r="A100" s="13"/>
      <c r="B100" s="182"/>
      <c r="C100" s="13"/>
      <c r="D100" s="183" t="s">
        <v>224</v>
      </c>
      <c r="E100" s="184" t="s">
        <v>3</v>
      </c>
      <c r="F100" s="185" t="s">
        <v>2204</v>
      </c>
      <c r="G100" s="13"/>
      <c r="H100" s="186">
        <v>8.4</v>
      </c>
      <c r="I100" s="187"/>
      <c r="J100" s="13"/>
      <c r="K100" s="13"/>
      <c r="L100" s="182"/>
      <c r="M100" s="188"/>
      <c r="N100" s="189"/>
      <c r="O100" s="189"/>
      <c r="P100" s="189"/>
      <c r="Q100" s="189"/>
      <c r="R100" s="189"/>
      <c r="S100" s="189"/>
      <c r="T100" s="190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184" t="s">
        <v>224</v>
      </c>
      <c r="AU100" s="184" t="s">
        <v>22</v>
      </c>
      <c r="AV100" s="13" t="s">
        <v>22</v>
      </c>
      <c r="AW100" s="13" t="s">
        <v>41</v>
      </c>
      <c r="AX100" s="13" t="s">
        <v>88</v>
      </c>
      <c r="AY100" s="184" t="s">
        <v>216</v>
      </c>
    </row>
    <row r="101" spans="1:65" s="2" customFormat="1" ht="62.7" customHeight="1">
      <c r="A101" s="40"/>
      <c r="B101" s="167"/>
      <c r="C101" s="168" t="s">
        <v>248</v>
      </c>
      <c r="D101" s="168" t="s">
        <v>218</v>
      </c>
      <c r="E101" s="169" t="s">
        <v>2205</v>
      </c>
      <c r="F101" s="170" t="s">
        <v>2206</v>
      </c>
      <c r="G101" s="171" t="s">
        <v>270</v>
      </c>
      <c r="H101" s="172">
        <v>117.6</v>
      </c>
      <c r="I101" s="173"/>
      <c r="J101" s="174">
        <f>ROUND(I101*H101,2)</f>
        <v>0</v>
      </c>
      <c r="K101" s="175"/>
      <c r="L101" s="41"/>
      <c r="M101" s="176" t="s">
        <v>3</v>
      </c>
      <c r="N101" s="177" t="s">
        <v>51</v>
      </c>
      <c r="O101" s="74"/>
      <c r="P101" s="178">
        <f>O101*H101</f>
        <v>0</v>
      </c>
      <c r="Q101" s="178">
        <v>0</v>
      </c>
      <c r="R101" s="178">
        <f>Q101*H101</f>
        <v>0</v>
      </c>
      <c r="S101" s="178">
        <v>0</v>
      </c>
      <c r="T101" s="179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180" t="s">
        <v>222</v>
      </c>
      <c r="AT101" s="180" t="s">
        <v>218</v>
      </c>
      <c r="AU101" s="180" t="s">
        <v>22</v>
      </c>
      <c r="AY101" s="20" t="s">
        <v>216</v>
      </c>
      <c r="BE101" s="181">
        <f>IF(N101="základní",J101,0)</f>
        <v>0</v>
      </c>
      <c r="BF101" s="181">
        <f>IF(N101="snížená",J101,0)</f>
        <v>0</v>
      </c>
      <c r="BG101" s="181">
        <f>IF(N101="zákl. přenesená",J101,0)</f>
        <v>0</v>
      </c>
      <c r="BH101" s="181">
        <f>IF(N101="sníž. přenesená",J101,0)</f>
        <v>0</v>
      </c>
      <c r="BI101" s="181">
        <f>IF(N101="nulová",J101,0)</f>
        <v>0</v>
      </c>
      <c r="BJ101" s="20" t="s">
        <v>88</v>
      </c>
      <c r="BK101" s="181">
        <f>ROUND(I101*H101,2)</f>
        <v>0</v>
      </c>
      <c r="BL101" s="20" t="s">
        <v>222</v>
      </c>
      <c r="BM101" s="180" t="s">
        <v>2207</v>
      </c>
    </row>
    <row r="102" spans="1:47" s="2" customFormat="1" ht="12">
      <c r="A102" s="40"/>
      <c r="B102" s="41"/>
      <c r="C102" s="40"/>
      <c r="D102" s="183" t="s">
        <v>229</v>
      </c>
      <c r="E102" s="40"/>
      <c r="F102" s="191" t="s">
        <v>2208</v>
      </c>
      <c r="G102" s="40"/>
      <c r="H102" s="40"/>
      <c r="I102" s="192"/>
      <c r="J102" s="40"/>
      <c r="K102" s="40"/>
      <c r="L102" s="41"/>
      <c r="M102" s="193"/>
      <c r="N102" s="194"/>
      <c r="O102" s="74"/>
      <c r="P102" s="74"/>
      <c r="Q102" s="74"/>
      <c r="R102" s="74"/>
      <c r="S102" s="74"/>
      <c r="T102" s="75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T102" s="20" t="s">
        <v>229</v>
      </c>
      <c r="AU102" s="20" t="s">
        <v>22</v>
      </c>
    </row>
    <row r="103" spans="1:51" s="13" customFormat="1" ht="12">
      <c r="A103" s="13"/>
      <c r="B103" s="182"/>
      <c r="C103" s="13"/>
      <c r="D103" s="183" t="s">
        <v>224</v>
      </c>
      <c r="E103" s="13"/>
      <c r="F103" s="185" t="s">
        <v>2209</v>
      </c>
      <c r="G103" s="13"/>
      <c r="H103" s="186">
        <v>117.6</v>
      </c>
      <c r="I103" s="187"/>
      <c r="J103" s="13"/>
      <c r="K103" s="13"/>
      <c r="L103" s="182"/>
      <c r="M103" s="188"/>
      <c r="N103" s="189"/>
      <c r="O103" s="189"/>
      <c r="P103" s="189"/>
      <c r="Q103" s="189"/>
      <c r="R103" s="189"/>
      <c r="S103" s="189"/>
      <c r="T103" s="190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184" t="s">
        <v>224</v>
      </c>
      <c r="AU103" s="184" t="s">
        <v>22</v>
      </c>
      <c r="AV103" s="13" t="s">
        <v>22</v>
      </c>
      <c r="AW103" s="13" t="s">
        <v>4</v>
      </c>
      <c r="AX103" s="13" t="s">
        <v>88</v>
      </c>
      <c r="AY103" s="184" t="s">
        <v>216</v>
      </c>
    </row>
    <row r="104" spans="1:65" s="2" customFormat="1" ht="24.15" customHeight="1">
      <c r="A104" s="40"/>
      <c r="B104" s="167"/>
      <c r="C104" s="168" t="s">
        <v>253</v>
      </c>
      <c r="D104" s="168" t="s">
        <v>218</v>
      </c>
      <c r="E104" s="169" t="s">
        <v>297</v>
      </c>
      <c r="F104" s="170" t="s">
        <v>2210</v>
      </c>
      <c r="G104" s="171" t="s">
        <v>299</v>
      </c>
      <c r="H104" s="172">
        <v>16.8</v>
      </c>
      <c r="I104" s="173"/>
      <c r="J104" s="174">
        <f>ROUND(I104*H104,2)</f>
        <v>0</v>
      </c>
      <c r="K104" s="175"/>
      <c r="L104" s="41"/>
      <c r="M104" s="176" t="s">
        <v>3</v>
      </c>
      <c r="N104" s="177" t="s">
        <v>51</v>
      </c>
      <c r="O104" s="74"/>
      <c r="P104" s="178">
        <f>O104*H104</f>
        <v>0</v>
      </c>
      <c r="Q104" s="178">
        <v>0</v>
      </c>
      <c r="R104" s="178">
        <f>Q104*H104</f>
        <v>0</v>
      </c>
      <c r="S104" s="178">
        <v>0</v>
      </c>
      <c r="T104" s="179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180" t="s">
        <v>222</v>
      </c>
      <c r="AT104" s="180" t="s">
        <v>218</v>
      </c>
      <c r="AU104" s="180" t="s">
        <v>22</v>
      </c>
      <c r="AY104" s="20" t="s">
        <v>216</v>
      </c>
      <c r="BE104" s="181">
        <f>IF(N104="základní",J104,0)</f>
        <v>0</v>
      </c>
      <c r="BF104" s="181">
        <f>IF(N104="snížená",J104,0)</f>
        <v>0</v>
      </c>
      <c r="BG104" s="181">
        <f>IF(N104="zákl. přenesená",J104,0)</f>
        <v>0</v>
      </c>
      <c r="BH104" s="181">
        <f>IF(N104="sníž. přenesená",J104,0)</f>
        <v>0</v>
      </c>
      <c r="BI104" s="181">
        <f>IF(N104="nulová",J104,0)</f>
        <v>0</v>
      </c>
      <c r="BJ104" s="20" t="s">
        <v>88</v>
      </c>
      <c r="BK104" s="181">
        <f>ROUND(I104*H104,2)</f>
        <v>0</v>
      </c>
      <c r="BL104" s="20" t="s">
        <v>222</v>
      </c>
      <c r="BM104" s="180" t="s">
        <v>2211</v>
      </c>
    </row>
    <row r="105" spans="1:51" s="13" customFormat="1" ht="12">
      <c r="A105" s="13"/>
      <c r="B105" s="182"/>
      <c r="C105" s="13"/>
      <c r="D105" s="183" t="s">
        <v>224</v>
      </c>
      <c r="E105" s="13"/>
      <c r="F105" s="185" t="s">
        <v>2212</v>
      </c>
      <c r="G105" s="13"/>
      <c r="H105" s="186">
        <v>16.8</v>
      </c>
      <c r="I105" s="187"/>
      <c r="J105" s="13"/>
      <c r="K105" s="13"/>
      <c r="L105" s="182"/>
      <c r="M105" s="188"/>
      <c r="N105" s="189"/>
      <c r="O105" s="189"/>
      <c r="P105" s="189"/>
      <c r="Q105" s="189"/>
      <c r="R105" s="189"/>
      <c r="S105" s="189"/>
      <c r="T105" s="190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184" t="s">
        <v>224</v>
      </c>
      <c r="AU105" s="184" t="s">
        <v>22</v>
      </c>
      <c r="AV105" s="13" t="s">
        <v>22</v>
      </c>
      <c r="AW105" s="13" t="s">
        <v>4</v>
      </c>
      <c r="AX105" s="13" t="s">
        <v>88</v>
      </c>
      <c r="AY105" s="184" t="s">
        <v>216</v>
      </c>
    </row>
    <row r="106" spans="1:65" s="2" customFormat="1" ht="24.15" customHeight="1">
      <c r="A106" s="40"/>
      <c r="B106" s="167"/>
      <c r="C106" s="168" t="s">
        <v>257</v>
      </c>
      <c r="D106" s="168" t="s">
        <v>218</v>
      </c>
      <c r="E106" s="169" t="s">
        <v>2213</v>
      </c>
      <c r="F106" s="170" t="s">
        <v>2214</v>
      </c>
      <c r="G106" s="171" t="s">
        <v>270</v>
      </c>
      <c r="H106" s="172">
        <v>9.6</v>
      </c>
      <c r="I106" s="173"/>
      <c r="J106" s="174">
        <f>ROUND(I106*H106,2)</f>
        <v>0</v>
      </c>
      <c r="K106" s="175"/>
      <c r="L106" s="41"/>
      <c r="M106" s="176" t="s">
        <v>3</v>
      </c>
      <c r="N106" s="177" t="s">
        <v>51</v>
      </c>
      <c r="O106" s="74"/>
      <c r="P106" s="178">
        <f>O106*H106</f>
        <v>0</v>
      </c>
      <c r="Q106" s="178">
        <v>0</v>
      </c>
      <c r="R106" s="178">
        <f>Q106*H106</f>
        <v>0</v>
      </c>
      <c r="S106" s="178">
        <v>0</v>
      </c>
      <c r="T106" s="179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180" t="s">
        <v>222</v>
      </c>
      <c r="AT106" s="180" t="s">
        <v>218</v>
      </c>
      <c r="AU106" s="180" t="s">
        <v>22</v>
      </c>
      <c r="AY106" s="20" t="s">
        <v>216</v>
      </c>
      <c r="BE106" s="181">
        <f>IF(N106="základní",J106,0)</f>
        <v>0</v>
      </c>
      <c r="BF106" s="181">
        <f>IF(N106="snížená",J106,0)</f>
        <v>0</v>
      </c>
      <c r="BG106" s="181">
        <f>IF(N106="zákl. přenesená",J106,0)</f>
        <v>0</v>
      </c>
      <c r="BH106" s="181">
        <f>IF(N106="sníž. přenesená",J106,0)</f>
        <v>0</v>
      </c>
      <c r="BI106" s="181">
        <f>IF(N106="nulová",J106,0)</f>
        <v>0</v>
      </c>
      <c r="BJ106" s="20" t="s">
        <v>88</v>
      </c>
      <c r="BK106" s="181">
        <f>ROUND(I106*H106,2)</f>
        <v>0</v>
      </c>
      <c r="BL106" s="20" t="s">
        <v>222</v>
      </c>
      <c r="BM106" s="180" t="s">
        <v>2215</v>
      </c>
    </row>
    <row r="107" spans="1:51" s="13" customFormat="1" ht="12">
      <c r="A107" s="13"/>
      <c r="B107" s="182"/>
      <c r="C107" s="13"/>
      <c r="D107" s="183" t="s">
        <v>224</v>
      </c>
      <c r="E107" s="184" t="s">
        <v>3</v>
      </c>
      <c r="F107" s="185" t="s">
        <v>2216</v>
      </c>
      <c r="G107" s="13"/>
      <c r="H107" s="186">
        <v>9.6</v>
      </c>
      <c r="I107" s="187"/>
      <c r="J107" s="13"/>
      <c r="K107" s="13"/>
      <c r="L107" s="182"/>
      <c r="M107" s="188"/>
      <c r="N107" s="189"/>
      <c r="O107" s="189"/>
      <c r="P107" s="189"/>
      <c r="Q107" s="189"/>
      <c r="R107" s="189"/>
      <c r="S107" s="189"/>
      <c r="T107" s="190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184" t="s">
        <v>224</v>
      </c>
      <c r="AU107" s="184" t="s">
        <v>22</v>
      </c>
      <c r="AV107" s="13" t="s">
        <v>22</v>
      </c>
      <c r="AW107" s="13" t="s">
        <v>41</v>
      </c>
      <c r="AX107" s="13" t="s">
        <v>88</v>
      </c>
      <c r="AY107" s="184" t="s">
        <v>216</v>
      </c>
    </row>
    <row r="108" spans="1:65" s="2" customFormat="1" ht="24.15" customHeight="1">
      <c r="A108" s="40"/>
      <c r="B108" s="167"/>
      <c r="C108" s="168" t="s">
        <v>263</v>
      </c>
      <c r="D108" s="168" t="s">
        <v>218</v>
      </c>
      <c r="E108" s="169" t="s">
        <v>1016</v>
      </c>
      <c r="F108" s="170" t="s">
        <v>2217</v>
      </c>
      <c r="G108" s="171" t="s">
        <v>270</v>
      </c>
      <c r="H108" s="172">
        <v>6.4</v>
      </c>
      <c r="I108" s="173"/>
      <c r="J108" s="174">
        <f>ROUND(I108*H108,2)</f>
        <v>0</v>
      </c>
      <c r="K108" s="175"/>
      <c r="L108" s="41"/>
      <c r="M108" s="176" t="s">
        <v>3</v>
      </c>
      <c r="N108" s="177" t="s">
        <v>51</v>
      </c>
      <c r="O108" s="74"/>
      <c r="P108" s="178">
        <f>O108*H108</f>
        <v>0</v>
      </c>
      <c r="Q108" s="178">
        <v>0</v>
      </c>
      <c r="R108" s="178">
        <f>Q108*H108</f>
        <v>0</v>
      </c>
      <c r="S108" s="178">
        <v>0</v>
      </c>
      <c r="T108" s="179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180" t="s">
        <v>222</v>
      </c>
      <c r="AT108" s="180" t="s">
        <v>218</v>
      </c>
      <c r="AU108" s="180" t="s">
        <v>22</v>
      </c>
      <c r="AY108" s="20" t="s">
        <v>216</v>
      </c>
      <c r="BE108" s="181">
        <f>IF(N108="základní",J108,0)</f>
        <v>0</v>
      </c>
      <c r="BF108" s="181">
        <f>IF(N108="snížená",J108,0)</f>
        <v>0</v>
      </c>
      <c r="BG108" s="181">
        <f>IF(N108="zákl. přenesená",J108,0)</f>
        <v>0</v>
      </c>
      <c r="BH108" s="181">
        <f>IF(N108="sníž. přenesená",J108,0)</f>
        <v>0</v>
      </c>
      <c r="BI108" s="181">
        <f>IF(N108="nulová",J108,0)</f>
        <v>0</v>
      </c>
      <c r="BJ108" s="20" t="s">
        <v>88</v>
      </c>
      <c r="BK108" s="181">
        <f>ROUND(I108*H108,2)</f>
        <v>0</v>
      </c>
      <c r="BL108" s="20" t="s">
        <v>222</v>
      </c>
      <c r="BM108" s="180" t="s">
        <v>2218</v>
      </c>
    </row>
    <row r="109" spans="1:51" s="13" customFormat="1" ht="12">
      <c r="A109" s="13"/>
      <c r="B109" s="182"/>
      <c r="C109" s="13"/>
      <c r="D109" s="183" t="s">
        <v>224</v>
      </c>
      <c r="E109" s="184" t="s">
        <v>3</v>
      </c>
      <c r="F109" s="185" t="s">
        <v>2219</v>
      </c>
      <c r="G109" s="13"/>
      <c r="H109" s="186">
        <v>6.4</v>
      </c>
      <c r="I109" s="187"/>
      <c r="J109" s="13"/>
      <c r="K109" s="13"/>
      <c r="L109" s="182"/>
      <c r="M109" s="188"/>
      <c r="N109" s="189"/>
      <c r="O109" s="189"/>
      <c r="P109" s="189"/>
      <c r="Q109" s="189"/>
      <c r="R109" s="189"/>
      <c r="S109" s="189"/>
      <c r="T109" s="190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184" t="s">
        <v>224</v>
      </c>
      <c r="AU109" s="184" t="s">
        <v>22</v>
      </c>
      <c r="AV109" s="13" t="s">
        <v>22</v>
      </c>
      <c r="AW109" s="13" t="s">
        <v>41</v>
      </c>
      <c r="AX109" s="13" t="s">
        <v>88</v>
      </c>
      <c r="AY109" s="184" t="s">
        <v>216</v>
      </c>
    </row>
    <row r="110" spans="1:65" s="2" customFormat="1" ht="14.4" customHeight="1">
      <c r="A110" s="40"/>
      <c r="B110" s="167"/>
      <c r="C110" s="203" t="s">
        <v>267</v>
      </c>
      <c r="D110" s="203" t="s">
        <v>355</v>
      </c>
      <c r="E110" s="204" t="s">
        <v>1020</v>
      </c>
      <c r="F110" s="205" t="s">
        <v>1021</v>
      </c>
      <c r="G110" s="206" t="s">
        <v>299</v>
      </c>
      <c r="H110" s="207">
        <v>12.8</v>
      </c>
      <c r="I110" s="208"/>
      <c r="J110" s="209">
        <f>ROUND(I110*H110,2)</f>
        <v>0</v>
      </c>
      <c r="K110" s="210"/>
      <c r="L110" s="211"/>
      <c r="M110" s="212" t="s">
        <v>3</v>
      </c>
      <c r="N110" s="213" t="s">
        <v>51</v>
      </c>
      <c r="O110" s="74"/>
      <c r="P110" s="178">
        <f>O110*H110</f>
        <v>0</v>
      </c>
      <c r="Q110" s="178">
        <v>0</v>
      </c>
      <c r="R110" s="178">
        <f>Q110*H110</f>
        <v>0</v>
      </c>
      <c r="S110" s="178">
        <v>0</v>
      </c>
      <c r="T110" s="179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180" t="s">
        <v>257</v>
      </c>
      <c r="AT110" s="180" t="s">
        <v>355</v>
      </c>
      <c r="AU110" s="180" t="s">
        <v>22</v>
      </c>
      <c r="AY110" s="20" t="s">
        <v>216</v>
      </c>
      <c r="BE110" s="181">
        <f>IF(N110="základní",J110,0)</f>
        <v>0</v>
      </c>
      <c r="BF110" s="181">
        <f>IF(N110="snížená",J110,0)</f>
        <v>0</v>
      </c>
      <c r="BG110" s="181">
        <f>IF(N110="zákl. přenesená",J110,0)</f>
        <v>0</v>
      </c>
      <c r="BH110" s="181">
        <f>IF(N110="sníž. přenesená",J110,0)</f>
        <v>0</v>
      </c>
      <c r="BI110" s="181">
        <f>IF(N110="nulová",J110,0)</f>
        <v>0</v>
      </c>
      <c r="BJ110" s="20" t="s">
        <v>88</v>
      </c>
      <c r="BK110" s="181">
        <f>ROUND(I110*H110,2)</f>
        <v>0</v>
      </c>
      <c r="BL110" s="20" t="s">
        <v>222</v>
      </c>
      <c r="BM110" s="180" t="s">
        <v>2220</v>
      </c>
    </row>
    <row r="111" spans="1:51" s="13" customFormat="1" ht="12">
      <c r="A111" s="13"/>
      <c r="B111" s="182"/>
      <c r="C111" s="13"/>
      <c r="D111" s="183" t="s">
        <v>224</v>
      </c>
      <c r="E111" s="13"/>
      <c r="F111" s="185" t="s">
        <v>2221</v>
      </c>
      <c r="G111" s="13"/>
      <c r="H111" s="186">
        <v>12.8</v>
      </c>
      <c r="I111" s="187"/>
      <c r="J111" s="13"/>
      <c r="K111" s="13"/>
      <c r="L111" s="182"/>
      <c r="M111" s="188"/>
      <c r="N111" s="189"/>
      <c r="O111" s="189"/>
      <c r="P111" s="189"/>
      <c r="Q111" s="189"/>
      <c r="R111" s="189"/>
      <c r="S111" s="189"/>
      <c r="T111" s="190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184" t="s">
        <v>224</v>
      </c>
      <c r="AU111" s="184" t="s">
        <v>22</v>
      </c>
      <c r="AV111" s="13" t="s">
        <v>22</v>
      </c>
      <c r="AW111" s="13" t="s">
        <v>4</v>
      </c>
      <c r="AX111" s="13" t="s">
        <v>88</v>
      </c>
      <c r="AY111" s="184" t="s">
        <v>216</v>
      </c>
    </row>
    <row r="112" spans="1:63" s="12" customFormat="1" ht="22.8" customHeight="1">
      <c r="A112" s="12"/>
      <c r="B112" s="154"/>
      <c r="C112" s="12"/>
      <c r="D112" s="155" t="s">
        <v>79</v>
      </c>
      <c r="E112" s="165" t="s">
        <v>22</v>
      </c>
      <c r="F112" s="165" t="s">
        <v>329</v>
      </c>
      <c r="G112" s="12"/>
      <c r="H112" s="12"/>
      <c r="I112" s="157"/>
      <c r="J112" s="166">
        <f>BK112</f>
        <v>0</v>
      </c>
      <c r="K112" s="12"/>
      <c r="L112" s="154"/>
      <c r="M112" s="159"/>
      <c r="N112" s="160"/>
      <c r="O112" s="160"/>
      <c r="P112" s="161">
        <f>P113</f>
        <v>0</v>
      </c>
      <c r="Q112" s="160"/>
      <c r="R112" s="161">
        <f>R113</f>
        <v>0</v>
      </c>
      <c r="S112" s="160"/>
      <c r="T112" s="162">
        <f>T113</f>
        <v>0</v>
      </c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R112" s="155" t="s">
        <v>88</v>
      </c>
      <c r="AT112" s="163" t="s">
        <v>79</v>
      </c>
      <c r="AU112" s="163" t="s">
        <v>88</v>
      </c>
      <c r="AY112" s="155" t="s">
        <v>216</v>
      </c>
      <c r="BK112" s="164">
        <f>BK113</f>
        <v>0</v>
      </c>
    </row>
    <row r="113" spans="1:65" s="2" customFormat="1" ht="14.4" customHeight="1">
      <c r="A113" s="40"/>
      <c r="B113" s="167"/>
      <c r="C113" s="168" t="s">
        <v>272</v>
      </c>
      <c r="D113" s="168" t="s">
        <v>218</v>
      </c>
      <c r="E113" s="169" t="s">
        <v>2222</v>
      </c>
      <c r="F113" s="170" t="s">
        <v>2223</v>
      </c>
      <c r="G113" s="171" t="s">
        <v>270</v>
      </c>
      <c r="H113" s="172">
        <v>2</v>
      </c>
      <c r="I113" s="173"/>
      <c r="J113" s="174">
        <f>ROUND(I113*H113,2)</f>
        <v>0</v>
      </c>
      <c r="K113" s="175"/>
      <c r="L113" s="41"/>
      <c r="M113" s="176" t="s">
        <v>3</v>
      </c>
      <c r="N113" s="177" t="s">
        <v>51</v>
      </c>
      <c r="O113" s="74"/>
      <c r="P113" s="178">
        <f>O113*H113</f>
        <v>0</v>
      </c>
      <c r="Q113" s="178">
        <v>0</v>
      </c>
      <c r="R113" s="178">
        <f>Q113*H113</f>
        <v>0</v>
      </c>
      <c r="S113" s="178">
        <v>0</v>
      </c>
      <c r="T113" s="179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180" t="s">
        <v>222</v>
      </c>
      <c r="AT113" s="180" t="s">
        <v>218</v>
      </c>
      <c r="AU113" s="180" t="s">
        <v>22</v>
      </c>
      <c r="AY113" s="20" t="s">
        <v>216</v>
      </c>
      <c r="BE113" s="181">
        <f>IF(N113="základní",J113,0)</f>
        <v>0</v>
      </c>
      <c r="BF113" s="181">
        <f>IF(N113="snížená",J113,0)</f>
        <v>0</v>
      </c>
      <c r="BG113" s="181">
        <f>IF(N113="zákl. přenesená",J113,0)</f>
        <v>0</v>
      </c>
      <c r="BH113" s="181">
        <f>IF(N113="sníž. přenesená",J113,0)</f>
        <v>0</v>
      </c>
      <c r="BI113" s="181">
        <f>IF(N113="nulová",J113,0)</f>
        <v>0</v>
      </c>
      <c r="BJ113" s="20" t="s">
        <v>88</v>
      </c>
      <c r="BK113" s="181">
        <f>ROUND(I113*H113,2)</f>
        <v>0</v>
      </c>
      <c r="BL113" s="20" t="s">
        <v>222</v>
      </c>
      <c r="BM113" s="180" t="s">
        <v>2224</v>
      </c>
    </row>
    <row r="114" spans="1:63" s="12" customFormat="1" ht="22.8" customHeight="1">
      <c r="A114" s="12"/>
      <c r="B114" s="154"/>
      <c r="C114" s="12"/>
      <c r="D114" s="155" t="s">
        <v>79</v>
      </c>
      <c r="E114" s="165" t="s">
        <v>257</v>
      </c>
      <c r="F114" s="165" t="s">
        <v>1363</v>
      </c>
      <c r="G114" s="12"/>
      <c r="H114" s="12"/>
      <c r="I114" s="157"/>
      <c r="J114" s="166">
        <f>BK114</f>
        <v>0</v>
      </c>
      <c r="K114" s="12"/>
      <c r="L114" s="154"/>
      <c r="M114" s="159"/>
      <c r="N114" s="160"/>
      <c r="O114" s="160"/>
      <c r="P114" s="161">
        <f>SUM(P115:P116)</f>
        <v>0</v>
      </c>
      <c r="Q114" s="160"/>
      <c r="R114" s="161">
        <f>SUM(R115:R116)</f>
        <v>0.010450000000000001</v>
      </c>
      <c r="S114" s="160"/>
      <c r="T114" s="162">
        <f>SUM(T115:T116)</f>
        <v>0</v>
      </c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R114" s="155" t="s">
        <v>88</v>
      </c>
      <c r="AT114" s="163" t="s">
        <v>79</v>
      </c>
      <c r="AU114" s="163" t="s">
        <v>88</v>
      </c>
      <c r="AY114" s="155" t="s">
        <v>216</v>
      </c>
      <c r="BK114" s="164">
        <f>SUM(BK115:BK116)</f>
        <v>0</v>
      </c>
    </row>
    <row r="115" spans="1:65" s="2" customFormat="1" ht="14.4" customHeight="1">
      <c r="A115" s="40"/>
      <c r="B115" s="167"/>
      <c r="C115" s="168" t="s">
        <v>279</v>
      </c>
      <c r="D115" s="168" t="s">
        <v>218</v>
      </c>
      <c r="E115" s="169" t="s">
        <v>1426</v>
      </c>
      <c r="F115" s="170" t="s">
        <v>1427</v>
      </c>
      <c r="G115" s="171" t="s">
        <v>260</v>
      </c>
      <c r="H115" s="172">
        <v>55</v>
      </c>
      <c r="I115" s="173"/>
      <c r="J115" s="174">
        <f>ROUND(I115*H115,2)</f>
        <v>0</v>
      </c>
      <c r="K115" s="175"/>
      <c r="L115" s="41"/>
      <c r="M115" s="176" t="s">
        <v>3</v>
      </c>
      <c r="N115" s="177" t="s">
        <v>51</v>
      </c>
      <c r="O115" s="74"/>
      <c r="P115" s="178">
        <f>O115*H115</f>
        <v>0</v>
      </c>
      <c r="Q115" s="178">
        <v>0.00019</v>
      </c>
      <c r="R115" s="178">
        <f>Q115*H115</f>
        <v>0.010450000000000001</v>
      </c>
      <c r="S115" s="178">
        <v>0</v>
      </c>
      <c r="T115" s="179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180" t="s">
        <v>222</v>
      </c>
      <c r="AT115" s="180" t="s">
        <v>218</v>
      </c>
      <c r="AU115" s="180" t="s">
        <v>22</v>
      </c>
      <c r="AY115" s="20" t="s">
        <v>216</v>
      </c>
      <c r="BE115" s="181">
        <f>IF(N115="základní",J115,0)</f>
        <v>0</v>
      </c>
      <c r="BF115" s="181">
        <f>IF(N115="snížená",J115,0)</f>
        <v>0</v>
      </c>
      <c r="BG115" s="181">
        <f>IF(N115="zákl. přenesená",J115,0)</f>
        <v>0</v>
      </c>
      <c r="BH115" s="181">
        <f>IF(N115="sníž. přenesená",J115,0)</f>
        <v>0</v>
      </c>
      <c r="BI115" s="181">
        <f>IF(N115="nulová",J115,0)</f>
        <v>0</v>
      </c>
      <c r="BJ115" s="20" t="s">
        <v>88</v>
      </c>
      <c r="BK115" s="181">
        <f>ROUND(I115*H115,2)</f>
        <v>0</v>
      </c>
      <c r="BL115" s="20" t="s">
        <v>222</v>
      </c>
      <c r="BM115" s="180" t="s">
        <v>2225</v>
      </c>
    </row>
    <row r="116" spans="1:65" s="2" customFormat="1" ht="14.4" customHeight="1">
      <c r="A116" s="40"/>
      <c r="B116" s="167"/>
      <c r="C116" s="168" t="s">
        <v>286</v>
      </c>
      <c r="D116" s="168" t="s">
        <v>218</v>
      </c>
      <c r="E116" s="169" t="s">
        <v>1430</v>
      </c>
      <c r="F116" s="170" t="s">
        <v>2226</v>
      </c>
      <c r="G116" s="171" t="s">
        <v>260</v>
      </c>
      <c r="H116" s="172">
        <v>55</v>
      </c>
      <c r="I116" s="173"/>
      <c r="J116" s="174">
        <f>ROUND(I116*H116,2)</f>
        <v>0</v>
      </c>
      <c r="K116" s="175"/>
      <c r="L116" s="41"/>
      <c r="M116" s="176" t="s">
        <v>3</v>
      </c>
      <c r="N116" s="177" t="s">
        <v>51</v>
      </c>
      <c r="O116" s="74"/>
      <c r="P116" s="178">
        <f>O116*H116</f>
        <v>0</v>
      </c>
      <c r="Q116" s="178">
        <v>0</v>
      </c>
      <c r="R116" s="178">
        <f>Q116*H116</f>
        <v>0</v>
      </c>
      <c r="S116" s="178">
        <v>0</v>
      </c>
      <c r="T116" s="179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180" t="s">
        <v>222</v>
      </c>
      <c r="AT116" s="180" t="s">
        <v>218</v>
      </c>
      <c r="AU116" s="180" t="s">
        <v>22</v>
      </c>
      <c r="AY116" s="20" t="s">
        <v>216</v>
      </c>
      <c r="BE116" s="181">
        <f>IF(N116="základní",J116,0)</f>
        <v>0</v>
      </c>
      <c r="BF116" s="181">
        <f>IF(N116="snížená",J116,0)</f>
        <v>0</v>
      </c>
      <c r="BG116" s="181">
        <f>IF(N116="zákl. přenesená",J116,0)</f>
        <v>0</v>
      </c>
      <c r="BH116" s="181">
        <f>IF(N116="sníž. přenesená",J116,0)</f>
        <v>0</v>
      </c>
      <c r="BI116" s="181">
        <f>IF(N116="nulová",J116,0)</f>
        <v>0</v>
      </c>
      <c r="BJ116" s="20" t="s">
        <v>88</v>
      </c>
      <c r="BK116" s="181">
        <f>ROUND(I116*H116,2)</f>
        <v>0</v>
      </c>
      <c r="BL116" s="20" t="s">
        <v>222</v>
      </c>
      <c r="BM116" s="180" t="s">
        <v>2227</v>
      </c>
    </row>
    <row r="117" spans="1:63" s="12" customFormat="1" ht="22.8" customHeight="1">
      <c r="A117" s="12"/>
      <c r="B117" s="154"/>
      <c r="C117" s="12"/>
      <c r="D117" s="155" t="s">
        <v>79</v>
      </c>
      <c r="E117" s="165" t="s">
        <v>592</v>
      </c>
      <c r="F117" s="165" t="s">
        <v>593</v>
      </c>
      <c r="G117" s="12"/>
      <c r="H117" s="12"/>
      <c r="I117" s="157"/>
      <c r="J117" s="166">
        <f>BK117</f>
        <v>0</v>
      </c>
      <c r="K117" s="12"/>
      <c r="L117" s="154"/>
      <c r="M117" s="159"/>
      <c r="N117" s="160"/>
      <c r="O117" s="160"/>
      <c r="P117" s="161">
        <f>SUM(P118:P119)</f>
        <v>0</v>
      </c>
      <c r="Q117" s="160"/>
      <c r="R117" s="161">
        <f>SUM(R118:R119)</f>
        <v>0</v>
      </c>
      <c r="S117" s="160"/>
      <c r="T117" s="162">
        <f>SUM(T118:T119)</f>
        <v>0</v>
      </c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R117" s="155" t="s">
        <v>88</v>
      </c>
      <c r="AT117" s="163" t="s">
        <v>79</v>
      </c>
      <c r="AU117" s="163" t="s">
        <v>88</v>
      </c>
      <c r="AY117" s="155" t="s">
        <v>216</v>
      </c>
      <c r="BK117" s="164">
        <f>SUM(BK118:BK119)</f>
        <v>0</v>
      </c>
    </row>
    <row r="118" spans="1:65" s="2" customFormat="1" ht="24.15" customHeight="1">
      <c r="A118" s="40"/>
      <c r="B118" s="167"/>
      <c r="C118" s="168" t="s">
        <v>291</v>
      </c>
      <c r="D118" s="168" t="s">
        <v>218</v>
      </c>
      <c r="E118" s="169" t="s">
        <v>1452</v>
      </c>
      <c r="F118" s="170" t="s">
        <v>2228</v>
      </c>
      <c r="G118" s="171" t="s">
        <v>299</v>
      </c>
      <c r="H118" s="172">
        <v>0.052</v>
      </c>
      <c r="I118" s="173"/>
      <c r="J118" s="174">
        <f>ROUND(I118*H118,2)</f>
        <v>0</v>
      </c>
      <c r="K118" s="175"/>
      <c r="L118" s="41"/>
      <c r="M118" s="176" t="s">
        <v>3</v>
      </c>
      <c r="N118" s="177" t="s">
        <v>51</v>
      </c>
      <c r="O118" s="74"/>
      <c r="P118" s="178">
        <f>O118*H118</f>
        <v>0</v>
      </c>
      <c r="Q118" s="178">
        <v>0</v>
      </c>
      <c r="R118" s="178">
        <f>Q118*H118</f>
        <v>0</v>
      </c>
      <c r="S118" s="178">
        <v>0</v>
      </c>
      <c r="T118" s="179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180" t="s">
        <v>222</v>
      </c>
      <c r="AT118" s="180" t="s">
        <v>218</v>
      </c>
      <c r="AU118" s="180" t="s">
        <v>22</v>
      </c>
      <c r="AY118" s="20" t="s">
        <v>216</v>
      </c>
      <c r="BE118" s="181">
        <f>IF(N118="základní",J118,0)</f>
        <v>0</v>
      </c>
      <c r="BF118" s="181">
        <f>IF(N118="snížená",J118,0)</f>
        <v>0</v>
      </c>
      <c r="BG118" s="181">
        <f>IF(N118="zákl. přenesená",J118,0)</f>
        <v>0</v>
      </c>
      <c r="BH118" s="181">
        <f>IF(N118="sníž. přenesená",J118,0)</f>
        <v>0</v>
      </c>
      <c r="BI118" s="181">
        <f>IF(N118="nulová",J118,0)</f>
        <v>0</v>
      </c>
      <c r="BJ118" s="20" t="s">
        <v>88</v>
      </c>
      <c r="BK118" s="181">
        <f>ROUND(I118*H118,2)</f>
        <v>0</v>
      </c>
      <c r="BL118" s="20" t="s">
        <v>222</v>
      </c>
      <c r="BM118" s="180" t="s">
        <v>2229</v>
      </c>
    </row>
    <row r="119" spans="1:65" s="2" customFormat="1" ht="24.15" customHeight="1">
      <c r="A119" s="40"/>
      <c r="B119" s="167"/>
      <c r="C119" s="168" t="s">
        <v>9</v>
      </c>
      <c r="D119" s="168" t="s">
        <v>218</v>
      </c>
      <c r="E119" s="169" t="s">
        <v>1456</v>
      </c>
      <c r="F119" s="170" t="s">
        <v>2230</v>
      </c>
      <c r="G119" s="171" t="s">
        <v>299</v>
      </c>
      <c r="H119" s="172">
        <v>0.052</v>
      </c>
      <c r="I119" s="173"/>
      <c r="J119" s="174">
        <f>ROUND(I119*H119,2)</f>
        <v>0</v>
      </c>
      <c r="K119" s="175"/>
      <c r="L119" s="41"/>
      <c r="M119" s="176" t="s">
        <v>3</v>
      </c>
      <c r="N119" s="177" t="s">
        <v>51</v>
      </c>
      <c r="O119" s="74"/>
      <c r="P119" s="178">
        <f>O119*H119</f>
        <v>0</v>
      </c>
      <c r="Q119" s="178">
        <v>0</v>
      </c>
      <c r="R119" s="178">
        <f>Q119*H119</f>
        <v>0</v>
      </c>
      <c r="S119" s="178">
        <v>0</v>
      </c>
      <c r="T119" s="179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180" t="s">
        <v>222</v>
      </c>
      <c r="AT119" s="180" t="s">
        <v>218</v>
      </c>
      <c r="AU119" s="180" t="s">
        <v>22</v>
      </c>
      <c r="AY119" s="20" t="s">
        <v>216</v>
      </c>
      <c r="BE119" s="181">
        <f>IF(N119="základní",J119,0)</f>
        <v>0</v>
      </c>
      <c r="BF119" s="181">
        <f>IF(N119="snížená",J119,0)</f>
        <v>0</v>
      </c>
      <c r="BG119" s="181">
        <f>IF(N119="zákl. přenesená",J119,0)</f>
        <v>0</v>
      </c>
      <c r="BH119" s="181">
        <f>IF(N119="sníž. přenesená",J119,0)</f>
        <v>0</v>
      </c>
      <c r="BI119" s="181">
        <f>IF(N119="nulová",J119,0)</f>
        <v>0</v>
      </c>
      <c r="BJ119" s="20" t="s">
        <v>88</v>
      </c>
      <c r="BK119" s="181">
        <f>ROUND(I119*H119,2)</f>
        <v>0</v>
      </c>
      <c r="BL119" s="20" t="s">
        <v>222</v>
      </c>
      <c r="BM119" s="180" t="s">
        <v>2231</v>
      </c>
    </row>
    <row r="120" spans="1:63" s="12" customFormat="1" ht="25.9" customHeight="1">
      <c r="A120" s="12"/>
      <c r="B120" s="154"/>
      <c r="C120" s="12"/>
      <c r="D120" s="155" t="s">
        <v>79</v>
      </c>
      <c r="E120" s="156" t="s">
        <v>643</v>
      </c>
      <c r="F120" s="156" t="s">
        <v>644</v>
      </c>
      <c r="G120" s="12"/>
      <c r="H120" s="12"/>
      <c r="I120" s="157"/>
      <c r="J120" s="158">
        <f>BK120</f>
        <v>0</v>
      </c>
      <c r="K120" s="12"/>
      <c r="L120" s="154"/>
      <c r="M120" s="159"/>
      <c r="N120" s="160"/>
      <c r="O120" s="160"/>
      <c r="P120" s="161">
        <f>P121+P154</f>
        <v>0</v>
      </c>
      <c r="Q120" s="160"/>
      <c r="R120" s="161">
        <f>R121+R154</f>
        <v>0.021</v>
      </c>
      <c r="S120" s="160"/>
      <c r="T120" s="162">
        <f>T121+T154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155" t="s">
        <v>22</v>
      </c>
      <c r="AT120" s="163" t="s">
        <v>79</v>
      </c>
      <c r="AU120" s="163" t="s">
        <v>80</v>
      </c>
      <c r="AY120" s="155" t="s">
        <v>216</v>
      </c>
      <c r="BK120" s="164">
        <f>BK121+BK154</f>
        <v>0</v>
      </c>
    </row>
    <row r="121" spans="1:63" s="12" customFormat="1" ht="22.8" customHeight="1">
      <c r="A121" s="12"/>
      <c r="B121" s="154"/>
      <c r="C121" s="12"/>
      <c r="D121" s="155" t="s">
        <v>79</v>
      </c>
      <c r="E121" s="165" t="s">
        <v>1095</v>
      </c>
      <c r="F121" s="165" t="s">
        <v>1096</v>
      </c>
      <c r="G121" s="12"/>
      <c r="H121" s="12"/>
      <c r="I121" s="157"/>
      <c r="J121" s="166">
        <f>BK121</f>
        <v>0</v>
      </c>
      <c r="K121" s="12"/>
      <c r="L121" s="154"/>
      <c r="M121" s="159"/>
      <c r="N121" s="160"/>
      <c r="O121" s="160"/>
      <c r="P121" s="161">
        <f>SUM(P122:P153)</f>
        <v>0</v>
      </c>
      <c r="Q121" s="160"/>
      <c r="R121" s="161">
        <f>SUM(R122:R153)</f>
        <v>0.021</v>
      </c>
      <c r="S121" s="160"/>
      <c r="T121" s="162">
        <f>SUM(T122:T153)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155" t="s">
        <v>22</v>
      </c>
      <c r="AT121" s="163" t="s">
        <v>79</v>
      </c>
      <c r="AU121" s="163" t="s">
        <v>88</v>
      </c>
      <c r="AY121" s="155" t="s">
        <v>216</v>
      </c>
      <c r="BK121" s="164">
        <f>SUM(BK122:BK153)</f>
        <v>0</v>
      </c>
    </row>
    <row r="122" spans="1:65" s="2" customFormat="1" ht="24.15" customHeight="1">
      <c r="A122" s="40"/>
      <c r="B122" s="167"/>
      <c r="C122" s="168" t="s">
        <v>302</v>
      </c>
      <c r="D122" s="168" t="s">
        <v>218</v>
      </c>
      <c r="E122" s="169" t="s">
        <v>2232</v>
      </c>
      <c r="F122" s="170" t="s">
        <v>2233</v>
      </c>
      <c r="G122" s="171" t="s">
        <v>260</v>
      </c>
      <c r="H122" s="172">
        <v>55</v>
      </c>
      <c r="I122" s="173"/>
      <c r="J122" s="174">
        <f>ROUND(I122*H122,2)</f>
        <v>0</v>
      </c>
      <c r="K122" s="175"/>
      <c r="L122" s="41"/>
      <c r="M122" s="176" t="s">
        <v>3</v>
      </c>
      <c r="N122" s="177" t="s">
        <v>51</v>
      </c>
      <c r="O122" s="74"/>
      <c r="P122" s="178">
        <f>O122*H122</f>
        <v>0</v>
      </c>
      <c r="Q122" s="178">
        <v>0</v>
      </c>
      <c r="R122" s="178">
        <f>Q122*H122</f>
        <v>0</v>
      </c>
      <c r="S122" s="178">
        <v>0</v>
      </c>
      <c r="T122" s="179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180" t="s">
        <v>302</v>
      </c>
      <c r="AT122" s="180" t="s">
        <v>218</v>
      </c>
      <c r="AU122" s="180" t="s">
        <v>22</v>
      </c>
      <c r="AY122" s="20" t="s">
        <v>216</v>
      </c>
      <c r="BE122" s="181">
        <f>IF(N122="základní",J122,0)</f>
        <v>0</v>
      </c>
      <c r="BF122" s="181">
        <f>IF(N122="snížená",J122,0)</f>
        <v>0</v>
      </c>
      <c r="BG122" s="181">
        <f>IF(N122="zákl. přenesená",J122,0)</f>
        <v>0</v>
      </c>
      <c r="BH122" s="181">
        <f>IF(N122="sníž. přenesená",J122,0)</f>
        <v>0</v>
      </c>
      <c r="BI122" s="181">
        <f>IF(N122="nulová",J122,0)</f>
        <v>0</v>
      </c>
      <c r="BJ122" s="20" t="s">
        <v>88</v>
      </c>
      <c r="BK122" s="181">
        <f>ROUND(I122*H122,2)</f>
        <v>0</v>
      </c>
      <c r="BL122" s="20" t="s">
        <v>302</v>
      </c>
      <c r="BM122" s="180" t="s">
        <v>2234</v>
      </c>
    </row>
    <row r="123" spans="1:65" s="2" customFormat="1" ht="24.15" customHeight="1">
      <c r="A123" s="40"/>
      <c r="B123" s="167"/>
      <c r="C123" s="203" t="s">
        <v>307</v>
      </c>
      <c r="D123" s="203" t="s">
        <v>355</v>
      </c>
      <c r="E123" s="204" t="s">
        <v>2235</v>
      </c>
      <c r="F123" s="205" t="s">
        <v>2236</v>
      </c>
      <c r="G123" s="206" t="s">
        <v>260</v>
      </c>
      <c r="H123" s="207">
        <v>57.75</v>
      </c>
      <c r="I123" s="208"/>
      <c r="J123" s="209">
        <f>ROUND(I123*H123,2)</f>
        <v>0</v>
      </c>
      <c r="K123" s="210"/>
      <c r="L123" s="211"/>
      <c r="M123" s="212" t="s">
        <v>3</v>
      </c>
      <c r="N123" s="213" t="s">
        <v>51</v>
      </c>
      <c r="O123" s="74"/>
      <c r="P123" s="178">
        <f>O123*H123</f>
        <v>0</v>
      </c>
      <c r="Q123" s="178">
        <v>0</v>
      </c>
      <c r="R123" s="178">
        <f>Q123*H123</f>
        <v>0</v>
      </c>
      <c r="S123" s="178">
        <v>0</v>
      </c>
      <c r="T123" s="179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180" t="s">
        <v>396</v>
      </c>
      <c r="AT123" s="180" t="s">
        <v>355</v>
      </c>
      <c r="AU123" s="180" t="s">
        <v>22</v>
      </c>
      <c r="AY123" s="20" t="s">
        <v>216</v>
      </c>
      <c r="BE123" s="181">
        <f>IF(N123="základní",J123,0)</f>
        <v>0</v>
      </c>
      <c r="BF123" s="181">
        <f>IF(N123="snížená",J123,0)</f>
        <v>0</v>
      </c>
      <c r="BG123" s="181">
        <f>IF(N123="zákl. přenesená",J123,0)</f>
        <v>0</v>
      </c>
      <c r="BH123" s="181">
        <f>IF(N123="sníž. přenesená",J123,0)</f>
        <v>0</v>
      </c>
      <c r="BI123" s="181">
        <f>IF(N123="nulová",J123,0)</f>
        <v>0</v>
      </c>
      <c r="BJ123" s="20" t="s">
        <v>88</v>
      </c>
      <c r="BK123" s="181">
        <f>ROUND(I123*H123,2)</f>
        <v>0</v>
      </c>
      <c r="BL123" s="20" t="s">
        <v>302</v>
      </c>
      <c r="BM123" s="180" t="s">
        <v>2237</v>
      </c>
    </row>
    <row r="124" spans="1:51" s="13" customFormat="1" ht="12">
      <c r="A124" s="13"/>
      <c r="B124" s="182"/>
      <c r="C124" s="13"/>
      <c r="D124" s="183" t="s">
        <v>224</v>
      </c>
      <c r="E124" s="13"/>
      <c r="F124" s="185" t="s">
        <v>2238</v>
      </c>
      <c r="G124" s="13"/>
      <c r="H124" s="186">
        <v>57.75</v>
      </c>
      <c r="I124" s="187"/>
      <c r="J124" s="13"/>
      <c r="K124" s="13"/>
      <c r="L124" s="182"/>
      <c r="M124" s="188"/>
      <c r="N124" s="189"/>
      <c r="O124" s="189"/>
      <c r="P124" s="189"/>
      <c r="Q124" s="189"/>
      <c r="R124" s="189"/>
      <c r="S124" s="189"/>
      <c r="T124" s="190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184" t="s">
        <v>224</v>
      </c>
      <c r="AU124" s="184" t="s">
        <v>22</v>
      </c>
      <c r="AV124" s="13" t="s">
        <v>22</v>
      </c>
      <c r="AW124" s="13" t="s">
        <v>4</v>
      </c>
      <c r="AX124" s="13" t="s">
        <v>88</v>
      </c>
      <c r="AY124" s="184" t="s">
        <v>216</v>
      </c>
    </row>
    <row r="125" spans="1:65" s="2" customFormat="1" ht="24.15" customHeight="1">
      <c r="A125" s="40"/>
      <c r="B125" s="167"/>
      <c r="C125" s="168" t="s">
        <v>313</v>
      </c>
      <c r="D125" s="168" t="s">
        <v>218</v>
      </c>
      <c r="E125" s="169" t="s">
        <v>2239</v>
      </c>
      <c r="F125" s="170" t="s">
        <v>2240</v>
      </c>
      <c r="G125" s="171" t="s">
        <v>260</v>
      </c>
      <c r="H125" s="172">
        <v>3</v>
      </c>
      <c r="I125" s="173"/>
      <c r="J125" s="174">
        <f>ROUND(I125*H125,2)</f>
        <v>0</v>
      </c>
      <c r="K125" s="175"/>
      <c r="L125" s="41"/>
      <c r="M125" s="176" t="s">
        <v>3</v>
      </c>
      <c r="N125" s="177" t="s">
        <v>51</v>
      </c>
      <c r="O125" s="74"/>
      <c r="P125" s="178">
        <f>O125*H125</f>
        <v>0</v>
      </c>
      <c r="Q125" s="178">
        <v>0</v>
      </c>
      <c r="R125" s="178">
        <f>Q125*H125</f>
        <v>0</v>
      </c>
      <c r="S125" s="178">
        <v>0</v>
      </c>
      <c r="T125" s="179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180" t="s">
        <v>302</v>
      </c>
      <c r="AT125" s="180" t="s">
        <v>218</v>
      </c>
      <c r="AU125" s="180" t="s">
        <v>22</v>
      </c>
      <c r="AY125" s="20" t="s">
        <v>216</v>
      </c>
      <c r="BE125" s="181">
        <f>IF(N125="základní",J125,0)</f>
        <v>0</v>
      </c>
      <c r="BF125" s="181">
        <f>IF(N125="snížená",J125,0)</f>
        <v>0</v>
      </c>
      <c r="BG125" s="181">
        <f>IF(N125="zákl. přenesená",J125,0)</f>
        <v>0</v>
      </c>
      <c r="BH125" s="181">
        <f>IF(N125="sníž. přenesená",J125,0)</f>
        <v>0</v>
      </c>
      <c r="BI125" s="181">
        <f>IF(N125="nulová",J125,0)</f>
        <v>0</v>
      </c>
      <c r="BJ125" s="20" t="s">
        <v>88</v>
      </c>
      <c r="BK125" s="181">
        <f>ROUND(I125*H125,2)</f>
        <v>0</v>
      </c>
      <c r="BL125" s="20" t="s">
        <v>302</v>
      </c>
      <c r="BM125" s="180" t="s">
        <v>2241</v>
      </c>
    </row>
    <row r="126" spans="1:65" s="2" customFormat="1" ht="14.4" customHeight="1">
      <c r="A126" s="40"/>
      <c r="B126" s="167"/>
      <c r="C126" s="203" t="s">
        <v>318</v>
      </c>
      <c r="D126" s="203" t="s">
        <v>355</v>
      </c>
      <c r="E126" s="204" t="s">
        <v>2242</v>
      </c>
      <c r="F126" s="205" t="s">
        <v>2243</v>
      </c>
      <c r="G126" s="206" t="s">
        <v>260</v>
      </c>
      <c r="H126" s="207">
        <v>3.15</v>
      </c>
      <c r="I126" s="208"/>
      <c r="J126" s="209">
        <f>ROUND(I126*H126,2)</f>
        <v>0</v>
      </c>
      <c r="K126" s="210"/>
      <c r="L126" s="211"/>
      <c r="M126" s="212" t="s">
        <v>3</v>
      </c>
      <c r="N126" s="213" t="s">
        <v>51</v>
      </c>
      <c r="O126" s="74"/>
      <c r="P126" s="178">
        <f>O126*H126</f>
        <v>0</v>
      </c>
      <c r="Q126" s="178">
        <v>0</v>
      </c>
      <c r="R126" s="178">
        <f>Q126*H126</f>
        <v>0</v>
      </c>
      <c r="S126" s="178">
        <v>0</v>
      </c>
      <c r="T126" s="179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180" t="s">
        <v>396</v>
      </c>
      <c r="AT126" s="180" t="s">
        <v>355</v>
      </c>
      <c r="AU126" s="180" t="s">
        <v>22</v>
      </c>
      <c r="AY126" s="20" t="s">
        <v>216</v>
      </c>
      <c r="BE126" s="181">
        <f>IF(N126="základní",J126,0)</f>
        <v>0</v>
      </c>
      <c r="BF126" s="181">
        <f>IF(N126="snížená",J126,0)</f>
        <v>0</v>
      </c>
      <c r="BG126" s="181">
        <f>IF(N126="zákl. přenesená",J126,0)</f>
        <v>0</v>
      </c>
      <c r="BH126" s="181">
        <f>IF(N126="sníž. přenesená",J126,0)</f>
        <v>0</v>
      </c>
      <c r="BI126" s="181">
        <f>IF(N126="nulová",J126,0)</f>
        <v>0</v>
      </c>
      <c r="BJ126" s="20" t="s">
        <v>88</v>
      </c>
      <c r="BK126" s="181">
        <f>ROUND(I126*H126,2)</f>
        <v>0</v>
      </c>
      <c r="BL126" s="20" t="s">
        <v>302</v>
      </c>
      <c r="BM126" s="180" t="s">
        <v>2244</v>
      </c>
    </row>
    <row r="127" spans="1:51" s="13" customFormat="1" ht="12">
      <c r="A127" s="13"/>
      <c r="B127" s="182"/>
      <c r="C127" s="13"/>
      <c r="D127" s="183" t="s">
        <v>224</v>
      </c>
      <c r="E127" s="13"/>
      <c r="F127" s="185" t="s">
        <v>2245</v>
      </c>
      <c r="G127" s="13"/>
      <c r="H127" s="186">
        <v>3.15</v>
      </c>
      <c r="I127" s="187"/>
      <c r="J127" s="13"/>
      <c r="K127" s="13"/>
      <c r="L127" s="182"/>
      <c r="M127" s="188"/>
      <c r="N127" s="189"/>
      <c r="O127" s="189"/>
      <c r="P127" s="189"/>
      <c r="Q127" s="189"/>
      <c r="R127" s="189"/>
      <c r="S127" s="189"/>
      <c r="T127" s="190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184" t="s">
        <v>224</v>
      </c>
      <c r="AU127" s="184" t="s">
        <v>22</v>
      </c>
      <c r="AV127" s="13" t="s">
        <v>22</v>
      </c>
      <c r="AW127" s="13" t="s">
        <v>4</v>
      </c>
      <c r="AX127" s="13" t="s">
        <v>88</v>
      </c>
      <c r="AY127" s="184" t="s">
        <v>216</v>
      </c>
    </row>
    <row r="128" spans="1:65" s="2" customFormat="1" ht="24.15" customHeight="1">
      <c r="A128" s="40"/>
      <c r="B128" s="167"/>
      <c r="C128" s="168" t="s">
        <v>324</v>
      </c>
      <c r="D128" s="168" t="s">
        <v>218</v>
      </c>
      <c r="E128" s="169" t="s">
        <v>2246</v>
      </c>
      <c r="F128" s="170" t="s">
        <v>2247</v>
      </c>
      <c r="G128" s="171" t="s">
        <v>260</v>
      </c>
      <c r="H128" s="172">
        <v>18</v>
      </c>
      <c r="I128" s="173"/>
      <c r="J128" s="174">
        <f>ROUND(I128*H128,2)</f>
        <v>0</v>
      </c>
      <c r="K128" s="175"/>
      <c r="L128" s="41"/>
      <c r="M128" s="176" t="s">
        <v>3</v>
      </c>
      <c r="N128" s="177" t="s">
        <v>51</v>
      </c>
      <c r="O128" s="74"/>
      <c r="P128" s="178">
        <f>O128*H128</f>
        <v>0</v>
      </c>
      <c r="Q128" s="178">
        <v>0</v>
      </c>
      <c r="R128" s="178">
        <f>Q128*H128</f>
        <v>0</v>
      </c>
      <c r="S128" s="178">
        <v>0</v>
      </c>
      <c r="T128" s="179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180" t="s">
        <v>302</v>
      </c>
      <c r="AT128" s="180" t="s">
        <v>218</v>
      </c>
      <c r="AU128" s="180" t="s">
        <v>22</v>
      </c>
      <c r="AY128" s="20" t="s">
        <v>216</v>
      </c>
      <c r="BE128" s="181">
        <f>IF(N128="základní",J128,0)</f>
        <v>0</v>
      </c>
      <c r="BF128" s="181">
        <f>IF(N128="snížená",J128,0)</f>
        <v>0</v>
      </c>
      <c r="BG128" s="181">
        <f>IF(N128="zákl. přenesená",J128,0)</f>
        <v>0</v>
      </c>
      <c r="BH128" s="181">
        <f>IF(N128="sníž. přenesená",J128,0)</f>
        <v>0</v>
      </c>
      <c r="BI128" s="181">
        <f>IF(N128="nulová",J128,0)</f>
        <v>0</v>
      </c>
      <c r="BJ128" s="20" t="s">
        <v>88</v>
      </c>
      <c r="BK128" s="181">
        <f>ROUND(I128*H128,2)</f>
        <v>0</v>
      </c>
      <c r="BL128" s="20" t="s">
        <v>302</v>
      </c>
      <c r="BM128" s="180" t="s">
        <v>2248</v>
      </c>
    </row>
    <row r="129" spans="1:65" s="2" customFormat="1" ht="14.4" customHeight="1">
      <c r="A129" s="40"/>
      <c r="B129" s="167"/>
      <c r="C129" s="203" t="s">
        <v>8</v>
      </c>
      <c r="D129" s="203" t="s">
        <v>355</v>
      </c>
      <c r="E129" s="204" t="s">
        <v>2249</v>
      </c>
      <c r="F129" s="205" t="s">
        <v>2250</v>
      </c>
      <c r="G129" s="206" t="s">
        <v>260</v>
      </c>
      <c r="H129" s="207">
        <v>18.9</v>
      </c>
      <c r="I129" s="208"/>
      <c r="J129" s="209">
        <f>ROUND(I129*H129,2)</f>
        <v>0</v>
      </c>
      <c r="K129" s="210"/>
      <c r="L129" s="211"/>
      <c r="M129" s="212" t="s">
        <v>3</v>
      </c>
      <c r="N129" s="213" t="s">
        <v>51</v>
      </c>
      <c r="O129" s="74"/>
      <c r="P129" s="178">
        <f>O129*H129</f>
        <v>0</v>
      </c>
      <c r="Q129" s="178">
        <v>0</v>
      </c>
      <c r="R129" s="178">
        <f>Q129*H129</f>
        <v>0</v>
      </c>
      <c r="S129" s="178">
        <v>0</v>
      </c>
      <c r="T129" s="179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180" t="s">
        <v>396</v>
      </c>
      <c r="AT129" s="180" t="s">
        <v>355</v>
      </c>
      <c r="AU129" s="180" t="s">
        <v>22</v>
      </c>
      <c r="AY129" s="20" t="s">
        <v>216</v>
      </c>
      <c r="BE129" s="181">
        <f>IF(N129="základní",J129,0)</f>
        <v>0</v>
      </c>
      <c r="BF129" s="181">
        <f>IF(N129="snížená",J129,0)</f>
        <v>0</v>
      </c>
      <c r="BG129" s="181">
        <f>IF(N129="zákl. přenesená",J129,0)</f>
        <v>0</v>
      </c>
      <c r="BH129" s="181">
        <f>IF(N129="sníž. přenesená",J129,0)</f>
        <v>0</v>
      </c>
      <c r="BI129" s="181">
        <f>IF(N129="nulová",J129,0)</f>
        <v>0</v>
      </c>
      <c r="BJ129" s="20" t="s">
        <v>88</v>
      </c>
      <c r="BK129" s="181">
        <f>ROUND(I129*H129,2)</f>
        <v>0</v>
      </c>
      <c r="BL129" s="20" t="s">
        <v>302</v>
      </c>
      <c r="BM129" s="180" t="s">
        <v>2251</v>
      </c>
    </row>
    <row r="130" spans="1:51" s="13" customFormat="1" ht="12">
      <c r="A130" s="13"/>
      <c r="B130" s="182"/>
      <c r="C130" s="13"/>
      <c r="D130" s="183" t="s">
        <v>224</v>
      </c>
      <c r="E130" s="13"/>
      <c r="F130" s="185" t="s">
        <v>2252</v>
      </c>
      <c r="G130" s="13"/>
      <c r="H130" s="186">
        <v>18.9</v>
      </c>
      <c r="I130" s="187"/>
      <c r="J130" s="13"/>
      <c r="K130" s="13"/>
      <c r="L130" s="182"/>
      <c r="M130" s="188"/>
      <c r="N130" s="189"/>
      <c r="O130" s="189"/>
      <c r="P130" s="189"/>
      <c r="Q130" s="189"/>
      <c r="R130" s="189"/>
      <c r="S130" s="189"/>
      <c r="T130" s="190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184" t="s">
        <v>224</v>
      </c>
      <c r="AU130" s="184" t="s">
        <v>22</v>
      </c>
      <c r="AV130" s="13" t="s">
        <v>22</v>
      </c>
      <c r="AW130" s="13" t="s">
        <v>4</v>
      </c>
      <c r="AX130" s="13" t="s">
        <v>88</v>
      </c>
      <c r="AY130" s="184" t="s">
        <v>216</v>
      </c>
    </row>
    <row r="131" spans="1:65" s="2" customFormat="1" ht="24.15" customHeight="1">
      <c r="A131" s="40"/>
      <c r="B131" s="167"/>
      <c r="C131" s="168" t="s">
        <v>335</v>
      </c>
      <c r="D131" s="168" t="s">
        <v>218</v>
      </c>
      <c r="E131" s="169" t="s">
        <v>2253</v>
      </c>
      <c r="F131" s="170" t="s">
        <v>2254</v>
      </c>
      <c r="G131" s="171" t="s">
        <v>260</v>
      </c>
      <c r="H131" s="172">
        <v>65</v>
      </c>
      <c r="I131" s="173"/>
      <c r="J131" s="174">
        <f>ROUND(I131*H131,2)</f>
        <v>0</v>
      </c>
      <c r="K131" s="175"/>
      <c r="L131" s="41"/>
      <c r="M131" s="176" t="s">
        <v>3</v>
      </c>
      <c r="N131" s="177" t="s">
        <v>51</v>
      </c>
      <c r="O131" s="74"/>
      <c r="P131" s="178">
        <f>O131*H131</f>
        <v>0</v>
      </c>
      <c r="Q131" s="178">
        <v>0</v>
      </c>
      <c r="R131" s="178">
        <f>Q131*H131</f>
        <v>0</v>
      </c>
      <c r="S131" s="178">
        <v>0</v>
      </c>
      <c r="T131" s="179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180" t="s">
        <v>302</v>
      </c>
      <c r="AT131" s="180" t="s">
        <v>218</v>
      </c>
      <c r="AU131" s="180" t="s">
        <v>22</v>
      </c>
      <c r="AY131" s="20" t="s">
        <v>216</v>
      </c>
      <c r="BE131" s="181">
        <f>IF(N131="základní",J131,0)</f>
        <v>0</v>
      </c>
      <c r="BF131" s="181">
        <f>IF(N131="snížená",J131,0)</f>
        <v>0</v>
      </c>
      <c r="BG131" s="181">
        <f>IF(N131="zákl. přenesená",J131,0)</f>
        <v>0</v>
      </c>
      <c r="BH131" s="181">
        <f>IF(N131="sníž. přenesená",J131,0)</f>
        <v>0</v>
      </c>
      <c r="BI131" s="181">
        <f>IF(N131="nulová",J131,0)</f>
        <v>0</v>
      </c>
      <c r="BJ131" s="20" t="s">
        <v>88</v>
      </c>
      <c r="BK131" s="181">
        <f>ROUND(I131*H131,2)</f>
        <v>0</v>
      </c>
      <c r="BL131" s="20" t="s">
        <v>302</v>
      </c>
      <c r="BM131" s="180" t="s">
        <v>2255</v>
      </c>
    </row>
    <row r="132" spans="1:65" s="2" customFormat="1" ht="14.4" customHeight="1">
      <c r="A132" s="40"/>
      <c r="B132" s="167"/>
      <c r="C132" s="203" t="s">
        <v>340</v>
      </c>
      <c r="D132" s="203" t="s">
        <v>355</v>
      </c>
      <c r="E132" s="204" t="s">
        <v>2256</v>
      </c>
      <c r="F132" s="205" t="s">
        <v>2257</v>
      </c>
      <c r="G132" s="206" t="s">
        <v>260</v>
      </c>
      <c r="H132" s="207">
        <v>68.25</v>
      </c>
      <c r="I132" s="208"/>
      <c r="J132" s="209">
        <f>ROUND(I132*H132,2)</f>
        <v>0</v>
      </c>
      <c r="K132" s="210"/>
      <c r="L132" s="211"/>
      <c r="M132" s="212" t="s">
        <v>3</v>
      </c>
      <c r="N132" s="213" t="s">
        <v>51</v>
      </c>
      <c r="O132" s="74"/>
      <c r="P132" s="178">
        <f>O132*H132</f>
        <v>0</v>
      </c>
      <c r="Q132" s="178">
        <v>0</v>
      </c>
      <c r="R132" s="178">
        <f>Q132*H132</f>
        <v>0</v>
      </c>
      <c r="S132" s="178">
        <v>0</v>
      </c>
      <c r="T132" s="179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180" t="s">
        <v>396</v>
      </c>
      <c r="AT132" s="180" t="s">
        <v>355</v>
      </c>
      <c r="AU132" s="180" t="s">
        <v>22</v>
      </c>
      <c r="AY132" s="20" t="s">
        <v>216</v>
      </c>
      <c r="BE132" s="181">
        <f>IF(N132="základní",J132,0)</f>
        <v>0</v>
      </c>
      <c r="BF132" s="181">
        <f>IF(N132="snížená",J132,0)</f>
        <v>0</v>
      </c>
      <c r="BG132" s="181">
        <f>IF(N132="zákl. přenesená",J132,0)</f>
        <v>0</v>
      </c>
      <c r="BH132" s="181">
        <f>IF(N132="sníž. přenesená",J132,0)</f>
        <v>0</v>
      </c>
      <c r="BI132" s="181">
        <f>IF(N132="nulová",J132,0)</f>
        <v>0</v>
      </c>
      <c r="BJ132" s="20" t="s">
        <v>88</v>
      </c>
      <c r="BK132" s="181">
        <f>ROUND(I132*H132,2)</f>
        <v>0</v>
      </c>
      <c r="BL132" s="20" t="s">
        <v>302</v>
      </c>
      <c r="BM132" s="180" t="s">
        <v>2258</v>
      </c>
    </row>
    <row r="133" spans="1:51" s="13" customFormat="1" ht="12">
      <c r="A133" s="13"/>
      <c r="B133" s="182"/>
      <c r="C133" s="13"/>
      <c r="D133" s="183" t="s">
        <v>224</v>
      </c>
      <c r="E133" s="13"/>
      <c r="F133" s="185" t="s">
        <v>2259</v>
      </c>
      <c r="G133" s="13"/>
      <c r="H133" s="186">
        <v>68.25</v>
      </c>
      <c r="I133" s="187"/>
      <c r="J133" s="13"/>
      <c r="K133" s="13"/>
      <c r="L133" s="182"/>
      <c r="M133" s="188"/>
      <c r="N133" s="189"/>
      <c r="O133" s="189"/>
      <c r="P133" s="189"/>
      <c r="Q133" s="189"/>
      <c r="R133" s="189"/>
      <c r="S133" s="189"/>
      <c r="T133" s="190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184" t="s">
        <v>224</v>
      </c>
      <c r="AU133" s="184" t="s">
        <v>22</v>
      </c>
      <c r="AV133" s="13" t="s">
        <v>22</v>
      </c>
      <c r="AW133" s="13" t="s">
        <v>4</v>
      </c>
      <c r="AX133" s="13" t="s">
        <v>88</v>
      </c>
      <c r="AY133" s="184" t="s">
        <v>216</v>
      </c>
    </row>
    <row r="134" spans="1:65" s="2" customFormat="1" ht="14.4" customHeight="1">
      <c r="A134" s="40"/>
      <c r="B134" s="167"/>
      <c r="C134" s="168" t="s">
        <v>345</v>
      </c>
      <c r="D134" s="168" t="s">
        <v>218</v>
      </c>
      <c r="E134" s="169" t="s">
        <v>2260</v>
      </c>
      <c r="F134" s="170" t="s">
        <v>2261</v>
      </c>
      <c r="G134" s="171" t="s">
        <v>461</v>
      </c>
      <c r="H134" s="172">
        <v>12</v>
      </c>
      <c r="I134" s="173"/>
      <c r="J134" s="174">
        <f>ROUND(I134*H134,2)</f>
        <v>0</v>
      </c>
      <c r="K134" s="175"/>
      <c r="L134" s="41"/>
      <c r="M134" s="176" t="s">
        <v>3</v>
      </c>
      <c r="N134" s="177" t="s">
        <v>51</v>
      </c>
      <c r="O134" s="74"/>
      <c r="P134" s="178">
        <f>O134*H134</f>
        <v>0</v>
      </c>
      <c r="Q134" s="178">
        <v>0</v>
      </c>
      <c r="R134" s="178">
        <f>Q134*H134</f>
        <v>0</v>
      </c>
      <c r="S134" s="178">
        <v>0</v>
      </c>
      <c r="T134" s="179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180" t="s">
        <v>302</v>
      </c>
      <c r="AT134" s="180" t="s">
        <v>218</v>
      </c>
      <c r="AU134" s="180" t="s">
        <v>22</v>
      </c>
      <c r="AY134" s="20" t="s">
        <v>216</v>
      </c>
      <c r="BE134" s="181">
        <f>IF(N134="základní",J134,0)</f>
        <v>0</v>
      </c>
      <c r="BF134" s="181">
        <f>IF(N134="snížená",J134,0)</f>
        <v>0</v>
      </c>
      <c r="BG134" s="181">
        <f>IF(N134="zákl. přenesená",J134,0)</f>
        <v>0</v>
      </c>
      <c r="BH134" s="181">
        <f>IF(N134="sníž. přenesená",J134,0)</f>
        <v>0</v>
      </c>
      <c r="BI134" s="181">
        <f>IF(N134="nulová",J134,0)</f>
        <v>0</v>
      </c>
      <c r="BJ134" s="20" t="s">
        <v>88</v>
      </c>
      <c r="BK134" s="181">
        <f>ROUND(I134*H134,2)</f>
        <v>0</v>
      </c>
      <c r="BL134" s="20" t="s">
        <v>302</v>
      </c>
      <c r="BM134" s="180" t="s">
        <v>2262</v>
      </c>
    </row>
    <row r="135" spans="1:65" s="2" customFormat="1" ht="14.4" customHeight="1">
      <c r="A135" s="40"/>
      <c r="B135" s="167"/>
      <c r="C135" s="168" t="s">
        <v>350</v>
      </c>
      <c r="D135" s="168" t="s">
        <v>218</v>
      </c>
      <c r="E135" s="169" t="s">
        <v>2263</v>
      </c>
      <c r="F135" s="170" t="s">
        <v>2264</v>
      </c>
      <c r="G135" s="171" t="s">
        <v>461</v>
      </c>
      <c r="H135" s="172">
        <v>16</v>
      </c>
      <c r="I135" s="173"/>
      <c r="J135" s="174">
        <f>ROUND(I135*H135,2)</f>
        <v>0</v>
      </c>
      <c r="K135" s="175"/>
      <c r="L135" s="41"/>
      <c r="M135" s="176" t="s">
        <v>3</v>
      </c>
      <c r="N135" s="177" t="s">
        <v>51</v>
      </c>
      <c r="O135" s="74"/>
      <c r="P135" s="178">
        <f>O135*H135</f>
        <v>0</v>
      </c>
      <c r="Q135" s="178">
        <v>0</v>
      </c>
      <c r="R135" s="178">
        <f>Q135*H135</f>
        <v>0</v>
      </c>
      <c r="S135" s="178">
        <v>0</v>
      </c>
      <c r="T135" s="179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180" t="s">
        <v>302</v>
      </c>
      <c r="AT135" s="180" t="s">
        <v>218</v>
      </c>
      <c r="AU135" s="180" t="s">
        <v>22</v>
      </c>
      <c r="AY135" s="20" t="s">
        <v>216</v>
      </c>
      <c r="BE135" s="181">
        <f>IF(N135="základní",J135,0)</f>
        <v>0</v>
      </c>
      <c r="BF135" s="181">
        <f>IF(N135="snížená",J135,0)</f>
        <v>0</v>
      </c>
      <c r="BG135" s="181">
        <f>IF(N135="zákl. přenesená",J135,0)</f>
        <v>0</v>
      </c>
      <c r="BH135" s="181">
        <f>IF(N135="sníž. přenesená",J135,0)</f>
        <v>0</v>
      </c>
      <c r="BI135" s="181">
        <f>IF(N135="nulová",J135,0)</f>
        <v>0</v>
      </c>
      <c r="BJ135" s="20" t="s">
        <v>88</v>
      </c>
      <c r="BK135" s="181">
        <f>ROUND(I135*H135,2)</f>
        <v>0</v>
      </c>
      <c r="BL135" s="20" t="s">
        <v>302</v>
      </c>
      <c r="BM135" s="180" t="s">
        <v>2265</v>
      </c>
    </row>
    <row r="136" spans="1:65" s="2" customFormat="1" ht="24.15" customHeight="1">
      <c r="A136" s="40"/>
      <c r="B136" s="167"/>
      <c r="C136" s="168" t="s">
        <v>354</v>
      </c>
      <c r="D136" s="168" t="s">
        <v>218</v>
      </c>
      <c r="E136" s="169" t="s">
        <v>2266</v>
      </c>
      <c r="F136" s="170" t="s">
        <v>2267</v>
      </c>
      <c r="G136" s="171" t="s">
        <v>260</v>
      </c>
      <c r="H136" s="172">
        <v>55</v>
      </c>
      <c r="I136" s="173"/>
      <c r="J136" s="174">
        <f>ROUND(I136*H136,2)</f>
        <v>0</v>
      </c>
      <c r="K136" s="175"/>
      <c r="L136" s="41"/>
      <c r="M136" s="176" t="s">
        <v>3</v>
      </c>
      <c r="N136" s="177" t="s">
        <v>51</v>
      </c>
      <c r="O136" s="74"/>
      <c r="P136" s="178">
        <f>O136*H136</f>
        <v>0</v>
      </c>
      <c r="Q136" s="178">
        <v>0</v>
      </c>
      <c r="R136" s="178">
        <f>Q136*H136</f>
        <v>0</v>
      </c>
      <c r="S136" s="178">
        <v>0</v>
      </c>
      <c r="T136" s="179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180" t="s">
        <v>302</v>
      </c>
      <c r="AT136" s="180" t="s">
        <v>218</v>
      </c>
      <c r="AU136" s="180" t="s">
        <v>22</v>
      </c>
      <c r="AY136" s="20" t="s">
        <v>216</v>
      </c>
      <c r="BE136" s="181">
        <f>IF(N136="základní",J136,0)</f>
        <v>0</v>
      </c>
      <c r="BF136" s="181">
        <f>IF(N136="snížená",J136,0)</f>
        <v>0</v>
      </c>
      <c r="BG136" s="181">
        <f>IF(N136="zákl. přenesená",J136,0)</f>
        <v>0</v>
      </c>
      <c r="BH136" s="181">
        <f>IF(N136="sníž. přenesená",J136,0)</f>
        <v>0</v>
      </c>
      <c r="BI136" s="181">
        <f>IF(N136="nulová",J136,0)</f>
        <v>0</v>
      </c>
      <c r="BJ136" s="20" t="s">
        <v>88</v>
      </c>
      <c r="BK136" s="181">
        <f>ROUND(I136*H136,2)</f>
        <v>0</v>
      </c>
      <c r="BL136" s="20" t="s">
        <v>302</v>
      </c>
      <c r="BM136" s="180" t="s">
        <v>2268</v>
      </c>
    </row>
    <row r="137" spans="1:65" s="2" customFormat="1" ht="14.4" customHeight="1">
      <c r="A137" s="40"/>
      <c r="B137" s="167"/>
      <c r="C137" s="203" t="s">
        <v>362</v>
      </c>
      <c r="D137" s="203" t="s">
        <v>355</v>
      </c>
      <c r="E137" s="204" t="s">
        <v>2269</v>
      </c>
      <c r="F137" s="205" t="s">
        <v>2270</v>
      </c>
      <c r="G137" s="206" t="s">
        <v>616</v>
      </c>
      <c r="H137" s="207">
        <v>52.25</v>
      </c>
      <c r="I137" s="208"/>
      <c r="J137" s="209">
        <f>ROUND(I137*H137,2)</f>
        <v>0</v>
      </c>
      <c r="K137" s="210"/>
      <c r="L137" s="211"/>
      <c r="M137" s="212" t="s">
        <v>3</v>
      </c>
      <c r="N137" s="213" t="s">
        <v>51</v>
      </c>
      <c r="O137" s="74"/>
      <c r="P137" s="178">
        <f>O137*H137</f>
        <v>0</v>
      </c>
      <c r="Q137" s="178">
        <v>0</v>
      </c>
      <c r="R137" s="178">
        <f>Q137*H137</f>
        <v>0</v>
      </c>
      <c r="S137" s="178">
        <v>0</v>
      </c>
      <c r="T137" s="179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180" t="s">
        <v>396</v>
      </c>
      <c r="AT137" s="180" t="s">
        <v>355</v>
      </c>
      <c r="AU137" s="180" t="s">
        <v>22</v>
      </c>
      <c r="AY137" s="20" t="s">
        <v>216</v>
      </c>
      <c r="BE137" s="181">
        <f>IF(N137="základní",J137,0)</f>
        <v>0</v>
      </c>
      <c r="BF137" s="181">
        <f>IF(N137="snížená",J137,0)</f>
        <v>0</v>
      </c>
      <c r="BG137" s="181">
        <f>IF(N137="zákl. přenesená",J137,0)</f>
        <v>0</v>
      </c>
      <c r="BH137" s="181">
        <f>IF(N137="sníž. přenesená",J137,0)</f>
        <v>0</v>
      </c>
      <c r="BI137" s="181">
        <f>IF(N137="nulová",J137,0)</f>
        <v>0</v>
      </c>
      <c r="BJ137" s="20" t="s">
        <v>88</v>
      </c>
      <c r="BK137" s="181">
        <f>ROUND(I137*H137,2)</f>
        <v>0</v>
      </c>
      <c r="BL137" s="20" t="s">
        <v>302</v>
      </c>
      <c r="BM137" s="180" t="s">
        <v>2271</v>
      </c>
    </row>
    <row r="138" spans="1:51" s="13" customFormat="1" ht="12">
      <c r="A138" s="13"/>
      <c r="B138" s="182"/>
      <c r="C138" s="13"/>
      <c r="D138" s="183" t="s">
        <v>224</v>
      </c>
      <c r="E138" s="184" t="s">
        <v>3</v>
      </c>
      <c r="F138" s="185" t="s">
        <v>2272</v>
      </c>
      <c r="G138" s="13"/>
      <c r="H138" s="186">
        <v>52.25</v>
      </c>
      <c r="I138" s="187"/>
      <c r="J138" s="13"/>
      <c r="K138" s="13"/>
      <c r="L138" s="182"/>
      <c r="M138" s="188"/>
      <c r="N138" s="189"/>
      <c r="O138" s="189"/>
      <c r="P138" s="189"/>
      <c r="Q138" s="189"/>
      <c r="R138" s="189"/>
      <c r="S138" s="189"/>
      <c r="T138" s="190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184" t="s">
        <v>224</v>
      </c>
      <c r="AU138" s="184" t="s">
        <v>22</v>
      </c>
      <c r="AV138" s="13" t="s">
        <v>22</v>
      </c>
      <c r="AW138" s="13" t="s">
        <v>41</v>
      </c>
      <c r="AX138" s="13" t="s">
        <v>88</v>
      </c>
      <c r="AY138" s="184" t="s">
        <v>216</v>
      </c>
    </row>
    <row r="139" spans="1:65" s="2" customFormat="1" ht="37.8" customHeight="1">
      <c r="A139" s="40"/>
      <c r="B139" s="167"/>
      <c r="C139" s="168" t="s">
        <v>368</v>
      </c>
      <c r="D139" s="168" t="s">
        <v>218</v>
      </c>
      <c r="E139" s="169" t="s">
        <v>2273</v>
      </c>
      <c r="F139" s="170" t="s">
        <v>2274</v>
      </c>
      <c r="G139" s="171" t="s">
        <v>461</v>
      </c>
      <c r="H139" s="172">
        <v>2</v>
      </c>
      <c r="I139" s="173"/>
      <c r="J139" s="174">
        <f>ROUND(I139*H139,2)</f>
        <v>0</v>
      </c>
      <c r="K139" s="175"/>
      <c r="L139" s="41"/>
      <c r="M139" s="176" t="s">
        <v>3</v>
      </c>
      <c r="N139" s="177" t="s">
        <v>51</v>
      </c>
      <c r="O139" s="74"/>
      <c r="P139" s="178">
        <f>O139*H139</f>
        <v>0</v>
      </c>
      <c r="Q139" s="178">
        <v>0</v>
      </c>
      <c r="R139" s="178">
        <f>Q139*H139</f>
        <v>0</v>
      </c>
      <c r="S139" s="178">
        <v>0</v>
      </c>
      <c r="T139" s="179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180" t="s">
        <v>302</v>
      </c>
      <c r="AT139" s="180" t="s">
        <v>218</v>
      </c>
      <c r="AU139" s="180" t="s">
        <v>22</v>
      </c>
      <c r="AY139" s="20" t="s">
        <v>216</v>
      </c>
      <c r="BE139" s="181">
        <f>IF(N139="základní",J139,0)</f>
        <v>0</v>
      </c>
      <c r="BF139" s="181">
        <f>IF(N139="snížená",J139,0)</f>
        <v>0</v>
      </c>
      <c r="BG139" s="181">
        <f>IF(N139="zákl. přenesená",J139,0)</f>
        <v>0</v>
      </c>
      <c r="BH139" s="181">
        <f>IF(N139="sníž. přenesená",J139,0)</f>
        <v>0</v>
      </c>
      <c r="BI139" s="181">
        <f>IF(N139="nulová",J139,0)</f>
        <v>0</v>
      </c>
      <c r="BJ139" s="20" t="s">
        <v>88</v>
      </c>
      <c r="BK139" s="181">
        <f>ROUND(I139*H139,2)</f>
        <v>0</v>
      </c>
      <c r="BL139" s="20" t="s">
        <v>302</v>
      </c>
      <c r="BM139" s="180" t="s">
        <v>2275</v>
      </c>
    </row>
    <row r="140" spans="1:65" s="2" customFormat="1" ht="24.15" customHeight="1">
      <c r="A140" s="40"/>
      <c r="B140" s="167"/>
      <c r="C140" s="203" t="s">
        <v>373</v>
      </c>
      <c r="D140" s="203" t="s">
        <v>355</v>
      </c>
      <c r="E140" s="204" t="s">
        <v>2276</v>
      </c>
      <c r="F140" s="205" t="s">
        <v>2277</v>
      </c>
      <c r="G140" s="206" t="s">
        <v>461</v>
      </c>
      <c r="H140" s="207">
        <v>2</v>
      </c>
      <c r="I140" s="208"/>
      <c r="J140" s="209">
        <f>ROUND(I140*H140,2)</f>
        <v>0</v>
      </c>
      <c r="K140" s="210"/>
      <c r="L140" s="211"/>
      <c r="M140" s="212" t="s">
        <v>3</v>
      </c>
      <c r="N140" s="213" t="s">
        <v>51</v>
      </c>
      <c r="O140" s="74"/>
      <c r="P140" s="178">
        <f>O140*H140</f>
        <v>0</v>
      </c>
      <c r="Q140" s="178">
        <v>0.0105</v>
      </c>
      <c r="R140" s="178">
        <f>Q140*H140</f>
        <v>0.021</v>
      </c>
      <c r="S140" s="178">
        <v>0</v>
      </c>
      <c r="T140" s="179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180" t="s">
        <v>396</v>
      </c>
      <c r="AT140" s="180" t="s">
        <v>355</v>
      </c>
      <c r="AU140" s="180" t="s">
        <v>22</v>
      </c>
      <c r="AY140" s="20" t="s">
        <v>216</v>
      </c>
      <c r="BE140" s="181">
        <f>IF(N140="základní",J140,0)</f>
        <v>0</v>
      </c>
      <c r="BF140" s="181">
        <f>IF(N140="snížená",J140,0)</f>
        <v>0</v>
      </c>
      <c r="BG140" s="181">
        <f>IF(N140="zákl. přenesená",J140,0)</f>
        <v>0</v>
      </c>
      <c r="BH140" s="181">
        <f>IF(N140="sníž. přenesená",J140,0)</f>
        <v>0</v>
      </c>
      <c r="BI140" s="181">
        <f>IF(N140="nulová",J140,0)</f>
        <v>0</v>
      </c>
      <c r="BJ140" s="20" t="s">
        <v>88</v>
      </c>
      <c r="BK140" s="181">
        <f>ROUND(I140*H140,2)</f>
        <v>0</v>
      </c>
      <c r="BL140" s="20" t="s">
        <v>302</v>
      </c>
      <c r="BM140" s="180" t="s">
        <v>2278</v>
      </c>
    </row>
    <row r="141" spans="1:65" s="2" customFormat="1" ht="37.8" customHeight="1">
      <c r="A141" s="40"/>
      <c r="B141" s="167"/>
      <c r="C141" s="168" t="s">
        <v>378</v>
      </c>
      <c r="D141" s="168" t="s">
        <v>218</v>
      </c>
      <c r="E141" s="169" t="s">
        <v>1097</v>
      </c>
      <c r="F141" s="170" t="s">
        <v>1098</v>
      </c>
      <c r="G141" s="171" t="s">
        <v>461</v>
      </c>
      <c r="H141" s="172">
        <v>2</v>
      </c>
      <c r="I141" s="173"/>
      <c r="J141" s="174">
        <f>ROUND(I141*H141,2)</f>
        <v>0</v>
      </c>
      <c r="K141" s="175"/>
      <c r="L141" s="41"/>
      <c r="M141" s="176" t="s">
        <v>3</v>
      </c>
      <c r="N141" s="177" t="s">
        <v>51</v>
      </c>
      <c r="O141" s="74"/>
      <c r="P141" s="178">
        <f>O141*H141</f>
        <v>0</v>
      </c>
      <c r="Q141" s="178">
        <v>0</v>
      </c>
      <c r="R141" s="178">
        <f>Q141*H141</f>
        <v>0</v>
      </c>
      <c r="S141" s="178">
        <v>0</v>
      </c>
      <c r="T141" s="179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180" t="s">
        <v>302</v>
      </c>
      <c r="AT141" s="180" t="s">
        <v>218</v>
      </c>
      <c r="AU141" s="180" t="s">
        <v>22</v>
      </c>
      <c r="AY141" s="20" t="s">
        <v>216</v>
      </c>
      <c r="BE141" s="181">
        <f>IF(N141="základní",J141,0)</f>
        <v>0</v>
      </c>
      <c r="BF141" s="181">
        <f>IF(N141="snížená",J141,0)</f>
        <v>0</v>
      </c>
      <c r="BG141" s="181">
        <f>IF(N141="zákl. přenesená",J141,0)</f>
        <v>0</v>
      </c>
      <c r="BH141" s="181">
        <f>IF(N141="sníž. přenesená",J141,0)</f>
        <v>0</v>
      </c>
      <c r="BI141" s="181">
        <f>IF(N141="nulová",J141,0)</f>
        <v>0</v>
      </c>
      <c r="BJ141" s="20" t="s">
        <v>88</v>
      </c>
      <c r="BK141" s="181">
        <f>ROUND(I141*H141,2)</f>
        <v>0</v>
      </c>
      <c r="BL141" s="20" t="s">
        <v>302</v>
      </c>
      <c r="BM141" s="180" t="s">
        <v>2279</v>
      </c>
    </row>
    <row r="142" spans="1:65" s="2" customFormat="1" ht="14.4" customHeight="1">
      <c r="A142" s="40"/>
      <c r="B142" s="167"/>
      <c r="C142" s="203" t="s">
        <v>387</v>
      </c>
      <c r="D142" s="203" t="s">
        <v>355</v>
      </c>
      <c r="E142" s="204" t="s">
        <v>2280</v>
      </c>
      <c r="F142" s="205" t="s">
        <v>2281</v>
      </c>
      <c r="G142" s="206" t="s">
        <v>461</v>
      </c>
      <c r="H142" s="207">
        <v>2</v>
      </c>
      <c r="I142" s="208"/>
      <c r="J142" s="209">
        <f>ROUND(I142*H142,2)</f>
        <v>0</v>
      </c>
      <c r="K142" s="210"/>
      <c r="L142" s="211"/>
      <c r="M142" s="212" t="s">
        <v>3</v>
      </c>
      <c r="N142" s="213" t="s">
        <v>51</v>
      </c>
      <c r="O142" s="74"/>
      <c r="P142" s="178">
        <f>O142*H142</f>
        <v>0</v>
      </c>
      <c r="Q142" s="178">
        <v>0</v>
      </c>
      <c r="R142" s="178">
        <f>Q142*H142</f>
        <v>0</v>
      </c>
      <c r="S142" s="178">
        <v>0</v>
      </c>
      <c r="T142" s="179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180" t="s">
        <v>396</v>
      </c>
      <c r="AT142" s="180" t="s">
        <v>355</v>
      </c>
      <c r="AU142" s="180" t="s">
        <v>22</v>
      </c>
      <c r="AY142" s="20" t="s">
        <v>216</v>
      </c>
      <c r="BE142" s="181">
        <f>IF(N142="základní",J142,0)</f>
        <v>0</v>
      </c>
      <c r="BF142" s="181">
        <f>IF(N142="snížená",J142,0)</f>
        <v>0</v>
      </c>
      <c r="BG142" s="181">
        <f>IF(N142="zákl. přenesená",J142,0)</f>
        <v>0</v>
      </c>
      <c r="BH142" s="181">
        <f>IF(N142="sníž. přenesená",J142,0)</f>
        <v>0</v>
      </c>
      <c r="BI142" s="181">
        <f>IF(N142="nulová",J142,0)</f>
        <v>0</v>
      </c>
      <c r="BJ142" s="20" t="s">
        <v>88</v>
      </c>
      <c r="BK142" s="181">
        <f>ROUND(I142*H142,2)</f>
        <v>0</v>
      </c>
      <c r="BL142" s="20" t="s">
        <v>302</v>
      </c>
      <c r="BM142" s="180" t="s">
        <v>2282</v>
      </c>
    </row>
    <row r="143" spans="1:47" s="2" customFormat="1" ht="12">
      <c r="A143" s="40"/>
      <c r="B143" s="41"/>
      <c r="C143" s="40"/>
      <c r="D143" s="183" t="s">
        <v>229</v>
      </c>
      <c r="E143" s="40"/>
      <c r="F143" s="191" t="s">
        <v>2283</v>
      </c>
      <c r="G143" s="40"/>
      <c r="H143" s="40"/>
      <c r="I143" s="192"/>
      <c r="J143" s="40"/>
      <c r="K143" s="40"/>
      <c r="L143" s="41"/>
      <c r="M143" s="193"/>
      <c r="N143" s="194"/>
      <c r="O143" s="74"/>
      <c r="P143" s="74"/>
      <c r="Q143" s="74"/>
      <c r="R143" s="74"/>
      <c r="S143" s="74"/>
      <c r="T143" s="75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T143" s="20" t="s">
        <v>229</v>
      </c>
      <c r="AU143" s="20" t="s">
        <v>22</v>
      </c>
    </row>
    <row r="144" spans="1:65" s="2" customFormat="1" ht="24.15" customHeight="1">
      <c r="A144" s="40"/>
      <c r="B144" s="167"/>
      <c r="C144" s="168" t="s">
        <v>396</v>
      </c>
      <c r="D144" s="168" t="s">
        <v>218</v>
      </c>
      <c r="E144" s="169" t="s">
        <v>2284</v>
      </c>
      <c r="F144" s="170" t="s">
        <v>2285</v>
      </c>
      <c r="G144" s="171" t="s">
        <v>461</v>
      </c>
      <c r="H144" s="172">
        <v>2</v>
      </c>
      <c r="I144" s="173"/>
      <c r="J144" s="174">
        <f>ROUND(I144*H144,2)</f>
        <v>0</v>
      </c>
      <c r="K144" s="175"/>
      <c r="L144" s="41"/>
      <c r="M144" s="176" t="s">
        <v>3</v>
      </c>
      <c r="N144" s="177" t="s">
        <v>51</v>
      </c>
      <c r="O144" s="74"/>
      <c r="P144" s="178">
        <f>O144*H144</f>
        <v>0</v>
      </c>
      <c r="Q144" s="178">
        <v>0</v>
      </c>
      <c r="R144" s="178">
        <f>Q144*H144</f>
        <v>0</v>
      </c>
      <c r="S144" s="178">
        <v>0</v>
      </c>
      <c r="T144" s="179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180" t="s">
        <v>302</v>
      </c>
      <c r="AT144" s="180" t="s">
        <v>218</v>
      </c>
      <c r="AU144" s="180" t="s">
        <v>22</v>
      </c>
      <c r="AY144" s="20" t="s">
        <v>216</v>
      </c>
      <c r="BE144" s="181">
        <f>IF(N144="základní",J144,0)</f>
        <v>0</v>
      </c>
      <c r="BF144" s="181">
        <f>IF(N144="snížená",J144,0)</f>
        <v>0</v>
      </c>
      <c r="BG144" s="181">
        <f>IF(N144="zákl. přenesená",J144,0)</f>
        <v>0</v>
      </c>
      <c r="BH144" s="181">
        <f>IF(N144="sníž. přenesená",J144,0)</f>
        <v>0</v>
      </c>
      <c r="BI144" s="181">
        <f>IF(N144="nulová",J144,0)</f>
        <v>0</v>
      </c>
      <c r="BJ144" s="20" t="s">
        <v>88</v>
      </c>
      <c r="BK144" s="181">
        <f>ROUND(I144*H144,2)</f>
        <v>0</v>
      </c>
      <c r="BL144" s="20" t="s">
        <v>302</v>
      </c>
      <c r="BM144" s="180" t="s">
        <v>2286</v>
      </c>
    </row>
    <row r="145" spans="1:47" s="2" customFormat="1" ht="12">
      <c r="A145" s="40"/>
      <c r="B145" s="41"/>
      <c r="C145" s="40"/>
      <c r="D145" s="183" t="s">
        <v>229</v>
      </c>
      <c r="E145" s="40"/>
      <c r="F145" s="191" t="s">
        <v>2287</v>
      </c>
      <c r="G145" s="40"/>
      <c r="H145" s="40"/>
      <c r="I145" s="192"/>
      <c r="J145" s="40"/>
      <c r="K145" s="40"/>
      <c r="L145" s="41"/>
      <c r="M145" s="193"/>
      <c r="N145" s="194"/>
      <c r="O145" s="74"/>
      <c r="P145" s="74"/>
      <c r="Q145" s="74"/>
      <c r="R145" s="74"/>
      <c r="S145" s="74"/>
      <c r="T145" s="75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T145" s="20" t="s">
        <v>229</v>
      </c>
      <c r="AU145" s="20" t="s">
        <v>22</v>
      </c>
    </row>
    <row r="146" spans="1:65" s="2" customFormat="1" ht="14.4" customHeight="1">
      <c r="A146" s="40"/>
      <c r="B146" s="167"/>
      <c r="C146" s="203" t="s">
        <v>402</v>
      </c>
      <c r="D146" s="203" t="s">
        <v>355</v>
      </c>
      <c r="E146" s="204" t="s">
        <v>2288</v>
      </c>
      <c r="F146" s="205" t="s">
        <v>2289</v>
      </c>
      <c r="G146" s="206" t="s">
        <v>461</v>
      </c>
      <c r="H146" s="207">
        <v>2</v>
      </c>
      <c r="I146" s="208"/>
      <c r="J146" s="209">
        <f>ROUND(I146*H146,2)</f>
        <v>0</v>
      </c>
      <c r="K146" s="210"/>
      <c r="L146" s="211"/>
      <c r="M146" s="212" t="s">
        <v>3</v>
      </c>
      <c r="N146" s="213" t="s">
        <v>51</v>
      </c>
      <c r="O146" s="74"/>
      <c r="P146" s="178">
        <f>O146*H146</f>
        <v>0</v>
      </c>
      <c r="Q146" s="178">
        <v>0</v>
      </c>
      <c r="R146" s="178">
        <f>Q146*H146</f>
        <v>0</v>
      </c>
      <c r="S146" s="178">
        <v>0</v>
      </c>
      <c r="T146" s="179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180" t="s">
        <v>396</v>
      </c>
      <c r="AT146" s="180" t="s">
        <v>355</v>
      </c>
      <c r="AU146" s="180" t="s">
        <v>22</v>
      </c>
      <c r="AY146" s="20" t="s">
        <v>216</v>
      </c>
      <c r="BE146" s="181">
        <f>IF(N146="základní",J146,0)</f>
        <v>0</v>
      </c>
      <c r="BF146" s="181">
        <f>IF(N146="snížená",J146,0)</f>
        <v>0</v>
      </c>
      <c r="BG146" s="181">
        <f>IF(N146="zákl. přenesená",J146,0)</f>
        <v>0</v>
      </c>
      <c r="BH146" s="181">
        <f>IF(N146="sníž. přenesená",J146,0)</f>
        <v>0</v>
      </c>
      <c r="BI146" s="181">
        <f>IF(N146="nulová",J146,0)</f>
        <v>0</v>
      </c>
      <c r="BJ146" s="20" t="s">
        <v>88</v>
      </c>
      <c r="BK146" s="181">
        <f>ROUND(I146*H146,2)</f>
        <v>0</v>
      </c>
      <c r="BL146" s="20" t="s">
        <v>302</v>
      </c>
      <c r="BM146" s="180" t="s">
        <v>2290</v>
      </c>
    </row>
    <row r="147" spans="1:65" s="2" customFormat="1" ht="24.15" customHeight="1">
      <c r="A147" s="40"/>
      <c r="B147" s="167"/>
      <c r="C147" s="168" t="s">
        <v>411</v>
      </c>
      <c r="D147" s="168" t="s">
        <v>218</v>
      </c>
      <c r="E147" s="169" t="s">
        <v>2291</v>
      </c>
      <c r="F147" s="170" t="s">
        <v>2292</v>
      </c>
      <c r="G147" s="171" t="s">
        <v>461</v>
      </c>
      <c r="H147" s="172">
        <v>2</v>
      </c>
      <c r="I147" s="173"/>
      <c r="J147" s="174">
        <f>ROUND(I147*H147,2)</f>
        <v>0</v>
      </c>
      <c r="K147" s="175"/>
      <c r="L147" s="41"/>
      <c r="M147" s="176" t="s">
        <v>3</v>
      </c>
      <c r="N147" s="177" t="s">
        <v>51</v>
      </c>
      <c r="O147" s="74"/>
      <c r="P147" s="178">
        <f>O147*H147</f>
        <v>0</v>
      </c>
      <c r="Q147" s="178">
        <v>0</v>
      </c>
      <c r="R147" s="178">
        <f>Q147*H147</f>
        <v>0</v>
      </c>
      <c r="S147" s="178">
        <v>0</v>
      </c>
      <c r="T147" s="179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180" t="s">
        <v>302</v>
      </c>
      <c r="AT147" s="180" t="s">
        <v>218</v>
      </c>
      <c r="AU147" s="180" t="s">
        <v>22</v>
      </c>
      <c r="AY147" s="20" t="s">
        <v>216</v>
      </c>
      <c r="BE147" s="181">
        <f>IF(N147="základní",J147,0)</f>
        <v>0</v>
      </c>
      <c r="BF147" s="181">
        <f>IF(N147="snížená",J147,0)</f>
        <v>0</v>
      </c>
      <c r="BG147" s="181">
        <f>IF(N147="zákl. přenesená",J147,0)</f>
        <v>0</v>
      </c>
      <c r="BH147" s="181">
        <f>IF(N147="sníž. přenesená",J147,0)</f>
        <v>0</v>
      </c>
      <c r="BI147" s="181">
        <f>IF(N147="nulová",J147,0)</f>
        <v>0</v>
      </c>
      <c r="BJ147" s="20" t="s">
        <v>88</v>
      </c>
      <c r="BK147" s="181">
        <f>ROUND(I147*H147,2)</f>
        <v>0</v>
      </c>
      <c r="BL147" s="20" t="s">
        <v>302</v>
      </c>
      <c r="BM147" s="180" t="s">
        <v>2293</v>
      </c>
    </row>
    <row r="148" spans="1:65" s="2" customFormat="1" ht="14.4" customHeight="1">
      <c r="A148" s="40"/>
      <c r="B148" s="167"/>
      <c r="C148" s="203" t="s">
        <v>418</v>
      </c>
      <c r="D148" s="203" t="s">
        <v>355</v>
      </c>
      <c r="E148" s="204" t="s">
        <v>2294</v>
      </c>
      <c r="F148" s="205" t="s">
        <v>2295</v>
      </c>
      <c r="G148" s="206" t="s">
        <v>461</v>
      </c>
      <c r="H148" s="207">
        <v>2</v>
      </c>
      <c r="I148" s="208"/>
      <c r="J148" s="209">
        <f>ROUND(I148*H148,2)</f>
        <v>0</v>
      </c>
      <c r="K148" s="210"/>
      <c r="L148" s="211"/>
      <c r="M148" s="212" t="s">
        <v>3</v>
      </c>
      <c r="N148" s="213" t="s">
        <v>51</v>
      </c>
      <c r="O148" s="74"/>
      <c r="P148" s="178">
        <f>O148*H148</f>
        <v>0</v>
      </c>
      <c r="Q148" s="178">
        <v>0</v>
      </c>
      <c r="R148" s="178">
        <f>Q148*H148</f>
        <v>0</v>
      </c>
      <c r="S148" s="178">
        <v>0</v>
      </c>
      <c r="T148" s="179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180" t="s">
        <v>396</v>
      </c>
      <c r="AT148" s="180" t="s">
        <v>355</v>
      </c>
      <c r="AU148" s="180" t="s">
        <v>22</v>
      </c>
      <c r="AY148" s="20" t="s">
        <v>216</v>
      </c>
      <c r="BE148" s="181">
        <f>IF(N148="základní",J148,0)</f>
        <v>0</v>
      </c>
      <c r="BF148" s="181">
        <f>IF(N148="snížená",J148,0)</f>
        <v>0</v>
      </c>
      <c r="BG148" s="181">
        <f>IF(N148="zákl. přenesená",J148,0)</f>
        <v>0</v>
      </c>
      <c r="BH148" s="181">
        <f>IF(N148="sníž. přenesená",J148,0)</f>
        <v>0</v>
      </c>
      <c r="BI148" s="181">
        <f>IF(N148="nulová",J148,0)</f>
        <v>0</v>
      </c>
      <c r="BJ148" s="20" t="s">
        <v>88</v>
      </c>
      <c r="BK148" s="181">
        <f>ROUND(I148*H148,2)</f>
        <v>0</v>
      </c>
      <c r="BL148" s="20" t="s">
        <v>302</v>
      </c>
      <c r="BM148" s="180" t="s">
        <v>2296</v>
      </c>
    </row>
    <row r="149" spans="1:65" s="2" customFormat="1" ht="14.4" customHeight="1">
      <c r="A149" s="40"/>
      <c r="B149" s="167"/>
      <c r="C149" s="168" t="s">
        <v>426</v>
      </c>
      <c r="D149" s="168" t="s">
        <v>218</v>
      </c>
      <c r="E149" s="169" t="s">
        <v>2297</v>
      </c>
      <c r="F149" s="170" t="s">
        <v>2298</v>
      </c>
      <c r="G149" s="171" t="s">
        <v>461</v>
      </c>
      <c r="H149" s="172">
        <v>2</v>
      </c>
      <c r="I149" s="173"/>
      <c r="J149" s="174">
        <f>ROUND(I149*H149,2)</f>
        <v>0</v>
      </c>
      <c r="K149" s="175"/>
      <c r="L149" s="41"/>
      <c r="M149" s="176" t="s">
        <v>3</v>
      </c>
      <c r="N149" s="177" t="s">
        <v>51</v>
      </c>
      <c r="O149" s="74"/>
      <c r="P149" s="178">
        <f>O149*H149</f>
        <v>0</v>
      </c>
      <c r="Q149" s="178">
        <v>0</v>
      </c>
      <c r="R149" s="178">
        <f>Q149*H149</f>
        <v>0</v>
      </c>
      <c r="S149" s="178">
        <v>0</v>
      </c>
      <c r="T149" s="179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180" t="s">
        <v>302</v>
      </c>
      <c r="AT149" s="180" t="s">
        <v>218</v>
      </c>
      <c r="AU149" s="180" t="s">
        <v>22</v>
      </c>
      <c r="AY149" s="20" t="s">
        <v>216</v>
      </c>
      <c r="BE149" s="181">
        <f>IF(N149="základní",J149,0)</f>
        <v>0</v>
      </c>
      <c r="BF149" s="181">
        <f>IF(N149="snížená",J149,0)</f>
        <v>0</v>
      </c>
      <c r="BG149" s="181">
        <f>IF(N149="zákl. přenesená",J149,0)</f>
        <v>0</v>
      </c>
      <c r="BH149" s="181">
        <f>IF(N149="sníž. přenesená",J149,0)</f>
        <v>0</v>
      </c>
      <c r="BI149" s="181">
        <f>IF(N149="nulová",J149,0)</f>
        <v>0</v>
      </c>
      <c r="BJ149" s="20" t="s">
        <v>88</v>
      </c>
      <c r="BK149" s="181">
        <f>ROUND(I149*H149,2)</f>
        <v>0</v>
      </c>
      <c r="BL149" s="20" t="s">
        <v>302</v>
      </c>
      <c r="BM149" s="180" t="s">
        <v>2299</v>
      </c>
    </row>
    <row r="150" spans="1:65" s="2" customFormat="1" ht="14.4" customHeight="1">
      <c r="A150" s="40"/>
      <c r="B150" s="167"/>
      <c r="C150" s="203" t="s">
        <v>433</v>
      </c>
      <c r="D150" s="203" t="s">
        <v>355</v>
      </c>
      <c r="E150" s="204" t="s">
        <v>2300</v>
      </c>
      <c r="F150" s="205" t="s">
        <v>2301</v>
      </c>
      <c r="G150" s="206" t="s">
        <v>461</v>
      </c>
      <c r="H150" s="207">
        <v>2</v>
      </c>
      <c r="I150" s="208"/>
      <c r="J150" s="209">
        <f>ROUND(I150*H150,2)</f>
        <v>0</v>
      </c>
      <c r="K150" s="210"/>
      <c r="L150" s="211"/>
      <c r="M150" s="212" t="s">
        <v>3</v>
      </c>
      <c r="N150" s="213" t="s">
        <v>51</v>
      </c>
      <c r="O150" s="74"/>
      <c r="P150" s="178">
        <f>O150*H150</f>
        <v>0</v>
      </c>
      <c r="Q150" s="178">
        <v>0</v>
      </c>
      <c r="R150" s="178">
        <f>Q150*H150</f>
        <v>0</v>
      </c>
      <c r="S150" s="178">
        <v>0</v>
      </c>
      <c r="T150" s="179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180" t="s">
        <v>396</v>
      </c>
      <c r="AT150" s="180" t="s">
        <v>355</v>
      </c>
      <c r="AU150" s="180" t="s">
        <v>22</v>
      </c>
      <c r="AY150" s="20" t="s">
        <v>216</v>
      </c>
      <c r="BE150" s="181">
        <f>IF(N150="základní",J150,0)</f>
        <v>0</v>
      </c>
      <c r="BF150" s="181">
        <f>IF(N150="snížená",J150,0)</f>
        <v>0</v>
      </c>
      <c r="BG150" s="181">
        <f>IF(N150="zákl. přenesená",J150,0)</f>
        <v>0</v>
      </c>
      <c r="BH150" s="181">
        <f>IF(N150="sníž. přenesená",J150,0)</f>
        <v>0</v>
      </c>
      <c r="BI150" s="181">
        <f>IF(N150="nulová",J150,0)</f>
        <v>0</v>
      </c>
      <c r="BJ150" s="20" t="s">
        <v>88</v>
      </c>
      <c r="BK150" s="181">
        <f>ROUND(I150*H150,2)</f>
        <v>0</v>
      </c>
      <c r="BL150" s="20" t="s">
        <v>302</v>
      </c>
      <c r="BM150" s="180" t="s">
        <v>2302</v>
      </c>
    </row>
    <row r="151" spans="1:65" s="2" customFormat="1" ht="14.4" customHeight="1">
      <c r="A151" s="40"/>
      <c r="B151" s="167"/>
      <c r="C151" s="168" t="s">
        <v>439</v>
      </c>
      <c r="D151" s="168" t="s">
        <v>218</v>
      </c>
      <c r="E151" s="169" t="s">
        <v>2303</v>
      </c>
      <c r="F151" s="170" t="s">
        <v>2304</v>
      </c>
      <c r="G151" s="171" t="s">
        <v>1435</v>
      </c>
      <c r="H151" s="172">
        <v>1</v>
      </c>
      <c r="I151" s="173"/>
      <c r="J151" s="174">
        <f>ROUND(I151*H151,2)</f>
        <v>0</v>
      </c>
      <c r="K151" s="175"/>
      <c r="L151" s="41"/>
      <c r="M151" s="176" t="s">
        <v>3</v>
      </c>
      <c r="N151" s="177" t="s">
        <v>51</v>
      </c>
      <c r="O151" s="74"/>
      <c r="P151" s="178">
        <f>O151*H151</f>
        <v>0</v>
      </c>
      <c r="Q151" s="178">
        <v>0</v>
      </c>
      <c r="R151" s="178">
        <f>Q151*H151</f>
        <v>0</v>
      </c>
      <c r="S151" s="178">
        <v>0</v>
      </c>
      <c r="T151" s="179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180" t="s">
        <v>302</v>
      </c>
      <c r="AT151" s="180" t="s">
        <v>218</v>
      </c>
      <c r="AU151" s="180" t="s">
        <v>22</v>
      </c>
      <c r="AY151" s="20" t="s">
        <v>216</v>
      </c>
      <c r="BE151" s="181">
        <f>IF(N151="základní",J151,0)</f>
        <v>0</v>
      </c>
      <c r="BF151" s="181">
        <f>IF(N151="snížená",J151,0)</f>
        <v>0</v>
      </c>
      <c r="BG151" s="181">
        <f>IF(N151="zákl. přenesená",J151,0)</f>
        <v>0</v>
      </c>
      <c r="BH151" s="181">
        <f>IF(N151="sníž. přenesená",J151,0)</f>
        <v>0</v>
      </c>
      <c r="BI151" s="181">
        <f>IF(N151="nulová",J151,0)</f>
        <v>0</v>
      </c>
      <c r="BJ151" s="20" t="s">
        <v>88</v>
      </c>
      <c r="BK151" s="181">
        <f>ROUND(I151*H151,2)</f>
        <v>0</v>
      </c>
      <c r="BL151" s="20" t="s">
        <v>302</v>
      </c>
      <c r="BM151" s="180" t="s">
        <v>2305</v>
      </c>
    </row>
    <row r="152" spans="1:65" s="2" customFormat="1" ht="37.8" customHeight="1">
      <c r="A152" s="40"/>
      <c r="B152" s="167"/>
      <c r="C152" s="168" t="s">
        <v>444</v>
      </c>
      <c r="D152" s="168" t="s">
        <v>218</v>
      </c>
      <c r="E152" s="169" t="s">
        <v>2306</v>
      </c>
      <c r="F152" s="170" t="s">
        <v>2307</v>
      </c>
      <c r="G152" s="171" t="s">
        <v>2308</v>
      </c>
      <c r="H152" s="240"/>
      <c r="I152" s="173"/>
      <c r="J152" s="174">
        <f>ROUND(I152*H152,2)</f>
        <v>0</v>
      </c>
      <c r="K152" s="175"/>
      <c r="L152" s="41"/>
      <c r="M152" s="176" t="s">
        <v>3</v>
      </c>
      <c r="N152" s="177" t="s">
        <v>51</v>
      </c>
      <c r="O152" s="74"/>
      <c r="P152" s="178">
        <f>O152*H152</f>
        <v>0</v>
      </c>
      <c r="Q152" s="178">
        <v>0</v>
      </c>
      <c r="R152" s="178">
        <f>Q152*H152</f>
        <v>0</v>
      </c>
      <c r="S152" s="178">
        <v>0</v>
      </c>
      <c r="T152" s="179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180" t="s">
        <v>302</v>
      </c>
      <c r="AT152" s="180" t="s">
        <v>218</v>
      </c>
      <c r="AU152" s="180" t="s">
        <v>22</v>
      </c>
      <c r="AY152" s="20" t="s">
        <v>216</v>
      </c>
      <c r="BE152" s="181">
        <f>IF(N152="základní",J152,0)</f>
        <v>0</v>
      </c>
      <c r="BF152" s="181">
        <f>IF(N152="snížená",J152,0)</f>
        <v>0</v>
      </c>
      <c r="BG152" s="181">
        <f>IF(N152="zákl. přenesená",J152,0)</f>
        <v>0</v>
      </c>
      <c r="BH152" s="181">
        <f>IF(N152="sníž. přenesená",J152,0)</f>
        <v>0</v>
      </c>
      <c r="BI152" s="181">
        <f>IF(N152="nulová",J152,0)</f>
        <v>0</v>
      </c>
      <c r="BJ152" s="20" t="s">
        <v>88</v>
      </c>
      <c r="BK152" s="181">
        <f>ROUND(I152*H152,2)</f>
        <v>0</v>
      </c>
      <c r="BL152" s="20" t="s">
        <v>302</v>
      </c>
      <c r="BM152" s="180" t="s">
        <v>2309</v>
      </c>
    </row>
    <row r="153" spans="1:65" s="2" customFormat="1" ht="49.05" customHeight="1">
      <c r="A153" s="40"/>
      <c r="B153" s="167"/>
      <c r="C153" s="168" t="s">
        <v>449</v>
      </c>
      <c r="D153" s="168" t="s">
        <v>218</v>
      </c>
      <c r="E153" s="169" t="s">
        <v>2310</v>
      </c>
      <c r="F153" s="170" t="s">
        <v>2311</v>
      </c>
      <c r="G153" s="171" t="s">
        <v>2308</v>
      </c>
      <c r="H153" s="240"/>
      <c r="I153" s="173"/>
      <c r="J153" s="174">
        <f>ROUND(I153*H153,2)</f>
        <v>0</v>
      </c>
      <c r="K153" s="175"/>
      <c r="L153" s="41"/>
      <c r="M153" s="176" t="s">
        <v>3</v>
      </c>
      <c r="N153" s="177" t="s">
        <v>51</v>
      </c>
      <c r="O153" s="74"/>
      <c r="P153" s="178">
        <f>O153*H153</f>
        <v>0</v>
      </c>
      <c r="Q153" s="178">
        <v>0</v>
      </c>
      <c r="R153" s="178">
        <f>Q153*H153</f>
        <v>0</v>
      </c>
      <c r="S153" s="178">
        <v>0</v>
      </c>
      <c r="T153" s="179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180" t="s">
        <v>302</v>
      </c>
      <c r="AT153" s="180" t="s">
        <v>218</v>
      </c>
      <c r="AU153" s="180" t="s">
        <v>22</v>
      </c>
      <c r="AY153" s="20" t="s">
        <v>216</v>
      </c>
      <c r="BE153" s="181">
        <f>IF(N153="základní",J153,0)</f>
        <v>0</v>
      </c>
      <c r="BF153" s="181">
        <f>IF(N153="snížená",J153,0)</f>
        <v>0</v>
      </c>
      <c r="BG153" s="181">
        <f>IF(N153="zákl. přenesená",J153,0)</f>
        <v>0</v>
      </c>
      <c r="BH153" s="181">
        <f>IF(N153="sníž. přenesená",J153,0)</f>
        <v>0</v>
      </c>
      <c r="BI153" s="181">
        <f>IF(N153="nulová",J153,0)</f>
        <v>0</v>
      </c>
      <c r="BJ153" s="20" t="s">
        <v>88</v>
      </c>
      <c r="BK153" s="181">
        <f>ROUND(I153*H153,2)</f>
        <v>0</v>
      </c>
      <c r="BL153" s="20" t="s">
        <v>302</v>
      </c>
      <c r="BM153" s="180" t="s">
        <v>2312</v>
      </c>
    </row>
    <row r="154" spans="1:63" s="12" customFormat="1" ht="22.8" customHeight="1">
      <c r="A154" s="12"/>
      <c r="B154" s="154"/>
      <c r="C154" s="12"/>
      <c r="D154" s="155" t="s">
        <v>79</v>
      </c>
      <c r="E154" s="165" t="s">
        <v>2313</v>
      </c>
      <c r="F154" s="165" t="s">
        <v>2314</v>
      </c>
      <c r="G154" s="12"/>
      <c r="H154" s="12"/>
      <c r="I154" s="157"/>
      <c r="J154" s="166">
        <f>BK154</f>
        <v>0</v>
      </c>
      <c r="K154" s="12"/>
      <c r="L154" s="154"/>
      <c r="M154" s="159"/>
      <c r="N154" s="160"/>
      <c r="O154" s="160"/>
      <c r="P154" s="161">
        <f>SUM(P155:P156)</f>
        <v>0</v>
      </c>
      <c r="Q154" s="160"/>
      <c r="R154" s="161">
        <f>SUM(R155:R156)</f>
        <v>0</v>
      </c>
      <c r="S154" s="160"/>
      <c r="T154" s="162">
        <f>SUM(T155:T156)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155" t="s">
        <v>22</v>
      </c>
      <c r="AT154" s="163" t="s">
        <v>79</v>
      </c>
      <c r="AU154" s="163" t="s">
        <v>88</v>
      </c>
      <c r="AY154" s="155" t="s">
        <v>216</v>
      </c>
      <c r="BK154" s="164">
        <f>SUM(BK155:BK156)</f>
        <v>0</v>
      </c>
    </row>
    <row r="155" spans="1:65" s="2" customFormat="1" ht="24.15" customHeight="1">
      <c r="A155" s="40"/>
      <c r="B155" s="167"/>
      <c r="C155" s="168" t="s">
        <v>454</v>
      </c>
      <c r="D155" s="168" t="s">
        <v>218</v>
      </c>
      <c r="E155" s="169" t="s">
        <v>2315</v>
      </c>
      <c r="F155" s="170" t="s">
        <v>2316</v>
      </c>
      <c r="G155" s="171" t="s">
        <v>1435</v>
      </c>
      <c r="H155" s="172">
        <v>1</v>
      </c>
      <c r="I155" s="173"/>
      <c r="J155" s="174">
        <f>ROUND(I155*H155,2)</f>
        <v>0</v>
      </c>
      <c r="K155" s="175"/>
      <c r="L155" s="41"/>
      <c r="M155" s="176" t="s">
        <v>3</v>
      </c>
      <c r="N155" s="177" t="s">
        <v>51</v>
      </c>
      <c r="O155" s="74"/>
      <c r="P155" s="178">
        <f>O155*H155</f>
        <v>0</v>
      </c>
      <c r="Q155" s="178">
        <v>0</v>
      </c>
      <c r="R155" s="178">
        <f>Q155*H155</f>
        <v>0</v>
      </c>
      <c r="S155" s="178">
        <v>0</v>
      </c>
      <c r="T155" s="179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180" t="s">
        <v>302</v>
      </c>
      <c r="AT155" s="180" t="s">
        <v>218</v>
      </c>
      <c r="AU155" s="180" t="s">
        <v>22</v>
      </c>
      <c r="AY155" s="20" t="s">
        <v>216</v>
      </c>
      <c r="BE155" s="181">
        <f>IF(N155="základní",J155,0)</f>
        <v>0</v>
      </c>
      <c r="BF155" s="181">
        <f>IF(N155="snížená",J155,0)</f>
        <v>0</v>
      </c>
      <c r="BG155" s="181">
        <f>IF(N155="zákl. přenesená",J155,0)</f>
        <v>0</v>
      </c>
      <c r="BH155" s="181">
        <f>IF(N155="sníž. přenesená",J155,0)</f>
        <v>0</v>
      </c>
      <c r="BI155" s="181">
        <f>IF(N155="nulová",J155,0)</f>
        <v>0</v>
      </c>
      <c r="BJ155" s="20" t="s">
        <v>88</v>
      </c>
      <c r="BK155" s="181">
        <f>ROUND(I155*H155,2)</f>
        <v>0</v>
      </c>
      <c r="BL155" s="20" t="s">
        <v>302</v>
      </c>
      <c r="BM155" s="180" t="s">
        <v>2317</v>
      </c>
    </row>
    <row r="156" spans="1:47" s="2" customFormat="1" ht="12">
      <c r="A156" s="40"/>
      <c r="B156" s="41"/>
      <c r="C156" s="40"/>
      <c r="D156" s="183" t="s">
        <v>229</v>
      </c>
      <c r="E156" s="40"/>
      <c r="F156" s="191" t="s">
        <v>2318</v>
      </c>
      <c r="G156" s="40"/>
      <c r="H156" s="40"/>
      <c r="I156" s="192"/>
      <c r="J156" s="40"/>
      <c r="K156" s="40"/>
      <c r="L156" s="41"/>
      <c r="M156" s="226"/>
      <c r="N156" s="227"/>
      <c r="O156" s="216"/>
      <c r="P156" s="216"/>
      <c r="Q156" s="216"/>
      <c r="R156" s="216"/>
      <c r="S156" s="216"/>
      <c r="T156" s="228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T156" s="20" t="s">
        <v>229</v>
      </c>
      <c r="AU156" s="20" t="s">
        <v>22</v>
      </c>
    </row>
    <row r="157" spans="1:31" s="2" customFormat="1" ht="6.95" customHeight="1">
      <c r="A157" s="40"/>
      <c r="B157" s="57"/>
      <c r="C157" s="58"/>
      <c r="D157" s="58"/>
      <c r="E157" s="58"/>
      <c r="F157" s="58"/>
      <c r="G157" s="58"/>
      <c r="H157" s="58"/>
      <c r="I157" s="58"/>
      <c r="J157" s="58"/>
      <c r="K157" s="58"/>
      <c r="L157" s="41"/>
      <c r="M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</row>
  </sheetData>
  <autoFilter ref="C86:K156"/>
  <mergeCells count="9">
    <mergeCell ref="E7:H7"/>
    <mergeCell ref="E9:H9"/>
    <mergeCell ref="E18:H18"/>
    <mergeCell ref="E27:H27"/>
    <mergeCell ref="E48:H48"/>
    <mergeCell ref="E50:H50"/>
    <mergeCell ref="E77:H77"/>
    <mergeCell ref="E79:H7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9" t="s">
        <v>6</v>
      </c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152</v>
      </c>
    </row>
    <row r="3" spans="2:46" s="1" customFormat="1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3"/>
      <c r="AT3" s="20" t="s">
        <v>22</v>
      </c>
    </row>
    <row r="4" spans="2:46" s="1" customFormat="1" ht="24.95" customHeight="1">
      <c r="B4" s="23"/>
      <c r="D4" s="24" t="s">
        <v>186</v>
      </c>
      <c r="L4" s="23"/>
      <c r="M4" s="116" t="s">
        <v>11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33" t="s">
        <v>17</v>
      </c>
      <c r="L6" s="23"/>
    </row>
    <row r="7" spans="2:12" s="1" customFormat="1" ht="16.5" customHeight="1">
      <c r="B7" s="23"/>
      <c r="E7" s="117" t="str">
        <f>'Rekapitulace stavby'!K6</f>
        <v>II/187 Kolínec průtah</v>
      </c>
      <c r="F7" s="33"/>
      <c r="G7" s="33"/>
      <c r="H7" s="33"/>
      <c r="L7" s="23"/>
    </row>
    <row r="8" spans="1:31" s="2" customFormat="1" ht="12" customHeight="1">
      <c r="A8" s="40"/>
      <c r="B8" s="41"/>
      <c r="C8" s="40"/>
      <c r="D8" s="33" t="s">
        <v>187</v>
      </c>
      <c r="E8" s="40"/>
      <c r="F8" s="40"/>
      <c r="G8" s="40"/>
      <c r="H8" s="40"/>
      <c r="I8" s="40"/>
      <c r="J8" s="40"/>
      <c r="K8" s="40"/>
      <c r="L8" s="118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1"/>
      <c r="C9" s="40"/>
      <c r="D9" s="40"/>
      <c r="E9" s="64" t="s">
        <v>2319</v>
      </c>
      <c r="F9" s="40"/>
      <c r="G9" s="40"/>
      <c r="H9" s="40"/>
      <c r="I9" s="40"/>
      <c r="J9" s="40"/>
      <c r="K9" s="40"/>
      <c r="L9" s="118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1"/>
      <c r="C10" s="40"/>
      <c r="D10" s="40"/>
      <c r="E10" s="40"/>
      <c r="F10" s="40"/>
      <c r="G10" s="40"/>
      <c r="H10" s="40"/>
      <c r="I10" s="40"/>
      <c r="J10" s="40"/>
      <c r="K10" s="40"/>
      <c r="L10" s="118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1"/>
      <c r="C11" s="40"/>
      <c r="D11" s="33" t="s">
        <v>19</v>
      </c>
      <c r="E11" s="40"/>
      <c r="F11" s="28" t="s">
        <v>20</v>
      </c>
      <c r="G11" s="40"/>
      <c r="H11" s="40"/>
      <c r="I11" s="33" t="s">
        <v>21</v>
      </c>
      <c r="J11" s="28" t="s">
        <v>3</v>
      </c>
      <c r="K11" s="40"/>
      <c r="L11" s="118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1"/>
      <c r="C12" s="40"/>
      <c r="D12" s="33" t="s">
        <v>23</v>
      </c>
      <c r="E12" s="40"/>
      <c r="F12" s="28" t="s">
        <v>24</v>
      </c>
      <c r="G12" s="40"/>
      <c r="H12" s="40"/>
      <c r="I12" s="33" t="s">
        <v>25</v>
      </c>
      <c r="J12" s="66" t="str">
        <f>'Rekapitulace stavby'!AN8</f>
        <v>21. 1. 2021</v>
      </c>
      <c r="K12" s="40"/>
      <c r="L12" s="118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1"/>
      <c r="C13" s="40"/>
      <c r="D13" s="40"/>
      <c r="E13" s="40"/>
      <c r="F13" s="40"/>
      <c r="G13" s="40"/>
      <c r="H13" s="40"/>
      <c r="I13" s="40"/>
      <c r="J13" s="40"/>
      <c r="K13" s="40"/>
      <c r="L13" s="118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1"/>
      <c r="C14" s="40"/>
      <c r="D14" s="33" t="s">
        <v>31</v>
      </c>
      <c r="E14" s="40"/>
      <c r="F14" s="40"/>
      <c r="G14" s="40"/>
      <c r="H14" s="40"/>
      <c r="I14" s="33" t="s">
        <v>32</v>
      </c>
      <c r="J14" s="28" t="s">
        <v>33</v>
      </c>
      <c r="K14" s="40"/>
      <c r="L14" s="118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1"/>
      <c r="C15" s="40"/>
      <c r="D15" s="40"/>
      <c r="E15" s="28" t="s">
        <v>34</v>
      </c>
      <c r="F15" s="40"/>
      <c r="G15" s="40"/>
      <c r="H15" s="40"/>
      <c r="I15" s="33" t="s">
        <v>35</v>
      </c>
      <c r="J15" s="28" t="s">
        <v>3</v>
      </c>
      <c r="K15" s="40"/>
      <c r="L15" s="118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1"/>
      <c r="C16" s="40"/>
      <c r="D16" s="40"/>
      <c r="E16" s="40"/>
      <c r="F16" s="40"/>
      <c r="G16" s="40"/>
      <c r="H16" s="40"/>
      <c r="I16" s="40"/>
      <c r="J16" s="40"/>
      <c r="K16" s="40"/>
      <c r="L16" s="118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1"/>
      <c r="C17" s="40"/>
      <c r="D17" s="33" t="s">
        <v>36</v>
      </c>
      <c r="E17" s="40"/>
      <c r="F17" s="40"/>
      <c r="G17" s="40"/>
      <c r="H17" s="40"/>
      <c r="I17" s="33" t="s">
        <v>32</v>
      </c>
      <c r="J17" s="34" t="str">
        <f>'Rekapitulace stavby'!AN13</f>
        <v>Vyplň údaj</v>
      </c>
      <c r="K17" s="40"/>
      <c r="L17" s="118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1"/>
      <c r="C18" s="40"/>
      <c r="D18" s="40"/>
      <c r="E18" s="34" t="str">
        <f>'Rekapitulace stavby'!E14</f>
        <v>Vyplň údaj</v>
      </c>
      <c r="F18" s="28"/>
      <c r="G18" s="28"/>
      <c r="H18" s="28"/>
      <c r="I18" s="33" t="s">
        <v>35</v>
      </c>
      <c r="J18" s="34" t="str">
        <f>'Rekapitulace stavby'!AN14</f>
        <v>Vyplň údaj</v>
      </c>
      <c r="K18" s="40"/>
      <c r="L18" s="118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1"/>
      <c r="C19" s="40"/>
      <c r="D19" s="40"/>
      <c r="E19" s="40"/>
      <c r="F19" s="40"/>
      <c r="G19" s="40"/>
      <c r="H19" s="40"/>
      <c r="I19" s="40"/>
      <c r="J19" s="40"/>
      <c r="K19" s="40"/>
      <c r="L19" s="118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1"/>
      <c r="C20" s="40"/>
      <c r="D20" s="33" t="s">
        <v>38</v>
      </c>
      <c r="E20" s="40"/>
      <c r="F20" s="40"/>
      <c r="G20" s="40"/>
      <c r="H20" s="40"/>
      <c r="I20" s="33" t="s">
        <v>32</v>
      </c>
      <c r="J20" s="28" t="s">
        <v>39</v>
      </c>
      <c r="K20" s="40"/>
      <c r="L20" s="118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1"/>
      <c r="C21" s="40"/>
      <c r="D21" s="40"/>
      <c r="E21" s="28" t="s">
        <v>40</v>
      </c>
      <c r="F21" s="40"/>
      <c r="G21" s="40"/>
      <c r="H21" s="40"/>
      <c r="I21" s="33" t="s">
        <v>35</v>
      </c>
      <c r="J21" s="28" t="s">
        <v>3</v>
      </c>
      <c r="K21" s="40"/>
      <c r="L21" s="118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1"/>
      <c r="C22" s="40"/>
      <c r="D22" s="40"/>
      <c r="E22" s="40"/>
      <c r="F22" s="40"/>
      <c r="G22" s="40"/>
      <c r="H22" s="40"/>
      <c r="I22" s="40"/>
      <c r="J22" s="40"/>
      <c r="K22" s="40"/>
      <c r="L22" s="118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1"/>
      <c r="C23" s="40"/>
      <c r="D23" s="33" t="s">
        <v>42</v>
      </c>
      <c r="E23" s="40"/>
      <c r="F23" s="40"/>
      <c r="G23" s="40"/>
      <c r="H23" s="40"/>
      <c r="I23" s="33" t="s">
        <v>32</v>
      </c>
      <c r="J23" s="28" t="s">
        <v>39</v>
      </c>
      <c r="K23" s="40"/>
      <c r="L23" s="118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1"/>
      <c r="C24" s="40"/>
      <c r="D24" s="40"/>
      <c r="E24" s="28" t="s">
        <v>43</v>
      </c>
      <c r="F24" s="40"/>
      <c r="G24" s="40"/>
      <c r="H24" s="40"/>
      <c r="I24" s="33" t="s">
        <v>35</v>
      </c>
      <c r="J24" s="28" t="s">
        <v>3</v>
      </c>
      <c r="K24" s="40"/>
      <c r="L24" s="118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1"/>
      <c r="C25" s="40"/>
      <c r="D25" s="40"/>
      <c r="E25" s="40"/>
      <c r="F25" s="40"/>
      <c r="G25" s="40"/>
      <c r="H25" s="40"/>
      <c r="I25" s="40"/>
      <c r="J25" s="40"/>
      <c r="K25" s="40"/>
      <c r="L25" s="118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1"/>
      <c r="C26" s="40"/>
      <c r="D26" s="33" t="s">
        <v>44</v>
      </c>
      <c r="E26" s="40"/>
      <c r="F26" s="40"/>
      <c r="G26" s="40"/>
      <c r="H26" s="40"/>
      <c r="I26" s="40"/>
      <c r="J26" s="40"/>
      <c r="K26" s="40"/>
      <c r="L26" s="118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19"/>
      <c r="B27" s="120"/>
      <c r="C27" s="119"/>
      <c r="D27" s="119"/>
      <c r="E27" s="38" t="s">
        <v>3</v>
      </c>
      <c r="F27" s="38"/>
      <c r="G27" s="38"/>
      <c r="H27" s="38"/>
      <c r="I27" s="119"/>
      <c r="J27" s="119"/>
      <c r="K27" s="119"/>
      <c r="L27" s="121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</row>
    <row r="28" spans="1:31" s="2" customFormat="1" ht="6.95" customHeight="1">
      <c r="A28" s="40"/>
      <c r="B28" s="41"/>
      <c r="C28" s="40"/>
      <c r="D28" s="40"/>
      <c r="E28" s="40"/>
      <c r="F28" s="40"/>
      <c r="G28" s="40"/>
      <c r="H28" s="40"/>
      <c r="I28" s="40"/>
      <c r="J28" s="40"/>
      <c r="K28" s="40"/>
      <c r="L28" s="118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1"/>
      <c r="C29" s="40"/>
      <c r="D29" s="86"/>
      <c r="E29" s="86"/>
      <c r="F29" s="86"/>
      <c r="G29" s="86"/>
      <c r="H29" s="86"/>
      <c r="I29" s="86"/>
      <c r="J29" s="86"/>
      <c r="K29" s="86"/>
      <c r="L29" s="118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1"/>
      <c r="C30" s="40"/>
      <c r="D30" s="122" t="s">
        <v>46</v>
      </c>
      <c r="E30" s="40"/>
      <c r="F30" s="40"/>
      <c r="G30" s="40"/>
      <c r="H30" s="40"/>
      <c r="I30" s="40"/>
      <c r="J30" s="92">
        <f>ROUND(J88,2)</f>
        <v>0</v>
      </c>
      <c r="K30" s="40"/>
      <c r="L30" s="118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1"/>
      <c r="C31" s="40"/>
      <c r="D31" s="86"/>
      <c r="E31" s="86"/>
      <c r="F31" s="86"/>
      <c r="G31" s="86"/>
      <c r="H31" s="86"/>
      <c r="I31" s="86"/>
      <c r="J31" s="86"/>
      <c r="K31" s="86"/>
      <c r="L31" s="118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1"/>
      <c r="C32" s="40"/>
      <c r="D32" s="40"/>
      <c r="E32" s="40"/>
      <c r="F32" s="45" t="s">
        <v>48</v>
      </c>
      <c r="G32" s="40"/>
      <c r="H32" s="40"/>
      <c r="I32" s="45" t="s">
        <v>47</v>
      </c>
      <c r="J32" s="45" t="s">
        <v>49</v>
      </c>
      <c r="K32" s="40"/>
      <c r="L32" s="118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1"/>
      <c r="C33" s="40"/>
      <c r="D33" s="123" t="s">
        <v>50</v>
      </c>
      <c r="E33" s="33" t="s">
        <v>51</v>
      </c>
      <c r="F33" s="124">
        <f>ROUND((SUM(BE88:BE172)),2)</f>
        <v>0</v>
      </c>
      <c r="G33" s="40"/>
      <c r="H33" s="40"/>
      <c r="I33" s="125">
        <v>0.21</v>
      </c>
      <c r="J33" s="124">
        <f>ROUND(((SUM(BE88:BE172))*I33),2)</f>
        <v>0</v>
      </c>
      <c r="K33" s="40"/>
      <c r="L33" s="118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1"/>
      <c r="C34" s="40"/>
      <c r="D34" s="40"/>
      <c r="E34" s="33" t="s">
        <v>52</v>
      </c>
      <c r="F34" s="124">
        <f>ROUND((SUM(BF88:BF172)),2)</f>
        <v>0</v>
      </c>
      <c r="G34" s="40"/>
      <c r="H34" s="40"/>
      <c r="I34" s="125">
        <v>0.15</v>
      </c>
      <c r="J34" s="124">
        <f>ROUND(((SUM(BF88:BF172))*I34),2)</f>
        <v>0</v>
      </c>
      <c r="K34" s="40"/>
      <c r="L34" s="118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1"/>
      <c r="C35" s="40"/>
      <c r="D35" s="40"/>
      <c r="E35" s="33" t="s">
        <v>53</v>
      </c>
      <c r="F35" s="124">
        <f>ROUND((SUM(BG88:BG172)),2)</f>
        <v>0</v>
      </c>
      <c r="G35" s="40"/>
      <c r="H35" s="40"/>
      <c r="I35" s="125">
        <v>0.21</v>
      </c>
      <c r="J35" s="124">
        <f>0</f>
        <v>0</v>
      </c>
      <c r="K35" s="40"/>
      <c r="L35" s="118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1"/>
      <c r="C36" s="40"/>
      <c r="D36" s="40"/>
      <c r="E36" s="33" t="s">
        <v>54</v>
      </c>
      <c r="F36" s="124">
        <f>ROUND((SUM(BH88:BH172)),2)</f>
        <v>0</v>
      </c>
      <c r="G36" s="40"/>
      <c r="H36" s="40"/>
      <c r="I36" s="125">
        <v>0.15</v>
      </c>
      <c r="J36" s="124">
        <f>0</f>
        <v>0</v>
      </c>
      <c r="K36" s="40"/>
      <c r="L36" s="118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1"/>
      <c r="C37" s="40"/>
      <c r="D37" s="40"/>
      <c r="E37" s="33" t="s">
        <v>55</v>
      </c>
      <c r="F37" s="124">
        <f>ROUND((SUM(BI88:BI172)),2)</f>
        <v>0</v>
      </c>
      <c r="G37" s="40"/>
      <c r="H37" s="40"/>
      <c r="I37" s="125">
        <v>0</v>
      </c>
      <c r="J37" s="124">
        <f>0</f>
        <v>0</v>
      </c>
      <c r="K37" s="40"/>
      <c r="L37" s="118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1"/>
      <c r="C38" s="40"/>
      <c r="D38" s="40"/>
      <c r="E38" s="40"/>
      <c r="F38" s="40"/>
      <c r="G38" s="40"/>
      <c r="H38" s="40"/>
      <c r="I38" s="40"/>
      <c r="J38" s="40"/>
      <c r="K38" s="40"/>
      <c r="L38" s="118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1"/>
      <c r="C39" s="126"/>
      <c r="D39" s="127" t="s">
        <v>56</v>
      </c>
      <c r="E39" s="78"/>
      <c r="F39" s="78"/>
      <c r="G39" s="128" t="s">
        <v>57</v>
      </c>
      <c r="H39" s="129" t="s">
        <v>58</v>
      </c>
      <c r="I39" s="78"/>
      <c r="J39" s="130">
        <f>SUM(J30:J37)</f>
        <v>0</v>
      </c>
      <c r="K39" s="131"/>
      <c r="L39" s="118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57"/>
      <c r="C40" s="58"/>
      <c r="D40" s="58"/>
      <c r="E40" s="58"/>
      <c r="F40" s="58"/>
      <c r="G40" s="58"/>
      <c r="H40" s="58"/>
      <c r="I40" s="58"/>
      <c r="J40" s="58"/>
      <c r="K40" s="58"/>
      <c r="L40" s="118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59"/>
      <c r="C44" s="60"/>
      <c r="D44" s="60"/>
      <c r="E44" s="60"/>
      <c r="F44" s="60"/>
      <c r="G44" s="60"/>
      <c r="H44" s="60"/>
      <c r="I44" s="60"/>
      <c r="J44" s="60"/>
      <c r="K44" s="60"/>
      <c r="L44" s="118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4" t="s">
        <v>189</v>
      </c>
      <c r="D45" s="40"/>
      <c r="E45" s="40"/>
      <c r="F45" s="40"/>
      <c r="G45" s="40"/>
      <c r="H45" s="40"/>
      <c r="I45" s="40"/>
      <c r="J45" s="40"/>
      <c r="K45" s="40"/>
      <c r="L45" s="118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0"/>
      <c r="D46" s="40"/>
      <c r="E46" s="40"/>
      <c r="F46" s="40"/>
      <c r="G46" s="40"/>
      <c r="H46" s="40"/>
      <c r="I46" s="40"/>
      <c r="J46" s="40"/>
      <c r="K46" s="40"/>
      <c r="L46" s="118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3" t="s">
        <v>17</v>
      </c>
      <c r="D47" s="40"/>
      <c r="E47" s="40"/>
      <c r="F47" s="40"/>
      <c r="G47" s="40"/>
      <c r="H47" s="40"/>
      <c r="I47" s="40"/>
      <c r="J47" s="40"/>
      <c r="K47" s="40"/>
      <c r="L47" s="118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0"/>
      <c r="D48" s="40"/>
      <c r="E48" s="117" t="str">
        <f>E7</f>
        <v>II/187 Kolínec průtah</v>
      </c>
      <c r="F48" s="33"/>
      <c r="G48" s="33"/>
      <c r="H48" s="33"/>
      <c r="I48" s="40"/>
      <c r="J48" s="40"/>
      <c r="K48" s="40"/>
      <c r="L48" s="118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3" t="s">
        <v>187</v>
      </c>
      <c r="D49" s="40"/>
      <c r="E49" s="40"/>
      <c r="F49" s="40"/>
      <c r="G49" s="40"/>
      <c r="H49" s="40"/>
      <c r="I49" s="40"/>
      <c r="J49" s="40"/>
      <c r="K49" s="40"/>
      <c r="L49" s="118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0"/>
      <c r="D50" s="40"/>
      <c r="E50" s="64" t="str">
        <f>E9</f>
        <v>SO 401.1.1 - Veřejné osvětlení - I. úsek - neuznatelné náklady</v>
      </c>
      <c r="F50" s="40"/>
      <c r="G50" s="40"/>
      <c r="H50" s="40"/>
      <c r="I50" s="40"/>
      <c r="J50" s="40"/>
      <c r="K50" s="40"/>
      <c r="L50" s="118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0"/>
      <c r="D51" s="40"/>
      <c r="E51" s="40"/>
      <c r="F51" s="40"/>
      <c r="G51" s="40"/>
      <c r="H51" s="40"/>
      <c r="I51" s="40"/>
      <c r="J51" s="40"/>
      <c r="K51" s="40"/>
      <c r="L51" s="118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3" t="s">
        <v>23</v>
      </c>
      <c r="D52" s="40"/>
      <c r="E52" s="40"/>
      <c r="F52" s="28" t="str">
        <f>F12</f>
        <v>Kolínec</v>
      </c>
      <c r="G52" s="40"/>
      <c r="H52" s="40"/>
      <c r="I52" s="33" t="s">
        <v>25</v>
      </c>
      <c r="J52" s="66" t="str">
        <f>IF(J12="","",J12)</f>
        <v>21. 1. 2021</v>
      </c>
      <c r="K52" s="40"/>
      <c r="L52" s="118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0"/>
      <c r="D53" s="40"/>
      <c r="E53" s="40"/>
      <c r="F53" s="40"/>
      <c r="G53" s="40"/>
      <c r="H53" s="40"/>
      <c r="I53" s="40"/>
      <c r="J53" s="40"/>
      <c r="K53" s="40"/>
      <c r="L53" s="118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40.05" customHeight="1">
      <c r="A54" s="40"/>
      <c r="B54" s="41"/>
      <c r="C54" s="33" t="s">
        <v>31</v>
      </c>
      <c r="D54" s="40"/>
      <c r="E54" s="40"/>
      <c r="F54" s="28" t="str">
        <f>E15</f>
        <v>Městys Kolínec, Kolínec 28, 341 12 Kolínec</v>
      </c>
      <c r="G54" s="40"/>
      <c r="H54" s="40"/>
      <c r="I54" s="33" t="s">
        <v>38</v>
      </c>
      <c r="J54" s="38" t="str">
        <f>E21</f>
        <v>Ing. arch. Martin Jirovský Ph.D., MBA</v>
      </c>
      <c r="K54" s="40"/>
      <c r="L54" s="118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40.05" customHeight="1">
      <c r="A55" s="40"/>
      <c r="B55" s="41"/>
      <c r="C55" s="33" t="s">
        <v>36</v>
      </c>
      <c r="D55" s="40"/>
      <c r="E55" s="40"/>
      <c r="F55" s="28" t="str">
        <f>IF(E18="","",E18)</f>
        <v>Vyplň údaj</v>
      </c>
      <c r="G55" s="40"/>
      <c r="H55" s="40"/>
      <c r="I55" s="33" t="s">
        <v>42</v>
      </c>
      <c r="J55" s="38" t="str">
        <f>E24</f>
        <v>Centrum služen Staré město; Petra Stejskalová</v>
      </c>
      <c r="K55" s="40"/>
      <c r="L55" s="118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0"/>
      <c r="D56" s="40"/>
      <c r="E56" s="40"/>
      <c r="F56" s="40"/>
      <c r="G56" s="40"/>
      <c r="H56" s="40"/>
      <c r="I56" s="40"/>
      <c r="J56" s="40"/>
      <c r="K56" s="40"/>
      <c r="L56" s="118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32" t="s">
        <v>190</v>
      </c>
      <c r="D57" s="126"/>
      <c r="E57" s="126"/>
      <c r="F57" s="126"/>
      <c r="G57" s="126"/>
      <c r="H57" s="126"/>
      <c r="I57" s="126"/>
      <c r="J57" s="133" t="s">
        <v>191</v>
      </c>
      <c r="K57" s="126"/>
      <c r="L57" s="118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0"/>
      <c r="D58" s="40"/>
      <c r="E58" s="40"/>
      <c r="F58" s="40"/>
      <c r="G58" s="40"/>
      <c r="H58" s="40"/>
      <c r="I58" s="40"/>
      <c r="J58" s="40"/>
      <c r="K58" s="40"/>
      <c r="L58" s="118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34" t="s">
        <v>78</v>
      </c>
      <c r="D59" s="40"/>
      <c r="E59" s="40"/>
      <c r="F59" s="40"/>
      <c r="G59" s="40"/>
      <c r="H59" s="40"/>
      <c r="I59" s="40"/>
      <c r="J59" s="92">
        <f>J88</f>
        <v>0</v>
      </c>
      <c r="K59" s="40"/>
      <c r="L59" s="118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20" t="s">
        <v>192</v>
      </c>
    </row>
    <row r="60" spans="1:31" s="9" customFormat="1" ht="24.95" customHeight="1">
      <c r="A60" s="9"/>
      <c r="B60" s="135"/>
      <c r="C60" s="9"/>
      <c r="D60" s="136" t="s">
        <v>193</v>
      </c>
      <c r="E60" s="137"/>
      <c r="F60" s="137"/>
      <c r="G60" s="137"/>
      <c r="H60" s="137"/>
      <c r="I60" s="137"/>
      <c r="J60" s="138">
        <f>J89</f>
        <v>0</v>
      </c>
      <c r="K60" s="9"/>
      <c r="L60" s="135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39"/>
      <c r="C61" s="10"/>
      <c r="D61" s="140" t="s">
        <v>194</v>
      </c>
      <c r="E61" s="141"/>
      <c r="F61" s="141"/>
      <c r="G61" s="141"/>
      <c r="H61" s="141"/>
      <c r="I61" s="141"/>
      <c r="J61" s="142">
        <f>J90</f>
        <v>0</v>
      </c>
      <c r="K61" s="10"/>
      <c r="L61" s="13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39"/>
      <c r="C62" s="10"/>
      <c r="D62" s="140" t="s">
        <v>195</v>
      </c>
      <c r="E62" s="141"/>
      <c r="F62" s="141"/>
      <c r="G62" s="141"/>
      <c r="H62" s="141"/>
      <c r="I62" s="141"/>
      <c r="J62" s="142">
        <f>J112</f>
        <v>0</v>
      </c>
      <c r="K62" s="10"/>
      <c r="L62" s="13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39"/>
      <c r="C63" s="10"/>
      <c r="D63" s="140" t="s">
        <v>1277</v>
      </c>
      <c r="E63" s="141"/>
      <c r="F63" s="141"/>
      <c r="G63" s="141"/>
      <c r="H63" s="141"/>
      <c r="I63" s="141"/>
      <c r="J63" s="142">
        <f>J114</f>
        <v>0</v>
      </c>
      <c r="K63" s="10"/>
      <c r="L63" s="13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39"/>
      <c r="C64" s="10"/>
      <c r="D64" s="140" t="s">
        <v>200</v>
      </c>
      <c r="E64" s="141"/>
      <c r="F64" s="141"/>
      <c r="G64" s="141"/>
      <c r="H64" s="141"/>
      <c r="I64" s="141"/>
      <c r="J64" s="142">
        <f>J117</f>
        <v>0</v>
      </c>
      <c r="K64" s="10"/>
      <c r="L64" s="13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9" customFormat="1" ht="24.95" customHeight="1">
      <c r="A65" s="9"/>
      <c r="B65" s="135"/>
      <c r="C65" s="9"/>
      <c r="D65" s="136" t="s">
        <v>603</v>
      </c>
      <c r="E65" s="137"/>
      <c r="F65" s="137"/>
      <c r="G65" s="137"/>
      <c r="H65" s="137"/>
      <c r="I65" s="137"/>
      <c r="J65" s="138">
        <f>J120</f>
        <v>0</v>
      </c>
      <c r="K65" s="9"/>
      <c r="L65" s="135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10" customFormat="1" ht="19.9" customHeight="1">
      <c r="A66" s="10"/>
      <c r="B66" s="139"/>
      <c r="C66" s="10"/>
      <c r="D66" s="140" t="s">
        <v>1081</v>
      </c>
      <c r="E66" s="141"/>
      <c r="F66" s="141"/>
      <c r="G66" s="141"/>
      <c r="H66" s="141"/>
      <c r="I66" s="141"/>
      <c r="J66" s="142">
        <f>J121</f>
        <v>0</v>
      </c>
      <c r="K66" s="10"/>
      <c r="L66" s="139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39"/>
      <c r="C67" s="10"/>
      <c r="D67" s="140" t="s">
        <v>2190</v>
      </c>
      <c r="E67" s="141"/>
      <c r="F67" s="141"/>
      <c r="G67" s="141"/>
      <c r="H67" s="141"/>
      <c r="I67" s="141"/>
      <c r="J67" s="142">
        <f>J167</f>
        <v>0</v>
      </c>
      <c r="K67" s="10"/>
      <c r="L67" s="139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9" customFormat="1" ht="24.95" customHeight="1">
      <c r="A68" s="9"/>
      <c r="B68" s="135"/>
      <c r="C68" s="9"/>
      <c r="D68" s="136" t="s">
        <v>1082</v>
      </c>
      <c r="E68" s="137"/>
      <c r="F68" s="137"/>
      <c r="G68" s="137"/>
      <c r="H68" s="137"/>
      <c r="I68" s="137"/>
      <c r="J68" s="138">
        <f>J170</f>
        <v>0</v>
      </c>
      <c r="K68" s="9"/>
      <c r="L68" s="135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2" customFormat="1" ht="21.8" customHeight="1">
      <c r="A69" s="40"/>
      <c r="B69" s="41"/>
      <c r="C69" s="40"/>
      <c r="D69" s="40"/>
      <c r="E69" s="40"/>
      <c r="F69" s="40"/>
      <c r="G69" s="40"/>
      <c r="H69" s="40"/>
      <c r="I69" s="40"/>
      <c r="J69" s="40"/>
      <c r="K69" s="40"/>
      <c r="L69" s="118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6.95" customHeight="1">
      <c r="A70" s="40"/>
      <c r="B70" s="57"/>
      <c r="C70" s="58"/>
      <c r="D70" s="58"/>
      <c r="E70" s="58"/>
      <c r="F70" s="58"/>
      <c r="G70" s="58"/>
      <c r="H70" s="58"/>
      <c r="I70" s="58"/>
      <c r="J70" s="58"/>
      <c r="K70" s="58"/>
      <c r="L70" s="118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4" spans="1:31" s="2" customFormat="1" ht="6.95" customHeight="1">
      <c r="A74" s="40"/>
      <c r="B74" s="59"/>
      <c r="C74" s="60"/>
      <c r="D74" s="60"/>
      <c r="E74" s="60"/>
      <c r="F74" s="60"/>
      <c r="G74" s="60"/>
      <c r="H74" s="60"/>
      <c r="I74" s="60"/>
      <c r="J74" s="60"/>
      <c r="K74" s="60"/>
      <c r="L74" s="118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24.95" customHeight="1">
      <c r="A75" s="40"/>
      <c r="B75" s="41"/>
      <c r="C75" s="24" t="s">
        <v>201</v>
      </c>
      <c r="D75" s="40"/>
      <c r="E75" s="40"/>
      <c r="F75" s="40"/>
      <c r="G75" s="40"/>
      <c r="H75" s="40"/>
      <c r="I75" s="40"/>
      <c r="J75" s="40"/>
      <c r="K75" s="40"/>
      <c r="L75" s="118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6.95" customHeight="1">
      <c r="A76" s="40"/>
      <c r="B76" s="41"/>
      <c r="C76" s="40"/>
      <c r="D76" s="40"/>
      <c r="E76" s="40"/>
      <c r="F76" s="40"/>
      <c r="G76" s="40"/>
      <c r="H76" s="40"/>
      <c r="I76" s="40"/>
      <c r="J76" s="40"/>
      <c r="K76" s="40"/>
      <c r="L76" s="118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2" customHeight="1">
      <c r="A77" s="40"/>
      <c r="B77" s="41"/>
      <c r="C77" s="33" t="s">
        <v>17</v>
      </c>
      <c r="D77" s="40"/>
      <c r="E77" s="40"/>
      <c r="F77" s="40"/>
      <c r="G77" s="40"/>
      <c r="H77" s="40"/>
      <c r="I77" s="40"/>
      <c r="J77" s="40"/>
      <c r="K77" s="40"/>
      <c r="L77" s="118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6.5" customHeight="1">
      <c r="A78" s="40"/>
      <c r="B78" s="41"/>
      <c r="C78" s="40"/>
      <c r="D78" s="40"/>
      <c r="E78" s="117" t="str">
        <f>E7</f>
        <v>II/187 Kolínec průtah</v>
      </c>
      <c r="F78" s="33"/>
      <c r="G78" s="33"/>
      <c r="H78" s="33"/>
      <c r="I78" s="40"/>
      <c r="J78" s="40"/>
      <c r="K78" s="40"/>
      <c r="L78" s="118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2" customHeight="1">
      <c r="A79" s="40"/>
      <c r="B79" s="41"/>
      <c r="C79" s="33" t="s">
        <v>187</v>
      </c>
      <c r="D79" s="40"/>
      <c r="E79" s="40"/>
      <c r="F79" s="40"/>
      <c r="G79" s="40"/>
      <c r="H79" s="40"/>
      <c r="I79" s="40"/>
      <c r="J79" s="40"/>
      <c r="K79" s="40"/>
      <c r="L79" s="118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6.5" customHeight="1">
      <c r="A80" s="40"/>
      <c r="B80" s="41"/>
      <c r="C80" s="40"/>
      <c r="D80" s="40"/>
      <c r="E80" s="64" t="str">
        <f>E9</f>
        <v>SO 401.1.1 - Veřejné osvětlení - I. úsek - neuznatelné náklady</v>
      </c>
      <c r="F80" s="40"/>
      <c r="G80" s="40"/>
      <c r="H80" s="40"/>
      <c r="I80" s="40"/>
      <c r="J80" s="40"/>
      <c r="K80" s="40"/>
      <c r="L80" s="118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6.95" customHeight="1">
      <c r="A81" s="40"/>
      <c r="B81" s="41"/>
      <c r="C81" s="40"/>
      <c r="D81" s="40"/>
      <c r="E81" s="40"/>
      <c r="F81" s="40"/>
      <c r="G81" s="40"/>
      <c r="H81" s="40"/>
      <c r="I81" s="40"/>
      <c r="J81" s="40"/>
      <c r="K81" s="40"/>
      <c r="L81" s="118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2" customHeight="1">
      <c r="A82" s="40"/>
      <c r="B82" s="41"/>
      <c r="C82" s="33" t="s">
        <v>23</v>
      </c>
      <c r="D82" s="40"/>
      <c r="E82" s="40"/>
      <c r="F82" s="28" t="str">
        <f>F12</f>
        <v>Kolínec</v>
      </c>
      <c r="G82" s="40"/>
      <c r="H82" s="40"/>
      <c r="I82" s="33" t="s">
        <v>25</v>
      </c>
      <c r="J82" s="66" t="str">
        <f>IF(J12="","",J12)</f>
        <v>21. 1. 2021</v>
      </c>
      <c r="K82" s="40"/>
      <c r="L82" s="118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>
      <c r="A83" s="40"/>
      <c r="B83" s="41"/>
      <c r="C83" s="40"/>
      <c r="D83" s="40"/>
      <c r="E83" s="40"/>
      <c r="F83" s="40"/>
      <c r="G83" s="40"/>
      <c r="H83" s="40"/>
      <c r="I83" s="40"/>
      <c r="J83" s="40"/>
      <c r="K83" s="40"/>
      <c r="L83" s="118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40.05" customHeight="1">
      <c r="A84" s="40"/>
      <c r="B84" s="41"/>
      <c r="C84" s="33" t="s">
        <v>31</v>
      </c>
      <c r="D84" s="40"/>
      <c r="E84" s="40"/>
      <c r="F84" s="28" t="str">
        <f>E15</f>
        <v>Městys Kolínec, Kolínec 28, 341 12 Kolínec</v>
      </c>
      <c r="G84" s="40"/>
      <c r="H84" s="40"/>
      <c r="I84" s="33" t="s">
        <v>38</v>
      </c>
      <c r="J84" s="38" t="str">
        <f>E21</f>
        <v>Ing. arch. Martin Jirovský Ph.D., MBA</v>
      </c>
      <c r="K84" s="40"/>
      <c r="L84" s="118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40.05" customHeight="1">
      <c r="A85" s="40"/>
      <c r="B85" s="41"/>
      <c r="C85" s="33" t="s">
        <v>36</v>
      </c>
      <c r="D85" s="40"/>
      <c r="E85" s="40"/>
      <c r="F85" s="28" t="str">
        <f>IF(E18="","",E18)</f>
        <v>Vyplň údaj</v>
      </c>
      <c r="G85" s="40"/>
      <c r="H85" s="40"/>
      <c r="I85" s="33" t="s">
        <v>42</v>
      </c>
      <c r="J85" s="38" t="str">
        <f>E24</f>
        <v>Centrum služen Staré město; Petra Stejskalová</v>
      </c>
      <c r="K85" s="40"/>
      <c r="L85" s="118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0.3" customHeight="1">
      <c r="A86" s="40"/>
      <c r="B86" s="41"/>
      <c r="C86" s="40"/>
      <c r="D86" s="40"/>
      <c r="E86" s="40"/>
      <c r="F86" s="40"/>
      <c r="G86" s="40"/>
      <c r="H86" s="40"/>
      <c r="I86" s="40"/>
      <c r="J86" s="40"/>
      <c r="K86" s="40"/>
      <c r="L86" s="118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11" customFormat="1" ht="29.25" customHeight="1">
      <c r="A87" s="143"/>
      <c r="B87" s="144"/>
      <c r="C87" s="145" t="s">
        <v>202</v>
      </c>
      <c r="D87" s="146" t="s">
        <v>65</v>
      </c>
      <c r="E87" s="146" t="s">
        <v>61</v>
      </c>
      <c r="F87" s="146" t="s">
        <v>62</v>
      </c>
      <c r="G87" s="146" t="s">
        <v>203</v>
      </c>
      <c r="H87" s="146" t="s">
        <v>204</v>
      </c>
      <c r="I87" s="146" t="s">
        <v>205</v>
      </c>
      <c r="J87" s="147" t="s">
        <v>191</v>
      </c>
      <c r="K87" s="148" t="s">
        <v>206</v>
      </c>
      <c r="L87" s="149"/>
      <c r="M87" s="82" t="s">
        <v>3</v>
      </c>
      <c r="N87" s="83" t="s">
        <v>50</v>
      </c>
      <c r="O87" s="83" t="s">
        <v>207</v>
      </c>
      <c r="P87" s="83" t="s">
        <v>208</v>
      </c>
      <c r="Q87" s="83" t="s">
        <v>209</v>
      </c>
      <c r="R87" s="83" t="s">
        <v>210</v>
      </c>
      <c r="S87" s="83" t="s">
        <v>211</v>
      </c>
      <c r="T87" s="84" t="s">
        <v>212</v>
      </c>
      <c r="U87" s="143"/>
      <c r="V87" s="143"/>
      <c r="W87" s="143"/>
      <c r="X87" s="143"/>
      <c r="Y87" s="143"/>
      <c r="Z87" s="143"/>
      <c r="AA87" s="143"/>
      <c r="AB87" s="143"/>
      <c r="AC87" s="143"/>
      <c r="AD87" s="143"/>
      <c r="AE87" s="143"/>
    </row>
    <row r="88" spans="1:63" s="2" customFormat="1" ht="22.8" customHeight="1">
      <c r="A88" s="40"/>
      <c r="B88" s="41"/>
      <c r="C88" s="89" t="s">
        <v>213</v>
      </c>
      <c r="D88" s="40"/>
      <c r="E88" s="40"/>
      <c r="F88" s="40"/>
      <c r="G88" s="40"/>
      <c r="H88" s="40"/>
      <c r="I88" s="40"/>
      <c r="J88" s="150">
        <f>BK88</f>
        <v>0</v>
      </c>
      <c r="K88" s="40"/>
      <c r="L88" s="41"/>
      <c r="M88" s="85"/>
      <c r="N88" s="70"/>
      <c r="O88" s="86"/>
      <c r="P88" s="151">
        <f>P89+P120+P170</f>
        <v>0</v>
      </c>
      <c r="Q88" s="86"/>
      <c r="R88" s="151">
        <f>R89+R120+R170</f>
        <v>1.2214700000000003</v>
      </c>
      <c r="S88" s="86"/>
      <c r="T88" s="152">
        <f>T89+T120+T170</f>
        <v>0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T88" s="20" t="s">
        <v>79</v>
      </c>
      <c r="AU88" s="20" t="s">
        <v>192</v>
      </c>
      <c r="BK88" s="153">
        <f>BK89+BK120+BK170</f>
        <v>0</v>
      </c>
    </row>
    <row r="89" spans="1:63" s="12" customFormat="1" ht="25.9" customHeight="1">
      <c r="A89" s="12"/>
      <c r="B89" s="154"/>
      <c r="C89" s="12"/>
      <c r="D89" s="155" t="s">
        <v>79</v>
      </c>
      <c r="E89" s="156" t="s">
        <v>214</v>
      </c>
      <c r="F89" s="156" t="s">
        <v>215</v>
      </c>
      <c r="G89" s="12"/>
      <c r="H89" s="12"/>
      <c r="I89" s="157"/>
      <c r="J89" s="158">
        <f>BK89</f>
        <v>0</v>
      </c>
      <c r="K89" s="12"/>
      <c r="L89" s="154"/>
      <c r="M89" s="159"/>
      <c r="N89" s="160"/>
      <c r="O89" s="160"/>
      <c r="P89" s="161">
        <f>P90+P112+P114+P117</f>
        <v>0</v>
      </c>
      <c r="Q89" s="160"/>
      <c r="R89" s="161">
        <f>R90+R112+R114+R117</f>
        <v>0.09230000000000001</v>
      </c>
      <c r="S89" s="160"/>
      <c r="T89" s="162">
        <f>T90+T112+T114+T117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155" t="s">
        <v>88</v>
      </c>
      <c r="AT89" s="163" t="s">
        <v>79</v>
      </c>
      <c r="AU89" s="163" t="s">
        <v>80</v>
      </c>
      <c r="AY89" s="155" t="s">
        <v>216</v>
      </c>
      <c r="BK89" s="164">
        <f>BK90+BK112+BK114+BK117</f>
        <v>0</v>
      </c>
    </row>
    <row r="90" spans="1:63" s="12" customFormat="1" ht="22.8" customHeight="1">
      <c r="A90" s="12"/>
      <c r="B90" s="154"/>
      <c r="C90" s="12"/>
      <c r="D90" s="155" t="s">
        <v>79</v>
      </c>
      <c r="E90" s="165" t="s">
        <v>88</v>
      </c>
      <c r="F90" s="165" t="s">
        <v>217</v>
      </c>
      <c r="G90" s="12"/>
      <c r="H90" s="12"/>
      <c r="I90" s="157"/>
      <c r="J90" s="166">
        <f>BK90</f>
        <v>0</v>
      </c>
      <c r="K90" s="12"/>
      <c r="L90" s="154"/>
      <c r="M90" s="159"/>
      <c r="N90" s="160"/>
      <c r="O90" s="160"/>
      <c r="P90" s="161">
        <f>SUM(P91:P111)</f>
        <v>0</v>
      </c>
      <c r="Q90" s="160"/>
      <c r="R90" s="161">
        <f>SUM(R91:R111)</f>
        <v>0.0315</v>
      </c>
      <c r="S90" s="160"/>
      <c r="T90" s="162">
        <f>SUM(T91:T111)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155" t="s">
        <v>88</v>
      </c>
      <c r="AT90" s="163" t="s">
        <v>79</v>
      </c>
      <c r="AU90" s="163" t="s">
        <v>88</v>
      </c>
      <c r="AY90" s="155" t="s">
        <v>216</v>
      </c>
      <c r="BK90" s="164">
        <f>SUM(BK91:BK111)</f>
        <v>0</v>
      </c>
    </row>
    <row r="91" spans="1:65" s="2" customFormat="1" ht="37.8" customHeight="1">
      <c r="A91" s="40"/>
      <c r="B91" s="167"/>
      <c r="C91" s="168" t="s">
        <v>88</v>
      </c>
      <c r="D91" s="168" t="s">
        <v>218</v>
      </c>
      <c r="E91" s="169" t="s">
        <v>2191</v>
      </c>
      <c r="F91" s="170" t="s">
        <v>2192</v>
      </c>
      <c r="G91" s="171" t="s">
        <v>270</v>
      </c>
      <c r="H91" s="172">
        <v>9</v>
      </c>
      <c r="I91" s="173"/>
      <c r="J91" s="174">
        <f>ROUND(I91*H91,2)</f>
        <v>0</v>
      </c>
      <c r="K91" s="175"/>
      <c r="L91" s="41"/>
      <c r="M91" s="176" t="s">
        <v>3</v>
      </c>
      <c r="N91" s="177" t="s">
        <v>51</v>
      </c>
      <c r="O91" s="74"/>
      <c r="P91" s="178">
        <f>O91*H91</f>
        <v>0</v>
      </c>
      <c r="Q91" s="178">
        <v>0</v>
      </c>
      <c r="R91" s="178">
        <f>Q91*H91</f>
        <v>0</v>
      </c>
      <c r="S91" s="178">
        <v>0</v>
      </c>
      <c r="T91" s="179">
        <f>S91*H91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180" t="s">
        <v>222</v>
      </c>
      <c r="AT91" s="180" t="s">
        <v>218</v>
      </c>
      <c r="AU91" s="180" t="s">
        <v>22</v>
      </c>
      <c r="AY91" s="20" t="s">
        <v>216</v>
      </c>
      <c r="BE91" s="181">
        <f>IF(N91="základní",J91,0)</f>
        <v>0</v>
      </c>
      <c r="BF91" s="181">
        <f>IF(N91="snížená",J91,0)</f>
        <v>0</v>
      </c>
      <c r="BG91" s="181">
        <f>IF(N91="zákl. přenesená",J91,0)</f>
        <v>0</v>
      </c>
      <c r="BH91" s="181">
        <f>IF(N91="sníž. přenesená",J91,0)</f>
        <v>0</v>
      </c>
      <c r="BI91" s="181">
        <f>IF(N91="nulová",J91,0)</f>
        <v>0</v>
      </c>
      <c r="BJ91" s="20" t="s">
        <v>88</v>
      </c>
      <c r="BK91" s="181">
        <f>ROUND(I91*H91,2)</f>
        <v>0</v>
      </c>
      <c r="BL91" s="20" t="s">
        <v>222</v>
      </c>
      <c r="BM91" s="180" t="s">
        <v>2193</v>
      </c>
    </row>
    <row r="92" spans="1:51" s="13" customFormat="1" ht="12">
      <c r="A92" s="13"/>
      <c r="B92" s="182"/>
      <c r="C92" s="13"/>
      <c r="D92" s="183" t="s">
        <v>224</v>
      </c>
      <c r="E92" s="184" t="s">
        <v>3</v>
      </c>
      <c r="F92" s="185" t="s">
        <v>2320</v>
      </c>
      <c r="G92" s="13"/>
      <c r="H92" s="186">
        <v>9</v>
      </c>
      <c r="I92" s="187"/>
      <c r="J92" s="13"/>
      <c r="K92" s="13"/>
      <c r="L92" s="182"/>
      <c r="M92" s="188"/>
      <c r="N92" s="189"/>
      <c r="O92" s="189"/>
      <c r="P92" s="189"/>
      <c r="Q92" s="189"/>
      <c r="R92" s="189"/>
      <c r="S92" s="189"/>
      <c r="T92" s="190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184" t="s">
        <v>224</v>
      </c>
      <c r="AU92" s="184" t="s">
        <v>22</v>
      </c>
      <c r="AV92" s="13" t="s">
        <v>22</v>
      </c>
      <c r="AW92" s="13" t="s">
        <v>41</v>
      </c>
      <c r="AX92" s="13" t="s">
        <v>80</v>
      </c>
      <c r="AY92" s="184" t="s">
        <v>216</v>
      </c>
    </row>
    <row r="93" spans="1:51" s="14" customFormat="1" ht="12">
      <c r="A93" s="14"/>
      <c r="B93" s="195"/>
      <c r="C93" s="14"/>
      <c r="D93" s="183" t="s">
        <v>224</v>
      </c>
      <c r="E93" s="196" t="s">
        <v>3</v>
      </c>
      <c r="F93" s="197" t="s">
        <v>233</v>
      </c>
      <c r="G93" s="14"/>
      <c r="H93" s="198">
        <v>9</v>
      </c>
      <c r="I93" s="199"/>
      <c r="J93" s="14"/>
      <c r="K93" s="14"/>
      <c r="L93" s="195"/>
      <c r="M93" s="200"/>
      <c r="N93" s="201"/>
      <c r="O93" s="201"/>
      <c r="P93" s="201"/>
      <c r="Q93" s="201"/>
      <c r="R93" s="201"/>
      <c r="S93" s="201"/>
      <c r="T93" s="202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T93" s="196" t="s">
        <v>224</v>
      </c>
      <c r="AU93" s="196" t="s">
        <v>22</v>
      </c>
      <c r="AV93" s="14" t="s">
        <v>222</v>
      </c>
      <c r="AW93" s="14" t="s">
        <v>41</v>
      </c>
      <c r="AX93" s="14" t="s">
        <v>88</v>
      </c>
      <c r="AY93" s="196" t="s">
        <v>216</v>
      </c>
    </row>
    <row r="94" spans="1:65" s="2" customFormat="1" ht="37.8" customHeight="1">
      <c r="A94" s="40"/>
      <c r="B94" s="167"/>
      <c r="C94" s="168" t="s">
        <v>22</v>
      </c>
      <c r="D94" s="168" t="s">
        <v>218</v>
      </c>
      <c r="E94" s="169" t="s">
        <v>1301</v>
      </c>
      <c r="F94" s="170" t="s">
        <v>1302</v>
      </c>
      <c r="G94" s="171" t="s">
        <v>270</v>
      </c>
      <c r="H94" s="172">
        <v>128</v>
      </c>
      <c r="I94" s="173"/>
      <c r="J94" s="174">
        <f>ROUND(I94*H94,2)</f>
        <v>0</v>
      </c>
      <c r="K94" s="175"/>
      <c r="L94" s="41"/>
      <c r="M94" s="176" t="s">
        <v>3</v>
      </c>
      <c r="N94" s="177" t="s">
        <v>51</v>
      </c>
      <c r="O94" s="74"/>
      <c r="P94" s="178">
        <f>O94*H94</f>
        <v>0</v>
      </c>
      <c r="Q94" s="178">
        <v>0</v>
      </c>
      <c r="R94" s="178">
        <f>Q94*H94</f>
        <v>0</v>
      </c>
      <c r="S94" s="178">
        <v>0</v>
      </c>
      <c r="T94" s="179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180" t="s">
        <v>222</v>
      </c>
      <c r="AT94" s="180" t="s">
        <v>218</v>
      </c>
      <c r="AU94" s="180" t="s">
        <v>22</v>
      </c>
      <c r="AY94" s="20" t="s">
        <v>216</v>
      </c>
      <c r="BE94" s="181">
        <f>IF(N94="základní",J94,0)</f>
        <v>0</v>
      </c>
      <c r="BF94" s="181">
        <f>IF(N94="snížená",J94,0)</f>
        <v>0</v>
      </c>
      <c r="BG94" s="181">
        <f>IF(N94="zákl. přenesená",J94,0)</f>
        <v>0</v>
      </c>
      <c r="BH94" s="181">
        <f>IF(N94="sníž. přenesená",J94,0)</f>
        <v>0</v>
      </c>
      <c r="BI94" s="181">
        <f>IF(N94="nulová",J94,0)</f>
        <v>0</v>
      </c>
      <c r="BJ94" s="20" t="s">
        <v>88</v>
      </c>
      <c r="BK94" s="181">
        <f>ROUND(I94*H94,2)</f>
        <v>0</v>
      </c>
      <c r="BL94" s="20" t="s">
        <v>222</v>
      </c>
      <c r="BM94" s="180" t="s">
        <v>2195</v>
      </c>
    </row>
    <row r="95" spans="1:51" s="13" customFormat="1" ht="12">
      <c r="A95" s="13"/>
      <c r="B95" s="182"/>
      <c r="C95" s="13"/>
      <c r="D95" s="183" t="s">
        <v>224</v>
      </c>
      <c r="E95" s="184" t="s">
        <v>3</v>
      </c>
      <c r="F95" s="185" t="s">
        <v>2321</v>
      </c>
      <c r="G95" s="13"/>
      <c r="H95" s="186">
        <v>128</v>
      </c>
      <c r="I95" s="187"/>
      <c r="J95" s="13"/>
      <c r="K95" s="13"/>
      <c r="L95" s="182"/>
      <c r="M95" s="188"/>
      <c r="N95" s="189"/>
      <c r="O95" s="189"/>
      <c r="P95" s="189"/>
      <c r="Q95" s="189"/>
      <c r="R95" s="189"/>
      <c r="S95" s="189"/>
      <c r="T95" s="190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184" t="s">
        <v>224</v>
      </c>
      <c r="AU95" s="184" t="s">
        <v>22</v>
      </c>
      <c r="AV95" s="13" t="s">
        <v>22</v>
      </c>
      <c r="AW95" s="13" t="s">
        <v>41</v>
      </c>
      <c r="AX95" s="13" t="s">
        <v>88</v>
      </c>
      <c r="AY95" s="184" t="s">
        <v>216</v>
      </c>
    </row>
    <row r="96" spans="1:65" s="2" customFormat="1" ht="37.8" customHeight="1">
      <c r="A96" s="40"/>
      <c r="B96" s="167"/>
      <c r="C96" s="168" t="s">
        <v>234</v>
      </c>
      <c r="D96" s="168" t="s">
        <v>218</v>
      </c>
      <c r="E96" s="169" t="s">
        <v>2197</v>
      </c>
      <c r="F96" s="170" t="s">
        <v>2198</v>
      </c>
      <c r="G96" s="171" t="s">
        <v>260</v>
      </c>
      <c r="H96" s="172">
        <v>15</v>
      </c>
      <c r="I96" s="173"/>
      <c r="J96" s="174">
        <f>ROUND(I96*H96,2)</f>
        <v>0</v>
      </c>
      <c r="K96" s="175"/>
      <c r="L96" s="41"/>
      <c r="M96" s="176" t="s">
        <v>3</v>
      </c>
      <c r="N96" s="177" t="s">
        <v>51</v>
      </c>
      <c r="O96" s="74"/>
      <c r="P96" s="178">
        <f>O96*H96</f>
        <v>0</v>
      </c>
      <c r="Q96" s="178">
        <v>0</v>
      </c>
      <c r="R96" s="178">
        <f>Q96*H96</f>
        <v>0</v>
      </c>
      <c r="S96" s="178">
        <v>0</v>
      </c>
      <c r="T96" s="179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180" t="s">
        <v>222</v>
      </c>
      <c r="AT96" s="180" t="s">
        <v>218</v>
      </c>
      <c r="AU96" s="180" t="s">
        <v>22</v>
      </c>
      <c r="AY96" s="20" t="s">
        <v>216</v>
      </c>
      <c r="BE96" s="181">
        <f>IF(N96="základní",J96,0)</f>
        <v>0</v>
      </c>
      <c r="BF96" s="181">
        <f>IF(N96="snížená",J96,0)</f>
        <v>0</v>
      </c>
      <c r="BG96" s="181">
        <f>IF(N96="zákl. přenesená",J96,0)</f>
        <v>0</v>
      </c>
      <c r="BH96" s="181">
        <f>IF(N96="sníž. přenesená",J96,0)</f>
        <v>0</v>
      </c>
      <c r="BI96" s="181">
        <f>IF(N96="nulová",J96,0)</f>
        <v>0</v>
      </c>
      <c r="BJ96" s="20" t="s">
        <v>88</v>
      </c>
      <c r="BK96" s="181">
        <f>ROUND(I96*H96,2)</f>
        <v>0</v>
      </c>
      <c r="BL96" s="20" t="s">
        <v>222</v>
      </c>
      <c r="BM96" s="180" t="s">
        <v>2199</v>
      </c>
    </row>
    <row r="97" spans="1:65" s="2" customFormat="1" ht="14.4" customHeight="1">
      <c r="A97" s="40"/>
      <c r="B97" s="167"/>
      <c r="C97" s="203" t="s">
        <v>222</v>
      </c>
      <c r="D97" s="203" t="s">
        <v>355</v>
      </c>
      <c r="E97" s="204" t="s">
        <v>2200</v>
      </c>
      <c r="F97" s="205" t="s">
        <v>2201</v>
      </c>
      <c r="G97" s="206" t="s">
        <v>260</v>
      </c>
      <c r="H97" s="207">
        <v>15</v>
      </c>
      <c r="I97" s="208"/>
      <c r="J97" s="209">
        <f>ROUND(I97*H97,2)</f>
        <v>0</v>
      </c>
      <c r="K97" s="210"/>
      <c r="L97" s="211"/>
      <c r="M97" s="212" t="s">
        <v>3</v>
      </c>
      <c r="N97" s="213" t="s">
        <v>51</v>
      </c>
      <c r="O97" s="74"/>
      <c r="P97" s="178">
        <f>O97*H97</f>
        <v>0</v>
      </c>
      <c r="Q97" s="178">
        <v>0.0021</v>
      </c>
      <c r="R97" s="178">
        <f>Q97*H97</f>
        <v>0.0315</v>
      </c>
      <c r="S97" s="178">
        <v>0</v>
      </c>
      <c r="T97" s="179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180" t="s">
        <v>257</v>
      </c>
      <c r="AT97" s="180" t="s">
        <v>355</v>
      </c>
      <c r="AU97" s="180" t="s">
        <v>22</v>
      </c>
      <c r="AY97" s="20" t="s">
        <v>216</v>
      </c>
      <c r="BE97" s="181">
        <f>IF(N97="základní",J97,0)</f>
        <v>0</v>
      </c>
      <c r="BF97" s="181">
        <f>IF(N97="snížená",J97,0)</f>
        <v>0</v>
      </c>
      <c r="BG97" s="181">
        <f>IF(N97="zákl. přenesená",J97,0)</f>
        <v>0</v>
      </c>
      <c r="BH97" s="181">
        <f>IF(N97="sníž. přenesená",J97,0)</f>
        <v>0</v>
      </c>
      <c r="BI97" s="181">
        <f>IF(N97="nulová",J97,0)</f>
        <v>0</v>
      </c>
      <c r="BJ97" s="20" t="s">
        <v>88</v>
      </c>
      <c r="BK97" s="181">
        <f>ROUND(I97*H97,2)</f>
        <v>0</v>
      </c>
      <c r="BL97" s="20" t="s">
        <v>222</v>
      </c>
      <c r="BM97" s="180" t="s">
        <v>2202</v>
      </c>
    </row>
    <row r="98" spans="1:65" s="2" customFormat="1" ht="62.7" customHeight="1">
      <c r="A98" s="40"/>
      <c r="B98" s="167"/>
      <c r="C98" s="168" t="s">
        <v>244</v>
      </c>
      <c r="D98" s="168" t="s">
        <v>218</v>
      </c>
      <c r="E98" s="169" t="s">
        <v>292</v>
      </c>
      <c r="F98" s="170" t="s">
        <v>293</v>
      </c>
      <c r="G98" s="171" t="s">
        <v>270</v>
      </c>
      <c r="H98" s="172">
        <v>60.2</v>
      </c>
      <c r="I98" s="173"/>
      <c r="J98" s="174">
        <f>ROUND(I98*H98,2)</f>
        <v>0</v>
      </c>
      <c r="K98" s="175"/>
      <c r="L98" s="41"/>
      <c r="M98" s="176" t="s">
        <v>3</v>
      </c>
      <c r="N98" s="177" t="s">
        <v>51</v>
      </c>
      <c r="O98" s="74"/>
      <c r="P98" s="178">
        <f>O98*H98</f>
        <v>0</v>
      </c>
      <c r="Q98" s="178">
        <v>0</v>
      </c>
      <c r="R98" s="178">
        <f>Q98*H98</f>
        <v>0</v>
      </c>
      <c r="S98" s="178">
        <v>0</v>
      </c>
      <c r="T98" s="179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180" t="s">
        <v>222</v>
      </c>
      <c r="AT98" s="180" t="s">
        <v>218</v>
      </c>
      <c r="AU98" s="180" t="s">
        <v>22</v>
      </c>
      <c r="AY98" s="20" t="s">
        <v>216</v>
      </c>
      <c r="BE98" s="181">
        <f>IF(N98="základní",J98,0)</f>
        <v>0</v>
      </c>
      <c r="BF98" s="181">
        <f>IF(N98="snížená",J98,0)</f>
        <v>0</v>
      </c>
      <c r="BG98" s="181">
        <f>IF(N98="zákl. přenesená",J98,0)</f>
        <v>0</v>
      </c>
      <c r="BH98" s="181">
        <f>IF(N98="sníž. přenesená",J98,0)</f>
        <v>0</v>
      </c>
      <c r="BI98" s="181">
        <f>IF(N98="nulová",J98,0)</f>
        <v>0</v>
      </c>
      <c r="BJ98" s="20" t="s">
        <v>88</v>
      </c>
      <c r="BK98" s="181">
        <f>ROUND(I98*H98,2)</f>
        <v>0</v>
      </c>
      <c r="BL98" s="20" t="s">
        <v>222</v>
      </c>
      <c r="BM98" s="180" t="s">
        <v>2203</v>
      </c>
    </row>
    <row r="99" spans="1:47" s="2" customFormat="1" ht="12">
      <c r="A99" s="40"/>
      <c r="B99" s="41"/>
      <c r="C99" s="40"/>
      <c r="D99" s="183" t="s">
        <v>229</v>
      </c>
      <c r="E99" s="40"/>
      <c r="F99" s="191" t="s">
        <v>295</v>
      </c>
      <c r="G99" s="40"/>
      <c r="H99" s="40"/>
      <c r="I99" s="192"/>
      <c r="J99" s="40"/>
      <c r="K99" s="40"/>
      <c r="L99" s="41"/>
      <c r="M99" s="193"/>
      <c r="N99" s="194"/>
      <c r="O99" s="74"/>
      <c r="P99" s="74"/>
      <c r="Q99" s="74"/>
      <c r="R99" s="74"/>
      <c r="S99" s="74"/>
      <c r="T99" s="75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T99" s="20" t="s">
        <v>229</v>
      </c>
      <c r="AU99" s="20" t="s">
        <v>22</v>
      </c>
    </row>
    <row r="100" spans="1:51" s="13" customFormat="1" ht="12">
      <c r="A100" s="13"/>
      <c r="B100" s="182"/>
      <c r="C100" s="13"/>
      <c r="D100" s="183" t="s">
        <v>224</v>
      </c>
      <c r="E100" s="184" t="s">
        <v>3</v>
      </c>
      <c r="F100" s="185" t="s">
        <v>2322</v>
      </c>
      <c r="G100" s="13"/>
      <c r="H100" s="186">
        <v>60.2</v>
      </c>
      <c r="I100" s="187"/>
      <c r="J100" s="13"/>
      <c r="K100" s="13"/>
      <c r="L100" s="182"/>
      <c r="M100" s="188"/>
      <c r="N100" s="189"/>
      <c r="O100" s="189"/>
      <c r="P100" s="189"/>
      <c r="Q100" s="189"/>
      <c r="R100" s="189"/>
      <c r="S100" s="189"/>
      <c r="T100" s="190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184" t="s">
        <v>224</v>
      </c>
      <c r="AU100" s="184" t="s">
        <v>22</v>
      </c>
      <c r="AV100" s="13" t="s">
        <v>22</v>
      </c>
      <c r="AW100" s="13" t="s">
        <v>41</v>
      </c>
      <c r="AX100" s="13" t="s">
        <v>88</v>
      </c>
      <c r="AY100" s="184" t="s">
        <v>216</v>
      </c>
    </row>
    <row r="101" spans="1:65" s="2" customFormat="1" ht="62.7" customHeight="1">
      <c r="A101" s="40"/>
      <c r="B101" s="167"/>
      <c r="C101" s="168" t="s">
        <v>248</v>
      </c>
      <c r="D101" s="168" t="s">
        <v>218</v>
      </c>
      <c r="E101" s="169" t="s">
        <v>2205</v>
      </c>
      <c r="F101" s="170" t="s">
        <v>2206</v>
      </c>
      <c r="G101" s="171" t="s">
        <v>270</v>
      </c>
      <c r="H101" s="172">
        <v>842.8</v>
      </c>
      <c r="I101" s="173"/>
      <c r="J101" s="174">
        <f>ROUND(I101*H101,2)</f>
        <v>0</v>
      </c>
      <c r="K101" s="175"/>
      <c r="L101" s="41"/>
      <c r="M101" s="176" t="s">
        <v>3</v>
      </c>
      <c r="N101" s="177" t="s">
        <v>51</v>
      </c>
      <c r="O101" s="74"/>
      <c r="P101" s="178">
        <f>O101*H101</f>
        <v>0</v>
      </c>
      <c r="Q101" s="178">
        <v>0</v>
      </c>
      <c r="R101" s="178">
        <f>Q101*H101</f>
        <v>0</v>
      </c>
      <c r="S101" s="178">
        <v>0</v>
      </c>
      <c r="T101" s="179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180" t="s">
        <v>222</v>
      </c>
      <c r="AT101" s="180" t="s">
        <v>218</v>
      </c>
      <c r="AU101" s="180" t="s">
        <v>22</v>
      </c>
      <c r="AY101" s="20" t="s">
        <v>216</v>
      </c>
      <c r="BE101" s="181">
        <f>IF(N101="základní",J101,0)</f>
        <v>0</v>
      </c>
      <c r="BF101" s="181">
        <f>IF(N101="snížená",J101,0)</f>
        <v>0</v>
      </c>
      <c r="BG101" s="181">
        <f>IF(N101="zákl. přenesená",J101,0)</f>
        <v>0</v>
      </c>
      <c r="BH101" s="181">
        <f>IF(N101="sníž. přenesená",J101,0)</f>
        <v>0</v>
      </c>
      <c r="BI101" s="181">
        <f>IF(N101="nulová",J101,0)</f>
        <v>0</v>
      </c>
      <c r="BJ101" s="20" t="s">
        <v>88</v>
      </c>
      <c r="BK101" s="181">
        <f>ROUND(I101*H101,2)</f>
        <v>0</v>
      </c>
      <c r="BL101" s="20" t="s">
        <v>222</v>
      </c>
      <c r="BM101" s="180" t="s">
        <v>2323</v>
      </c>
    </row>
    <row r="102" spans="1:47" s="2" customFormat="1" ht="12">
      <c r="A102" s="40"/>
      <c r="B102" s="41"/>
      <c r="C102" s="40"/>
      <c r="D102" s="183" t="s">
        <v>229</v>
      </c>
      <c r="E102" s="40"/>
      <c r="F102" s="191" t="s">
        <v>2324</v>
      </c>
      <c r="G102" s="40"/>
      <c r="H102" s="40"/>
      <c r="I102" s="192"/>
      <c r="J102" s="40"/>
      <c r="K102" s="40"/>
      <c r="L102" s="41"/>
      <c r="M102" s="193"/>
      <c r="N102" s="194"/>
      <c r="O102" s="74"/>
      <c r="P102" s="74"/>
      <c r="Q102" s="74"/>
      <c r="R102" s="74"/>
      <c r="S102" s="74"/>
      <c r="T102" s="75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T102" s="20" t="s">
        <v>229</v>
      </c>
      <c r="AU102" s="20" t="s">
        <v>22</v>
      </c>
    </row>
    <row r="103" spans="1:51" s="13" customFormat="1" ht="12">
      <c r="A103" s="13"/>
      <c r="B103" s="182"/>
      <c r="C103" s="13"/>
      <c r="D103" s="183" t="s">
        <v>224</v>
      </c>
      <c r="E103" s="13"/>
      <c r="F103" s="185" t="s">
        <v>2325</v>
      </c>
      <c r="G103" s="13"/>
      <c r="H103" s="186">
        <v>842.8</v>
      </c>
      <c r="I103" s="187"/>
      <c r="J103" s="13"/>
      <c r="K103" s="13"/>
      <c r="L103" s="182"/>
      <c r="M103" s="188"/>
      <c r="N103" s="189"/>
      <c r="O103" s="189"/>
      <c r="P103" s="189"/>
      <c r="Q103" s="189"/>
      <c r="R103" s="189"/>
      <c r="S103" s="189"/>
      <c r="T103" s="190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184" t="s">
        <v>224</v>
      </c>
      <c r="AU103" s="184" t="s">
        <v>22</v>
      </c>
      <c r="AV103" s="13" t="s">
        <v>22</v>
      </c>
      <c r="AW103" s="13" t="s">
        <v>4</v>
      </c>
      <c r="AX103" s="13" t="s">
        <v>88</v>
      </c>
      <c r="AY103" s="184" t="s">
        <v>216</v>
      </c>
    </row>
    <row r="104" spans="1:65" s="2" customFormat="1" ht="24.15" customHeight="1">
      <c r="A104" s="40"/>
      <c r="B104" s="167"/>
      <c r="C104" s="168" t="s">
        <v>253</v>
      </c>
      <c r="D104" s="168" t="s">
        <v>218</v>
      </c>
      <c r="E104" s="169" t="s">
        <v>297</v>
      </c>
      <c r="F104" s="170" t="s">
        <v>2210</v>
      </c>
      <c r="G104" s="171" t="s">
        <v>299</v>
      </c>
      <c r="H104" s="172">
        <v>120.4</v>
      </c>
      <c r="I104" s="173"/>
      <c r="J104" s="174">
        <f>ROUND(I104*H104,2)</f>
        <v>0</v>
      </c>
      <c r="K104" s="175"/>
      <c r="L104" s="41"/>
      <c r="M104" s="176" t="s">
        <v>3</v>
      </c>
      <c r="N104" s="177" t="s">
        <v>51</v>
      </c>
      <c r="O104" s="74"/>
      <c r="P104" s="178">
        <f>O104*H104</f>
        <v>0</v>
      </c>
      <c r="Q104" s="178">
        <v>0</v>
      </c>
      <c r="R104" s="178">
        <f>Q104*H104</f>
        <v>0</v>
      </c>
      <c r="S104" s="178">
        <v>0</v>
      </c>
      <c r="T104" s="179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180" t="s">
        <v>222</v>
      </c>
      <c r="AT104" s="180" t="s">
        <v>218</v>
      </c>
      <c r="AU104" s="180" t="s">
        <v>22</v>
      </c>
      <c r="AY104" s="20" t="s">
        <v>216</v>
      </c>
      <c r="BE104" s="181">
        <f>IF(N104="základní",J104,0)</f>
        <v>0</v>
      </c>
      <c r="BF104" s="181">
        <f>IF(N104="snížená",J104,0)</f>
        <v>0</v>
      </c>
      <c r="BG104" s="181">
        <f>IF(N104="zákl. přenesená",J104,0)</f>
        <v>0</v>
      </c>
      <c r="BH104" s="181">
        <f>IF(N104="sníž. přenesená",J104,0)</f>
        <v>0</v>
      </c>
      <c r="BI104" s="181">
        <f>IF(N104="nulová",J104,0)</f>
        <v>0</v>
      </c>
      <c r="BJ104" s="20" t="s">
        <v>88</v>
      </c>
      <c r="BK104" s="181">
        <f>ROUND(I104*H104,2)</f>
        <v>0</v>
      </c>
      <c r="BL104" s="20" t="s">
        <v>222</v>
      </c>
      <c r="BM104" s="180" t="s">
        <v>2211</v>
      </c>
    </row>
    <row r="105" spans="1:51" s="13" customFormat="1" ht="12">
      <c r="A105" s="13"/>
      <c r="B105" s="182"/>
      <c r="C105" s="13"/>
      <c r="D105" s="183" t="s">
        <v>224</v>
      </c>
      <c r="E105" s="13"/>
      <c r="F105" s="185" t="s">
        <v>2326</v>
      </c>
      <c r="G105" s="13"/>
      <c r="H105" s="186">
        <v>120.4</v>
      </c>
      <c r="I105" s="187"/>
      <c r="J105" s="13"/>
      <c r="K105" s="13"/>
      <c r="L105" s="182"/>
      <c r="M105" s="188"/>
      <c r="N105" s="189"/>
      <c r="O105" s="189"/>
      <c r="P105" s="189"/>
      <c r="Q105" s="189"/>
      <c r="R105" s="189"/>
      <c r="S105" s="189"/>
      <c r="T105" s="190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184" t="s">
        <v>224</v>
      </c>
      <c r="AU105" s="184" t="s">
        <v>22</v>
      </c>
      <c r="AV105" s="13" t="s">
        <v>22</v>
      </c>
      <c r="AW105" s="13" t="s">
        <v>4</v>
      </c>
      <c r="AX105" s="13" t="s">
        <v>88</v>
      </c>
      <c r="AY105" s="184" t="s">
        <v>216</v>
      </c>
    </row>
    <row r="106" spans="1:65" s="2" customFormat="1" ht="24.15" customHeight="1">
      <c r="A106" s="40"/>
      <c r="B106" s="167"/>
      <c r="C106" s="168" t="s">
        <v>257</v>
      </c>
      <c r="D106" s="168" t="s">
        <v>218</v>
      </c>
      <c r="E106" s="169" t="s">
        <v>2213</v>
      </c>
      <c r="F106" s="170" t="s">
        <v>2214</v>
      </c>
      <c r="G106" s="171" t="s">
        <v>270</v>
      </c>
      <c r="H106" s="172">
        <v>76.8</v>
      </c>
      <c r="I106" s="173"/>
      <c r="J106" s="174">
        <f>ROUND(I106*H106,2)</f>
        <v>0</v>
      </c>
      <c r="K106" s="175"/>
      <c r="L106" s="41"/>
      <c r="M106" s="176" t="s">
        <v>3</v>
      </c>
      <c r="N106" s="177" t="s">
        <v>51</v>
      </c>
      <c r="O106" s="74"/>
      <c r="P106" s="178">
        <f>O106*H106</f>
        <v>0</v>
      </c>
      <c r="Q106" s="178">
        <v>0</v>
      </c>
      <c r="R106" s="178">
        <f>Q106*H106</f>
        <v>0</v>
      </c>
      <c r="S106" s="178">
        <v>0</v>
      </c>
      <c r="T106" s="179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180" t="s">
        <v>222</v>
      </c>
      <c r="AT106" s="180" t="s">
        <v>218</v>
      </c>
      <c r="AU106" s="180" t="s">
        <v>22</v>
      </c>
      <c r="AY106" s="20" t="s">
        <v>216</v>
      </c>
      <c r="BE106" s="181">
        <f>IF(N106="základní",J106,0)</f>
        <v>0</v>
      </c>
      <c r="BF106" s="181">
        <f>IF(N106="snížená",J106,0)</f>
        <v>0</v>
      </c>
      <c r="BG106" s="181">
        <f>IF(N106="zákl. přenesená",J106,0)</f>
        <v>0</v>
      </c>
      <c r="BH106" s="181">
        <f>IF(N106="sníž. přenesená",J106,0)</f>
        <v>0</v>
      </c>
      <c r="BI106" s="181">
        <f>IF(N106="nulová",J106,0)</f>
        <v>0</v>
      </c>
      <c r="BJ106" s="20" t="s">
        <v>88</v>
      </c>
      <c r="BK106" s="181">
        <f>ROUND(I106*H106,2)</f>
        <v>0</v>
      </c>
      <c r="BL106" s="20" t="s">
        <v>222</v>
      </c>
      <c r="BM106" s="180" t="s">
        <v>2215</v>
      </c>
    </row>
    <row r="107" spans="1:51" s="13" customFormat="1" ht="12">
      <c r="A107" s="13"/>
      <c r="B107" s="182"/>
      <c r="C107" s="13"/>
      <c r="D107" s="183" t="s">
        <v>224</v>
      </c>
      <c r="E107" s="184" t="s">
        <v>3</v>
      </c>
      <c r="F107" s="185" t="s">
        <v>2327</v>
      </c>
      <c r="G107" s="13"/>
      <c r="H107" s="186">
        <v>76.8</v>
      </c>
      <c r="I107" s="187"/>
      <c r="J107" s="13"/>
      <c r="K107" s="13"/>
      <c r="L107" s="182"/>
      <c r="M107" s="188"/>
      <c r="N107" s="189"/>
      <c r="O107" s="189"/>
      <c r="P107" s="189"/>
      <c r="Q107" s="189"/>
      <c r="R107" s="189"/>
      <c r="S107" s="189"/>
      <c r="T107" s="190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184" t="s">
        <v>224</v>
      </c>
      <c r="AU107" s="184" t="s">
        <v>22</v>
      </c>
      <c r="AV107" s="13" t="s">
        <v>22</v>
      </c>
      <c r="AW107" s="13" t="s">
        <v>41</v>
      </c>
      <c r="AX107" s="13" t="s">
        <v>88</v>
      </c>
      <c r="AY107" s="184" t="s">
        <v>216</v>
      </c>
    </row>
    <row r="108" spans="1:65" s="2" customFormat="1" ht="24.15" customHeight="1">
      <c r="A108" s="40"/>
      <c r="B108" s="167"/>
      <c r="C108" s="168" t="s">
        <v>263</v>
      </c>
      <c r="D108" s="168" t="s">
        <v>218</v>
      </c>
      <c r="E108" s="169" t="s">
        <v>1016</v>
      </c>
      <c r="F108" s="170" t="s">
        <v>2217</v>
      </c>
      <c r="G108" s="171" t="s">
        <v>270</v>
      </c>
      <c r="H108" s="172">
        <v>51.2</v>
      </c>
      <c r="I108" s="173"/>
      <c r="J108" s="174">
        <f>ROUND(I108*H108,2)</f>
        <v>0</v>
      </c>
      <c r="K108" s="175"/>
      <c r="L108" s="41"/>
      <c r="M108" s="176" t="s">
        <v>3</v>
      </c>
      <c r="N108" s="177" t="s">
        <v>51</v>
      </c>
      <c r="O108" s="74"/>
      <c r="P108" s="178">
        <f>O108*H108</f>
        <v>0</v>
      </c>
      <c r="Q108" s="178">
        <v>0</v>
      </c>
      <c r="R108" s="178">
        <f>Q108*H108</f>
        <v>0</v>
      </c>
      <c r="S108" s="178">
        <v>0</v>
      </c>
      <c r="T108" s="179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180" t="s">
        <v>222</v>
      </c>
      <c r="AT108" s="180" t="s">
        <v>218</v>
      </c>
      <c r="AU108" s="180" t="s">
        <v>22</v>
      </c>
      <c r="AY108" s="20" t="s">
        <v>216</v>
      </c>
      <c r="BE108" s="181">
        <f>IF(N108="základní",J108,0)</f>
        <v>0</v>
      </c>
      <c r="BF108" s="181">
        <f>IF(N108="snížená",J108,0)</f>
        <v>0</v>
      </c>
      <c r="BG108" s="181">
        <f>IF(N108="zákl. přenesená",J108,0)</f>
        <v>0</v>
      </c>
      <c r="BH108" s="181">
        <f>IF(N108="sníž. přenesená",J108,0)</f>
        <v>0</v>
      </c>
      <c r="BI108" s="181">
        <f>IF(N108="nulová",J108,0)</f>
        <v>0</v>
      </c>
      <c r="BJ108" s="20" t="s">
        <v>88</v>
      </c>
      <c r="BK108" s="181">
        <f>ROUND(I108*H108,2)</f>
        <v>0</v>
      </c>
      <c r="BL108" s="20" t="s">
        <v>222</v>
      </c>
      <c r="BM108" s="180" t="s">
        <v>2218</v>
      </c>
    </row>
    <row r="109" spans="1:51" s="13" customFormat="1" ht="12">
      <c r="A109" s="13"/>
      <c r="B109" s="182"/>
      <c r="C109" s="13"/>
      <c r="D109" s="183" t="s">
        <v>224</v>
      </c>
      <c r="E109" s="184" t="s">
        <v>3</v>
      </c>
      <c r="F109" s="185" t="s">
        <v>2328</v>
      </c>
      <c r="G109" s="13"/>
      <c r="H109" s="186">
        <v>51.2</v>
      </c>
      <c r="I109" s="187"/>
      <c r="J109" s="13"/>
      <c r="K109" s="13"/>
      <c r="L109" s="182"/>
      <c r="M109" s="188"/>
      <c r="N109" s="189"/>
      <c r="O109" s="189"/>
      <c r="P109" s="189"/>
      <c r="Q109" s="189"/>
      <c r="R109" s="189"/>
      <c r="S109" s="189"/>
      <c r="T109" s="190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184" t="s">
        <v>224</v>
      </c>
      <c r="AU109" s="184" t="s">
        <v>22</v>
      </c>
      <c r="AV109" s="13" t="s">
        <v>22</v>
      </c>
      <c r="AW109" s="13" t="s">
        <v>41</v>
      </c>
      <c r="AX109" s="13" t="s">
        <v>88</v>
      </c>
      <c r="AY109" s="184" t="s">
        <v>216</v>
      </c>
    </row>
    <row r="110" spans="1:65" s="2" customFormat="1" ht="14.4" customHeight="1">
      <c r="A110" s="40"/>
      <c r="B110" s="167"/>
      <c r="C110" s="203" t="s">
        <v>267</v>
      </c>
      <c r="D110" s="203" t="s">
        <v>355</v>
      </c>
      <c r="E110" s="204" t="s">
        <v>1020</v>
      </c>
      <c r="F110" s="205" t="s">
        <v>1021</v>
      </c>
      <c r="G110" s="206" t="s">
        <v>299</v>
      </c>
      <c r="H110" s="207">
        <v>102.4</v>
      </c>
      <c r="I110" s="208"/>
      <c r="J110" s="209">
        <f>ROUND(I110*H110,2)</f>
        <v>0</v>
      </c>
      <c r="K110" s="210"/>
      <c r="L110" s="211"/>
      <c r="M110" s="212" t="s">
        <v>3</v>
      </c>
      <c r="N110" s="213" t="s">
        <v>51</v>
      </c>
      <c r="O110" s="74"/>
      <c r="P110" s="178">
        <f>O110*H110</f>
        <v>0</v>
      </c>
      <c r="Q110" s="178">
        <v>0</v>
      </c>
      <c r="R110" s="178">
        <f>Q110*H110</f>
        <v>0</v>
      </c>
      <c r="S110" s="178">
        <v>0</v>
      </c>
      <c r="T110" s="179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180" t="s">
        <v>257</v>
      </c>
      <c r="AT110" s="180" t="s">
        <v>355</v>
      </c>
      <c r="AU110" s="180" t="s">
        <v>22</v>
      </c>
      <c r="AY110" s="20" t="s">
        <v>216</v>
      </c>
      <c r="BE110" s="181">
        <f>IF(N110="základní",J110,0)</f>
        <v>0</v>
      </c>
      <c r="BF110" s="181">
        <f>IF(N110="snížená",J110,0)</f>
        <v>0</v>
      </c>
      <c r="BG110" s="181">
        <f>IF(N110="zákl. přenesená",J110,0)</f>
        <v>0</v>
      </c>
      <c r="BH110" s="181">
        <f>IF(N110="sníž. přenesená",J110,0)</f>
        <v>0</v>
      </c>
      <c r="BI110" s="181">
        <f>IF(N110="nulová",J110,0)</f>
        <v>0</v>
      </c>
      <c r="BJ110" s="20" t="s">
        <v>88</v>
      </c>
      <c r="BK110" s="181">
        <f>ROUND(I110*H110,2)</f>
        <v>0</v>
      </c>
      <c r="BL110" s="20" t="s">
        <v>222</v>
      </c>
      <c r="BM110" s="180" t="s">
        <v>2220</v>
      </c>
    </row>
    <row r="111" spans="1:51" s="13" customFormat="1" ht="12">
      <c r="A111" s="13"/>
      <c r="B111" s="182"/>
      <c r="C111" s="13"/>
      <c r="D111" s="183" t="s">
        <v>224</v>
      </c>
      <c r="E111" s="13"/>
      <c r="F111" s="185" t="s">
        <v>2329</v>
      </c>
      <c r="G111" s="13"/>
      <c r="H111" s="186">
        <v>102.4</v>
      </c>
      <c r="I111" s="187"/>
      <c r="J111" s="13"/>
      <c r="K111" s="13"/>
      <c r="L111" s="182"/>
      <c r="M111" s="188"/>
      <c r="N111" s="189"/>
      <c r="O111" s="189"/>
      <c r="P111" s="189"/>
      <c r="Q111" s="189"/>
      <c r="R111" s="189"/>
      <c r="S111" s="189"/>
      <c r="T111" s="190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184" t="s">
        <v>224</v>
      </c>
      <c r="AU111" s="184" t="s">
        <v>22</v>
      </c>
      <c r="AV111" s="13" t="s">
        <v>22</v>
      </c>
      <c r="AW111" s="13" t="s">
        <v>4</v>
      </c>
      <c r="AX111" s="13" t="s">
        <v>88</v>
      </c>
      <c r="AY111" s="184" t="s">
        <v>216</v>
      </c>
    </row>
    <row r="112" spans="1:63" s="12" customFormat="1" ht="22.8" customHeight="1">
      <c r="A112" s="12"/>
      <c r="B112" s="154"/>
      <c r="C112" s="12"/>
      <c r="D112" s="155" t="s">
        <v>79</v>
      </c>
      <c r="E112" s="165" t="s">
        <v>22</v>
      </c>
      <c r="F112" s="165" t="s">
        <v>329</v>
      </c>
      <c r="G112" s="12"/>
      <c r="H112" s="12"/>
      <c r="I112" s="157"/>
      <c r="J112" s="166">
        <f>BK112</f>
        <v>0</v>
      </c>
      <c r="K112" s="12"/>
      <c r="L112" s="154"/>
      <c r="M112" s="159"/>
      <c r="N112" s="160"/>
      <c r="O112" s="160"/>
      <c r="P112" s="161">
        <f>P113</f>
        <v>0</v>
      </c>
      <c r="Q112" s="160"/>
      <c r="R112" s="161">
        <f>R113</f>
        <v>0</v>
      </c>
      <c r="S112" s="160"/>
      <c r="T112" s="162">
        <f>T113</f>
        <v>0</v>
      </c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R112" s="155" t="s">
        <v>88</v>
      </c>
      <c r="AT112" s="163" t="s">
        <v>79</v>
      </c>
      <c r="AU112" s="163" t="s">
        <v>88</v>
      </c>
      <c r="AY112" s="155" t="s">
        <v>216</v>
      </c>
      <c r="BK112" s="164">
        <f>BK113</f>
        <v>0</v>
      </c>
    </row>
    <row r="113" spans="1:65" s="2" customFormat="1" ht="14.4" customHeight="1">
      <c r="A113" s="40"/>
      <c r="B113" s="167"/>
      <c r="C113" s="168" t="s">
        <v>272</v>
      </c>
      <c r="D113" s="168" t="s">
        <v>218</v>
      </c>
      <c r="E113" s="169" t="s">
        <v>2222</v>
      </c>
      <c r="F113" s="170" t="s">
        <v>2223</v>
      </c>
      <c r="G113" s="171" t="s">
        <v>270</v>
      </c>
      <c r="H113" s="172">
        <v>9</v>
      </c>
      <c r="I113" s="173"/>
      <c r="J113" s="174">
        <f>ROUND(I113*H113,2)</f>
        <v>0</v>
      </c>
      <c r="K113" s="175"/>
      <c r="L113" s="41"/>
      <c r="M113" s="176" t="s">
        <v>3</v>
      </c>
      <c r="N113" s="177" t="s">
        <v>51</v>
      </c>
      <c r="O113" s="74"/>
      <c r="P113" s="178">
        <f>O113*H113</f>
        <v>0</v>
      </c>
      <c r="Q113" s="178">
        <v>0</v>
      </c>
      <c r="R113" s="178">
        <f>Q113*H113</f>
        <v>0</v>
      </c>
      <c r="S113" s="178">
        <v>0</v>
      </c>
      <c r="T113" s="179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180" t="s">
        <v>222</v>
      </c>
      <c r="AT113" s="180" t="s">
        <v>218</v>
      </c>
      <c r="AU113" s="180" t="s">
        <v>22</v>
      </c>
      <c r="AY113" s="20" t="s">
        <v>216</v>
      </c>
      <c r="BE113" s="181">
        <f>IF(N113="základní",J113,0)</f>
        <v>0</v>
      </c>
      <c r="BF113" s="181">
        <f>IF(N113="snížená",J113,0)</f>
        <v>0</v>
      </c>
      <c r="BG113" s="181">
        <f>IF(N113="zákl. přenesená",J113,0)</f>
        <v>0</v>
      </c>
      <c r="BH113" s="181">
        <f>IF(N113="sníž. přenesená",J113,0)</f>
        <v>0</v>
      </c>
      <c r="BI113" s="181">
        <f>IF(N113="nulová",J113,0)</f>
        <v>0</v>
      </c>
      <c r="BJ113" s="20" t="s">
        <v>88</v>
      </c>
      <c r="BK113" s="181">
        <f>ROUND(I113*H113,2)</f>
        <v>0</v>
      </c>
      <c r="BL113" s="20" t="s">
        <v>222</v>
      </c>
      <c r="BM113" s="180" t="s">
        <v>2224</v>
      </c>
    </row>
    <row r="114" spans="1:63" s="12" customFormat="1" ht="22.8" customHeight="1">
      <c r="A114" s="12"/>
      <c r="B114" s="154"/>
      <c r="C114" s="12"/>
      <c r="D114" s="155" t="s">
        <v>79</v>
      </c>
      <c r="E114" s="165" t="s">
        <v>257</v>
      </c>
      <c r="F114" s="165" t="s">
        <v>1363</v>
      </c>
      <c r="G114" s="12"/>
      <c r="H114" s="12"/>
      <c r="I114" s="157"/>
      <c r="J114" s="166">
        <f>BK114</f>
        <v>0</v>
      </c>
      <c r="K114" s="12"/>
      <c r="L114" s="154"/>
      <c r="M114" s="159"/>
      <c r="N114" s="160"/>
      <c r="O114" s="160"/>
      <c r="P114" s="161">
        <f>SUM(P115:P116)</f>
        <v>0</v>
      </c>
      <c r="Q114" s="160"/>
      <c r="R114" s="161">
        <f>SUM(R115:R116)</f>
        <v>0.06080000000000001</v>
      </c>
      <c r="S114" s="160"/>
      <c r="T114" s="162">
        <f>SUM(T115:T116)</f>
        <v>0</v>
      </c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R114" s="155" t="s">
        <v>88</v>
      </c>
      <c r="AT114" s="163" t="s">
        <v>79</v>
      </c>
      <c r="AU114" s="163" t="s">
        <v>88</v>
      </c>
      <c r="AY114" s="155" t="s">
        <v>216</v>
      </c>
      <c r="BK114" s="164">
        <f>SUM(BK115:BK116)</f>
        <v>0</v>
      </c>
    </row>
    <row r="115" spans="1:65" s="2" customFormat="1" ht="14.4" customHeight="1">
      <c r="A115" s="40"/>
      <c r="B115" s="167"/>
      <c r="C115" s="168" t="s">
        <v>279</v>
      </c>
      <c r="D115" s="168" t="s">
        <v>218</v>
      </c>
      <c r="E115" s="169" t="s">
        <v>1426</v>
      </c>
      <c r="F115" s="170" t="s">
        <v>1427</v>
      </c>
      <c r="G115" s="171" t="s">
        <v>260</v>
      </c>
      <c r="H115" s="172">
        <v>320</v>
      </c>
      <c r="I115" s="173"/>
      <c r="J115" s="174">
        <f>ROUND(I115*H115,2)</f>
        <v>0</v>
      </c>
      <c r="K115" s="175"/>
      <c r="L115" s="41"/>
      <c r="M115" s="176" t="s">
        <v>3</v>
      </c>
      <c r="N115" s="177" t="s">
        <v>51</v>
      </c>
      <c r="O115" s="74"/>
      <c r="P115" s="178">
        <f>O115*H115</f>
        <v>0</v>
      </c>
      <c r="Q115" s="178">
        <v>0.00019</v>
      </c>
      <c r="R115" s="178">
        <f>Q115*H115</f>
        <v>0.06080000000000001</v>
      </c>
      <c r="S115" s="178">
        <v>0</v>
      </c>
      <c r="T115" s="179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180" t="s">
        <v>222</v>
      </c>
      <c r="AT115" s="180" t="s">
        <v>218</v>
      </c>
      <c r="AU115" s="180" t="s">
        <v>22</v>
      </c>
      <c r="AY115" s="20" t="s">
        <v>216</v>
      </c>
      <c r="BE115" s="181">
        <f>IF(N115="základní",J115,0)</f>
        <v>0</v>
      </c>
      <c r="BF115" s="181">
        <f>IF(N115="snížená",J115,0)</f>
        <v>0</v>
      </c>
      <c r="BG115" s="181">
        <f>IF(N115="zákl. přenesená",J115,0)</f>
        <v>0</v>
      </c>
      <c r="BH115" s="181">
        <f>IF(N115="sníž. přenesená",J115,0)</f>
        <v>0</v>
      </c>
      <c r="BI115" s="181">
        <f>IF(N115="nulová",J115,0)</f>
        <v>0</v>
      </c>
      <c r="BJ115" s="20" t="s">
        <v>88</v>
      </c>
      <c r="BK115" s="181">
        <f>ROUND(I115*H115,2)</f>
        <v>0</v>
      </c>
      <c r="BL115" s="20" t="s">
        <v>222</v>
      </c>
      <c r="BM115" s="180" t="s">
        <v>2225</v>
      </c>
    </row>
    <row r="116" spans="1:65" s="2" customFormat="1" ht="14.4" customHeight="1">
      <c r="A116" s="40"/>
      <c r="B116" s="167"/>
      <c r="C116" s="168" t="s">
        <v>286</v>
      </c>
      <c r="D116" s="168" t="s">
        <v>218</v>
      </c>
      <c r="E116" s="169" t="s">
        <v>1430</v>
      </c>
      <c r="F116" s="170" t="s">
        <v>2226</v>
      </c>
      <c r="G116" s="171" t="s">
        <v>260</v>
      </c>
      <c r="H116" s="172">
        <v>320</v>
      </c>
      <c r="I116" s="173"/>
      <c r="J116" s="174">
        <f>ROUND(I116*H116,2)</f>
        <v>0</v>
      </c>
      <c r="K116" s="175"/>
      <c r="L116" s="41"/>
      <c r="M116" s="176" t="s">
        <v>3</v>
      </c>
      <c r="N116" s="177" t="s">
        <v>51</v>
      </c>
      <c r="O116" s="74"/>
      <c r="P116" s="178">
        <f>O116*H116</f>
        <v>0</v>
      </c>
      <c r="Q116" s="178">
        <v>0</v>
      </c>
      <c r="R116" s="178">
        <f>Q116*H116</f>
        <v>0</v>
      </c>
      <c r="S116" s="178">
        <v>0</v>
      </c>
      <c r="T116" s="179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180" t="s">
        <v>222</v>
      </c>
      <c r="AT116" s="180" t="s">
        <v>218</v>
      </c>
      <c r="AU116" s="180" t="s">
        <v>22</v>
      </c>
      <c r="AY116" s="20" t="s">
        <v>216</v>
      </c>
      <c r="BE116" s="181">
        <f>IF(N116="základní",J116,0)</f>
        <v>0</v>
      </c>
      <c r="BF116" s="181">
        <f>IF(N116="snížená",J116,0)</f>
        <v>0</v>
      </c>
      <c r="BG116" s="181">
        <f>IF(N116="zákl. přenesená",J116,0)</f>
        <v>0</v>
      </c>
      <c r="BH116" s="181">
        <f>IF(N116="sníž. přenesená",J116,0)</f>
        <v>0</v>
      </c>
      <c r="BI116" s="181">
        <f>IF(N116="nulová",J116,0)</f>
        <v>0</v>
      </c>
      <c r="BJ116" s="20" t="s">
        <v>88</v>
      </c>
      <c r="BK116" s="181">
        <f>ROUND(I116*H116,2)</f>
        <v>0</v>
      </c>
      <c r="BL116" s="20" t="s">
        <v>222</v>
      </c>
      <c r="BM116" s="180" t="s">
        <v>2227</v>
      </c>
    </row>
    <row r="117" spans="1:63" s="12" customFormat="1" ht="22.8" customHeight="1">
      <c r="A117" s="12"/>
      <c r="B117" s="154"/>
      <c r="C117" s="12"/>
      <c r="D117" s="155" t="s">
        <v>79</v>
      </c>
      <c r="E117" s="165" t="s">
        <v>592</v>
      </c>
      <c r="F117" s="165" t="s">
        <v>593</v>
      </c>
      <c r="G117" s="12"/>
      <c r="H117" s="12"/>
      <c r="I117" s="157"/>
      <c r="J117" s="166">
        <f>BK117</f>
        <v>0</v>
      </c>
      <c r="K117" s="12"/>
      <c r="L117" s="154"/>
      <c r="M117" s="159"/>
      <c r="N117" s="160"/>
      <c r="O117" s="160"/>
      <c r="P117" s="161">
        <f>SUM(P118:P119)</f>
        <v>0</v>
      </c>
      <c r="Q117" s="160"/>
      <c r="R117" s="161">
        <f>SUM(R118:R119)</f>
        <v>0</v>
      </c>
      <c r="S117" s="160"/>
      <c r="T117" s="162">
        <f>SUM(T118:T119)</f>
        <v>0</v>
      </c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R117" s="155" t="s">
        <v>88</v>
      </c>
      <c r="AT117" s="163" t="s">
        <v>79</v>
      </c>
      <c r="AU117" s="163" t="s">
        <v>88</v>
      </c>
      <c r="AY117" s="155" t="s">
        <v>216</v>
      </c>
      <c r="BK117" s="164">
        <f>SUM(BK118:BK119)</f>
        <v>0</v>
      </c>
    </row>
    <row r="118" spans="1:65" s="2" customFormat="1" ht="24.15" customHeight="1">
      <c r="A118" s="40"/>
      <c r="B118" s="167"/>
      <c r="C118" s="168" t="s">
        <v>291</v>
      </c>
      <c r="D118" s="168" t="s">
        <v>218</v>
      </c>
      <c r="E118" s="169" t="s">
        <v>1452</v>
      </c>
      <c r="F118" s="170" t="s">
        <v>2228</v>
      </c>
      <c r="G118" s="171" t="s">
        <v>299</v>
      </c>
      <c r="H118" s="172">
        <v>1.221</v>
      </c>
      <c r="I118" s="173"/>
      <c r="J118" s="174">
        <f>ROUND(I118*H118,2)</f>
        <v>0</v>
      </c>
      <c r="K118" s="175"/>
      <c r="L118" s="41"/>
      <c r="M118" s="176" t="s">
        <v>3</v>
      </c>
      <c r="N118" s="177" t="s">
        <v>51</v>
      </c>
      <c r="O118" s="74"/>
      <c r="P118" s="178">
        <f>O118*H118</f>
        <v>0</v>
      </c>
      <c r="Q118" s="178">
        <v>0</v>
      </c>
      <c r="R118" s="178">
        <f>Q118*H118</f>
        <v>0</v>
      </c>
      <c r="S118" s="178">
        <v>0</v>
      </c>
      <c r="T118" s="179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180" t="s">
        <v>222</v>
      </c>
      <c r="AT118" s="180" t="s">
        <v>218</v>
      </c>
      <c r="AU118" s="180" t="s">
        <v>22</v>
      </c>
      <c r="AY118" s="20" t="s">
        <v>216</v>
      </c>
      <c r="BE118" s="181">
        <f>IF(N118="základní",J118,0)</f>
        <v>0</v>
      </c>
      <c r="BF118" s="181">
        <f>IF(N118="snížená",J118,0)</f>
        <v>0</v>
      </c>
      <c r="BG118" s="181">
        <f>IF(N118="zákl. přenesená",J118,0)</f>
        <v>0</v>
      </c>
      <c r="BH118" s="181">
        <f>IF(N118="sníž. přenesená",J118,0)</f>
        <v>0</v>
      </c>
      <c r="BI118" s="181">
        <f>IF(N118="nulová",J118,0)</f>
        <v>0</v>
      </c>
      <c r="BJ118" s="20" t="s">
        <v>88</v>
      </c>
      <c r="BK118" s="181">
        <f>ROUND(I118*H118,2)</f>
        <v>0</v>
      </c>
      <c r="BL118" s="20" t="s">
        <v>222</v>
      </c>
      <c r="BM118" s="180" t="s">
        <v>2229</v>
      </c>
    </row>
    <row r="119" spans="1:65" s="2" customFormat="1" ht="24.15" customHeight="1">
      <c r="A119" s="40"/>
      <c r="B119" s="167"/>
      <c r="C119" s="168" t="s">
        <v>9</v>
      </c>
      <c r="D119" s="168" t="s">
        <v>218</v>
      </c>
      <c r="E119" s="169" t="s">
        <v>1456</v>
      </c>
      <c r="F119" s="170" t="s">
        <v>2230</v>
      </c>
      <c r="G119" s="171" t="s">
        <v>299</v>
      </c>
      <c r="H119" s="172">
        <v>1.221</v>
      </c>
      <c r="I119" s="173"/>
      <c r="J119" s="174">
        <f>ROUND(I119*H119,2)</f>
        <v>0</v>
      </c>
      <c r="K119" s="175"/>
      <c r="L119" s="41"/>
      <c r="M119" s="176" t="s">
        <v>3</v>
      </c>
      <c r="N119" s="177" t="s">
        <v>51</v>
      </c>
      <c r="O119" s="74"/>
      <c r="P119" s="178">
        <f>O119*H119</f>
        <v>0</v>
      </c>
      <c r="Q119" s="178">
        <v>0</v>
      </c>
      <c r="R119" s="178">
        <f>Q119*H119</f>
        <v>0</v>
      </c>
      <c r="S119" s="178">
        <v>0</v>
      </c>
      <c r="T119" s="179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180" t="s">
        <v>222</v>
      </c>
      <c r="AT119" s="180" t="s">
        <v>218</v>
      </c>
      <c r="AU119" s="180" t="s">
        <v>22</v>
      </c>
      <c r="AY119" s="20" t="s">
        <v>216</v>
      </c>
      <c r="BE119" s="181">
        <f>IF(N119="základní",J119,0)</f>
        <v>0</v>
      </c>
      <c r="BF119" s="181">
        <f>IF(N119="snížená",J119,0)</f>
        <v>0</v>
      </c>
      <c r="BG119" s="181">
        <f>IF(N119="zákl. přenesená",J119,0)</f>
        <v>0</v>
      </c>
      <c r="BH119" s="181">
        <f>IF(N119="sníž. přenesená",J119,0)</f>
        <v>0</v>
      </c>
      <c r="BI119" s="181">
        <f>IF(N119="nulová",J119,0)</f>
        <v>0</v>
      </c>
      <c r="BJ119" s="20" t="s">
        <v>88</v>
      </c>
      <c r="BK119" s="181">
        <f>ROUND(I119*H119,2)</f>
        <v>0</v>
      </c>
      <c r="BL119" s="20" t="s">
        <v>222</v>
      </c>
      <c r="BM119" s="180" t="s">
        <v>2231</v>
      </c>
    </row>
    <row r="120" spans="1:63" s="12" customFormat="1" ht="25.9" customHeight="1">
      <c r="A120" s="12"/>
      <c r="B120" s="154"/>
      <c r="C120" s="12"/>
      <c r="D120" s="155" t="s">
        <v>79</v>
      </c>
      <c r="E120" s="156" t="s">
        <v>643</v>
      </c>
      <c r="F120" s="156" t="s">
        <v>644</v>
      </c>
      <c r="G120" s="12"/>
      <c r="H120" s="12"/>
      <c r="I120" s="157"/>
      <c r="J120" s="158">
        <f>BK120</f>
        <v>0</v>
      </c>
      <c r="K120" s="12"/>
      <c r="L120" s="154"/>
      <c r="M120" s="159"/>
      <c r="N120" s="160"/>
      <c r="O120" s="160"/>
      <c r="P120" s="161">
        <f>P121+P167</f>
        <v>0</v>
      </c>
      <c r="Q120" s="160"/>
      <c r="R120" s="161">
        <f>R121+R167</f>
        <v>1.1291700000000002</v>
      </c>
      <c r="S120" s="160"/>
      <c r="T120" s="162">
        <f>T121+T167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155" t="s">
        <v>22</v>
      </c>
      <c r="AT120" s="163" t="s">
        <v>79</v>
      </c>
      <c r="AU120" s="163" t="s">
        <v>80</v>
      </c>
      <c r="AY120" s="155" t="s">
        <v>216</v>
      </c>
      <c r="BK120" s="164">
        <f>BK121+BK167</f>
        <v>0</v>
      </c>
    </row>
    <row r="121" spans="1:63" s="12" customFormat="1" ht="22.8" customHeight="1">
      <c r="A121" s="12"/>
      <c r="B121" s="154"/>
      <c r="C121" s="12"/>
      <c r="D121" s="155" t="s">
        <v>79</v>
      </c>
      <c r="E121" s="165" t="s">
        <v>1095</v>
      </c>
      <c r="F121" s="165" t="s">
        <v>1096</v>
      </c>
      <c r="G121" s="12"/>
      <c r="H121" s="12"/>
      <c r="I121" s="157"/>
      <c r="J121" s="166">
        <f>BK121</f>
        <v>0</v>
      </c>
      <c r="K121" s="12"/>
      <c r="L121" s="154"/>
      <c r="M121" s="159"/>
      <c r="N121" s="160"/>
      <c r="O121" s="160"/>
      <c r="P121" s="161">
        <f>SUM(P122:P166)</f>
        <v>0</v>
      </c>
      <c r="Q121" s="160"/>
      <c r="R121" s="161">
        <f>SUM(R122:R166)</f>
        <v>1.1291700000000002</v>
      </c>
      <c r="S121" s="160"/>
      <c r="T121" s="162">
        <f>SUM(T122:T166)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155" t="s">
        <v>22</v>
      </c>
      <c r="AT121" s="163" t="s">
        <v>79</v>
      </c>
      <c r="AU121" s="163" t="s">
        <v>88</v>
      </c>
      <c r="AY121" s="155" t="s">
        <v>216</v>
      </c>
      <c r="BK121" s="164">
        <f>SUM(BK122:BK166)</f>
        <v>0</v>
      </c>
    </row>
    <row r="122" spans="1:65" s="2" customFormat="1" ht="37.8" customHeight="1">
      <c r="A122" s="40"/>
      <c r="B122" s="167"/>
      <c r="C122" s="168" t="s">
        <v>302</v>
      </c>
      <c r="D122" s="168" t="s">
        <v>218</v>
      </c>
      <c r="E122" s="169" t="s">
        <v>2330</v>
      </c>
      <c r="F122" s="170" t="s">
        <v>2331</v>
      </c>
      <c r="G122" s="171" t="s">
        <v>260</v>
      </c>
      <c r="H122" s="172">
        <v>9</v>
      </c>
      <c r="I122" s="173"/>
      <c r="J122" s="174">
        <f>ROUND(I122*H122,2)</f>
        <v>0</v>
      </c>
      <c r="K122" s="175"/>
      <c r="L122" s="41"/>
      <c r="M122" s="176" t="s">
        <v>3</v>
      </c>
      <c r="N122" s="177" t="s">
        <v>51</v>
      </c>
      <c r="O122" s="74"/>
      <c r="P122" s="178">
        <f>O122*H122</f>
        <v>0</v>
      </c>
      <c r="Q122" s="178">
        <v>0</v>
      </c>
      <c r="R122" s="178">
        <f>Q122*H122</f>
        <v>0</v>
      </c>
      <c r="S122" s="178">
        <v>0</v>
      </c>
      <c r="T122" s="179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180" t="s">
        <v>302</v>
      </c>
      <c r="AT122" s="180" t="s">
        <v>218</v>
      </c>
      <c r="AU122" s="180" t="s">
        <v>22</v>
      </c>
      <c r="AY122" s="20" t="s">
        <v>216</v>
      </c>
      <c r="BE122" s="181">
        <f>IF(N122="základní",J122,0)</f>
        <v>0</v>
      </c>
      <c r="BF122" s="181">
        <f>IF(N122="snížená",J122,0)</f>
        <v>0</v>
      </c>
      <c r="BG122" s="181">
        <f>IF(N122="zákl. přenesená",J122,0)</f>
        <v>0</v>
      </c>
      <c r="BH122" s="181">
        <f>IF(N122="sníž. přenesená",J122,0)</f>
        <v>0</v>
      </c>
      <c r="BI122" s="181">
        <f>IF(N122="nulová",J122,0)</f>
        <v>0</v>
      </c>
      <c r="BJ122" s="20" t="s">
        <v>88</v>
      </c>
      <c r="BK122" s="181">
        <f>ROUND(I122*H122,2)</f>
        <v>0</v>
      </c>
      <c r="BL122" s="20" t="s">
        <v>302</v>
      </c>
      <c r="BM122" s="180" t="s">
        <v>2332</v>
      </c>
    </row>
    <row r="123" spans="1:65" s="2" customFormat="1" ht="24.15" customHeight="1">
      <c r="A123" s="40"/>
      <c r="B123" s="167"/>
      <c r="C123" s="203" t="s">
        <v>307</v>
      </c>
      <c r="D123" s="203" t="s">
        <v>355</v>
      </c>
      <c r="E123" s="204" t="s">
        <v>2333</v>
      </c>
      <c r="F123" s="205" t="s">
        <v>2334</v>
      </c>
      <c r="G123" s="206" t="s">
        <v>260</v>
      </c>
      <c r="H123" s="207">
        <v>9</v>
      </c>
      <c r="I123" s="208"/>
      <c r="J123" s="209">
        <f>ROUND(I123*H123,2)</f>
        <v>0</v>
      </c>
      <c r="K123" s="210"/>
      <c r="L123" s="211"/>
      <c r="M123" s="212" t="s">
        <v>3</v>
      </c>
      <c r="N123" s="213" t="s">
        <v>51</v>
      </c>
      <c r="O123" s="74"/>
      <c r="P123" s="178">
        <f>O123*H123</f>
        <v>0</v>
      </c>
      <c r="Q123" s="178">
        <v>0.00225</v>
      </c>
      <c r="R123" s="178">
        <f>Q123*H123</f>
        <v>0.020249999999999997</v>
      </c>
      <c r="S123" s="178">
        <v>0</v>
      </c>
      <c r="T123" s="179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180" t="s">
        <v>396</v>
      </c>
      <c r="AT123" s="180" t="s">
        <v>355</v>
      </c>
      <c r="AU123" s="180" t="s">
        <v>22</v>
      </c>
      <c r="AY123" s="20" t="s">
        <v>216</v>
      </c>
      <c r="BE123" s="181">
        <f>IF(N123="základní",J123,0)</f>
        <v>0</v>
      </c>
      <c r="BF123" s="181">
        <f>IF(N123="snížená",J123,0)</f>
        <v>0</v>
      </c>
      <c r="BG123" s="181">
        <f>IF(N123="zákl. přenesená",J123,0)</f>
        <v>0</v>
      </c>
      <c r="BH123" s="181">
        <f>IF(N123="sníž. přenesená",J123,0)</f>
        <v>0</v>
      </c>
      <c r="BI123" s="181">
        <f>IF(N123="nulová",J123,0)</f>
        <v>0</v>
      </c>
      <c r="BJ123" s="20" t="s">
        <v>88</v>
      </c>
      <c r="BK123" s="181">
        <f>ROUND(I123*H123,2)</f>
        <v>0</v>
      </c>
      <c r="BL123" s="20" t="s">
        <v>302</v>
      </c>
      <c r="BM123" s="180" t="s">
        <v>2335</v>
      </c>
    </row>
    <row r="124" spans="1:65" s="2" customFormat="1" ht="24.15" customHeight="1">
      <c r="A124" s="40"/>
      <c r="B124" s="167"/>
      <c r="C124" s="168" t="s">
        <v>313</v>
      </c>
      <c r="D124" s="168" t="s">
        <v>218</v>
      </c>
      <c r="E124" s="169" t="s">
        <v>2232</v>
      </c>
      <c r="F124" s="170" t="s">
        <v>2233</v>
      </c>
      <c r="G124" s="171" t="s">
        <v>260</v>
      </c>
      <c r="H124" s="172">
        <v>350</v>
      </c>
      <c r="I124" s="173"/>
      <c r="J124" s="174">
        <f>ROUND(I124*H124,2)</f>
        <v>0</v>
      </c>
      <c r="K124" s="175"/>
      <c r="L124" s="41"/>
      <c r="M124" s="176" t="s">
        <v>3</v>
      </c>
      <c r="N124" s="177" t="s">
        <v>51</v>
      </c>
      <c r="O124" s="74"/>
      <c r="P124" s="178">
        <f>O124*H124</f>
        <v>0</v>
      </c>
      <c r="Q124" s="178">
        <v>0</v>
      </c>
      <c r="R124" s="178">
        <f>Q124*H124</f>
        <v>0</v>
      </c>
      <c r="S124" s="178">
        <v>0</v>
      </c>
      <c r="T124" s="179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180" t="s">
        <v>302</v>
      </c>
      <c r="AT124" s="180" t="s">
        <v>218</v>
      </c>
      <c r="AU124" s="180" t="s">
        <v>22</v>
      </c>
      <c r="AY124" s="20" t="s">
        <v>216</v>
      </c>
      <c r="BE124" s="181">
        <f>IF(N124="základní",J124,0)</f>
        <v>0</v>
      </c>
      <c r="BF124" s="181">
        <f>IF(N124="snížená",J124,0)</f>
        <v>0</v>
      </c>
      <c r="BG124" s="181">
        <f>IF(N124="zákl. přenesená",J124,0)</f>
        <v>0</v>
      </c>
      <c r="BH124" s="181">
        <f>IF(N124="sníž. přenesená",J124,0)</f>
        <v>0</v>
      </c>
      <c r="BI124" s="181">
        <f>IF(N124="nulová",J124,0)</f>
        <v>0</v>
      </c>
      <c r="BJ124" s="20" t="s">
        <v>88</v>
      </c>
      <c r="BK124" s="181">
        <f>ROUND(I124*H124,2)</f>
        <v>0</v>
      </c>
      <c r="BL124" s="20" t="s">
        <v>302</v>
      </c>
      <c r="BM124" s="180" t="s">
        <v>2234</v>
      </c>
    </row>
    <row r="125" spans="1:65" s="2" customFormat="1" ht="24.15" customHeight="1">
      <c r="A125" s="40"/>
      <c r="B125" s="167"/>
      <c r="C125" s="203" t="s">
        <v>318</v>
      </c>
      <c r="D125" s="203" t="s">
        <v>355</v>
      </c>
      <c r="E125" s="204" t="s">
        <v>2235</v>
      </c>
      <c r="F125" s="205" t="s">
        <v>2236</v>
      </c>
      <c r="G125" s="206" t="s">
        <v>260</v>
      </c>
      <c r="H125" s="207">
        <v>350</v>
      </c>
      <c r="I125" s="208"/>
      <c r="J125" s="209">
        <f>ROUND(I125*H125,2)</f>
        <v>0</v>
      </c>
      <c r="K125" s="210"/>
      <c r="L125" s="211"/>
      <c r="M125" s="212" t="s">
        <v>3</v>
      </c>
      <c r="N125" s="213" t="s">
        <v>51</v>
      </c>
      <c r="O125" s="74"/>
      <c r="P125" s="178">
        <f>O125*H125</f>
        <v>0</v>
      </c>
      <c r="Q125" s="178">
        <v>0</v>
      </c>
      <c r="R125" s="178">
        <f>Q125*H125</f>
        <v>0</v>
      </c>
      <c r="S125" s="178">
        <v>0</v>
      </c>
      <c r="T125" s="179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180" t="s">
        <v>396</v>
      </c>
      <c r="AT125" s="180" t="s">
        <v>355</v>
      </c>
      <c r="AU125" s="180" t="s">
        <v>22</v>
      </c>
      <c r="AY125" s="20" t="s">
        <v>216</v>
      </c>
      <c r="BE125" s="181">
        <f>IF(N125="základní",J125,0)</f>
        <v>0</v>
      </c>
      <c r="BF125" s="181">
        <f>IF(N125="snížená",J125,0)</f>
        <v>0</v>
      </c>
      <c r="BG125" s="181">
        <f>IF(N125="zákl. přenesená",J125,0)</f>
        <v>0</v>
      </c>
      <c r="BH125" s="181">
        <f>IF(N125="sníž. přenesená",J125,0)</f>
        <v>0</v>
      </c>
      <c r="BI125" s="181">
        <f>IF(N125="nulová",J125,0)</f>
        <v>0</v>
      </c>
      <c r="BJ125" s="20" t="s">
        <v>88</v>
      </c>
      <c r="BK125" s="181">
        <f>ROUND(I125*H125,2)</f>
        <v>0</v>
      </c>
      <c r="BL125" s="20" t="s">
        <v>302</v>
      </c>
      <c r="BM125" s="180" t="s">
        <v>2237</v>
      </c>
    </row>
    <row r="126" spans="1:51" s="13" customFormat="1" ht="12">
      <c r="A126" s="13"/>
      <c r="B126" s="182"/>
      <c r="C126" s="13"/>
      <c r="D126" s="183" t="s">
        <v>224</v>
      </c>
      <c r="E126" s="13"/>
      <c r="F126" s="185" t="s">
        <v>2336</v>
      </c>
      <c r="G126" s="13"/>
      <c r="H126" s="186">
        <v>350</v>
      </c>
      <c r="I126" s="187"/>
      <c r="J126" s="13"/>
      <c r="K126" s="13"/>
      <c r="L126" s="182"/>
      <c r="M126" s="188"/>
      <c r="N126" s="189"/>
      <c r="O126" s="189"/>
      <c r="P126" s="189"/>
      <c r="Q126" s="189"/>
      <c r="R126" s="189"/>
      <c r="S126" s="189"/>
      <c r="T126" s="190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184" t="s">
        <v>224</v>
      </c>
      <c r="AU126" s="184" t="s">
        <v>22</v>
      </c>
      <c r="AV126" s="13" t="s">
        <v>22</v>
      </c>
      <c r="AW126" s="13" t="s">
        <v>4</v>
      </c>
      <c r="AX126" s="13" t="s">
        <v>88</v>
      </c>
      <c r="AY126" s="184" t="s">
        <v>216</v>
      </c>
    </row>
    <row r="127" spans="1:65" s="2" customFormat="1" ht="24.15" customHeight="1">
      <c r="A127" s="40"/>
      <c r="B127" s="167"/>
      <c r="C127" s="168" t="s">
        <v>324</v>
      </c>
      <c r="D127" s="168" t="s">
        <v>218</v>
      </c>
      <c r="E127" s="169" t="s">
        <v>2239</v>
      </c>
      <c r="F127" s="170" t="s">
        <v>2240</v>
      </c>
      <c r="G127" s="171" t="s">
        <v>260</v>
      </c>
      <c r="H127" s="172">
        <v>9</v>
      </c>
      <c r="I127" s="173"/>
      <c r="J127" s="174">
        <f>ROUND(I127*H127,2)</f>
        <v>0</v>
      </c>
      <c r="K127" s="175"/>
      <c r="L127" s="41"/>
      <c r="M127" s="176" t="s">
        <v>3</v>
      </c>
      <c r="N127" s="177" t="s">
        <v>51</v>
      </c>
      <c r="O127" s="74"/>
      <c r="P127" s="178">
        <f>O127*H127</f>
        <v>0</v>
      </c>
      <c r="Q127" s="178">
        <v>0</v>
      </c>
      <c r="R127" s="178">
        <f>Q127*H127</f>
        <v>0</v>
      </c>
      <c r="S127" s="178">
        <v>0</v>
      </c>
      <c r="T127" s="179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180" t="s">
        <v>302</v>
      </c>
      <c r="AT127" s="180" t="s">
        <v>218</v>
      </c>
      <c r="AU127" s="180" t="s">
        <v>22</v>
      </c>
      <c r="AY127" s="20" t="s">
        <v>216</v>
      </c>
      <c r="BE127" s="181">
        <f>IF(N127="základní",J127,0)</f>
        <v>0</v>
      </c>
      <c r="BF127" s="181">
        <f>IF(N127="snížená",J127,0)</f>
        <v>0</v>
      </c>
      <c r="BG127" s="181">
        <f>IF(N127="zákl. přenesená",J127,0)</f>
        <v>0</v>
      </c>
      <c r="BH127" s="181">
        <f>IF(N127="sníž. přenesená",J127,0)</f>
        <v>0</v>
      </c>
      <c r="BI127" s="181">
        <f>IF(N127="nulová",J127,0)</f>
        <v>0</v>
      </c>
      <c r="BJ127" s="20" t="s">
        <v>88</v>
      </c>
      <c r="BK127" s="181">
        <f>ROUND(I127*H127,2)</f>
        <v>0</v>
      </c>
      <c r="BL127" s="20" t="s">
        <v>302</v>
      </c>
      <c r="BM127" s="180" t="s">
        <v>2241</v>
      </c>
    </row>
    <row r="128" spans="1:65" s="2" customFormat="1" ht="14.4" customHeight="1">
      <c r="A128" s="40"/>
      <c r="B128" s="167"/>
      <c r="C128" s="203" t="s">
        <v>8</v>
      </c>
      <c r="D128" s="203" t="s">
        <v>355</v>
      </c>
      <c r="E128" s="204" t="s">
        <v>2242</v>
      </c>
      <c r="F128" s="205" t="s">
        <v>2243</v>
      </c>
      <c r="G128" s="206" t="s">
        <v>260</v>
      </c>
      <c r="H128" s="207">
        <v>9</v>
      </c>
      <c r="I128" s="208"/>
      <c r="J128" s="209">
        <f>ROUND(I128*H128,2)</f>
        <v>0</v>
      </c>
      <c r="K128" s="210"/>
      <c r="L128" s="211"/>
      <c r="M128" s="212" t="s">
        <v>3</v>
      </c>
      <c r="N128" s="213" t="s">
        <v>51</v>
      </c>
      <c r="O128" s="74"/>
      <c r="P128" s="178">
        <f>O128*H128</f>
        <v>0</v>
      </c>
      <c r="Q128" s="178">
        <v>0</v>
      </c>
      <c r="R128" s="178">
        <f>Q128*H128</f>
        <v>0</v>
      </c>
      <c r="S128" s="178">
        <v>0</v>
      </c>
      <c r="T128" s="179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180" t="s">
        <v>396</v>
      </c>
      <c r="AT128" s="180" t="s">
        <v>355</v>
      </c>
      <c r="AU128" s="180" t="s">
        <v>22</v>
      </c>
      <c r="AY128" s="20" t="s">
        <v>216</v>
      </c>
      <c r="BE128" s="181">
        <f>IF(N128="základní",J128,0)</f>
        <v>0</v>
      </c>
      <c r="BF128" s="181">
        <f>IF(N128="snížená",J128,0)</f>
        <v>0</v>
      </c>
      <c r="BG128" s="181">
        <f>IF(N128="zákl. přenesená",J128,0)</f>
        <v>0</v>
      </c>
      <c r="BH128" s="181">
        <f>IF(N128="sníž. přenesená",J128,0)</f>
        <v>0</v>
      </c>
      <c r="BI128" s="181">
        <f>IF(N128="nulová",J128,0)</f>
        <v>0</v>
      </c>
      <c r="BJ128" s="20" t="s">
        <v>88</v>
      </c>
      <c r="BK128" s="181">
        <f>ROUND(I128*H128,2)</f>
        <v>0</v>
      </c>
      <c r="BL128" s="20" t="s">
        <v>302</v>
      </c>
      <c r="BM128" s="180" t="s">
        <v>2244</v>
      </c>
    </row>
    <row r="129" spans="1:51" s="13" customFormat="1" ht="12">
      <c r="A129" s="13"/>
      <c r="B129" s="182"/>
      <c r="C129" s="13"/>
      <c r="D129" s="183" t="s">
        <v>224</v>
      </c>
      <c r="E129" s="13"/>
      <c r="F129" s="185" t="s">
        <v>2337</v>
      </c>
      <c r="G129" s="13"/>
      <c r="H129" s="186">
        <v>9</v>
      </c>
      <c r="I129" s="187"/>
      <c r="J129" s="13"/>
      <c r="K129" s="13"/>
      <c r="L129" s="182"/>
      <c r="M129" s="188"/>
      <c r="N129" s="189"/>
      <c r="O129" s="189"/>
      <c r="P129" s="189"/>
      <c r="Q129" s="189"/>
      <c r="R129" s="189"/>
      <c r="S129" s="189"/>
      <c r="T129" s="190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184" t="s">
        <v>224</v>
      </c>
      <c r="AU129" s="184" t="s">
        <v>22</v>
      </c>
      <c r="AV129" s="13" t="s">
        <v>22</v>
      </c>
      <c r="AW129" s="13" t="s">
        <v>4</v>
      </c>
      <c r="AX129" s="13" t="s">
        <v>88</v>
      </c>
      <c r="AY129" s="184" t="s">
        <v>216</v>
      </c>
    </row>
    <row r="130" spans="1:65" s="2" customFormat="1" ht="24.15" customHeight="1">
      <c r="A130" s="40"/>
      <c r="B130" s="167"/>
      <c r="C130" s="168" t="s">
        <v>335</v>
      </c>
      <c r="D130" s="168" t="s">
        <v>218</v>
      </c>
      <c r="E130" s="169" t="s">
        <v>2246</v>
      </c>
      <c r="F130" s="170" t="s">
        <v>2247</v>
      </c>
      <c r="G130" s="171" t="s">
        <v>260</v>
      </c>
      <c r="H130" s="172">
        <v>63</v>
      </c>
      <c r="I130" s="173"/>
      <c r="J130" s="174">
        <f>ROUND(I130*H130,2)</f>
        <v>0</v>
      </c>
      <c r="K130" s="175"/>
      <c r="L130" s="41"/>
      <c r="M130" s="176" t="s">
        <v>3</v>
      </c>
      <c r="N130" s="177" t="s">
        <v>51</v>
      </c>
      <c r="O130" s="74"/>
      <c r="P130" s="178">
        <f>O130*H130</f>
        <v>0</v>
      </c>
      <c r="Q130" s="178">
        <v>0</v>
      </c>
      <c r="R130" s="178">
        <f>Q130*H130</f>
        <v>0</v>
      </c>
      <c r="S130" s="178">
        <v>0</v>
      </c>
      <c r="T130" s="179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180" t="s">
        <v>302</v>
      </c>
      <c r="AT130" s="180" t="s">
        <v>218</v>
      </c>
      <c r="AU130" s="180" t="s">
        <v>22</v>
      </c>
      <c r="AY130" s="20" t="s">
        <v>216</v>
      </c>
      <c r="BE130" s="181">
        <f>IF(N130="základní",J130,0)</f>
        <v>0</v>
      </c>
      <c r="BF130" s="181">
        <f>IF(N130="snížená",J130,0)</f>
        <v>0</v>
      </c>
      <c r="BG130" s="181">
        <f>IF(N130="zákl. přenesená",J130,0)</f>
        <v>0</v>
      </c>
      <c r="BH130" s="181">
        <f>IF(N130="sníž. přenesená",J130,0)</f>
        <v>0</v>
      </c>
      <c r="BI130" s="181">
        <f>IF(N130="nulová",J130,0)</f>
        <v>0</v>
      </c>
      <c r="BJ130" s="20" t="s">
        <v>88</v>
      </c>
      <c r="BK130" s="181">
        <f>ROUND(I130*H130,2)</f>
        <v>0</v>
      </c>
      <c r="BL130" s="20" t="s">
        <v>302</v>
      </c>
      <c r="BM130" s="180" t="s">
        <v>2248</v>
      </c>
    </row>
    <row r="131" spans="1:65" s="2" customFormat="1" ht="14.4" customHeight="1">
      <c r="A131" s="40"/>
      <c r="B131" s="167"/>
      <c r="C131" s="203" t="s">
        <v>340</v>
      </c>
      <c r="D131" s="203" t="s">
        <v>355</v>
      </c>
      <c r="E131" s="204" t="s">
        <v>2249</v>
      </c>
      <c r="F131" s="205" t="s">
        <v>2250</v>
      </c>
      <c r="G131" s="206" t="s">
        <v>260</v>
      </c>
      <c r="H131" s="207">
        <v>63</v>
      </c>
      <c r="I131" s="208"/>
      <c r="J131" s="209">
        <f>ROUND(I131*H131,2)</f>
        <v>0</v>
      </c>
      <c r="K131" s="210"/>
      <c r="L131" s="211"/>
      <c r="M131" s="212" t="s">
        <v>3</v>
      </c>
      <c r="N131" s="213" t="s">
        <v>51</v>
      </c>
      <c r="O131" s="74"/>
      <c r="P131" s="178">
        <f>O131*H131</f>
        <v>0</v>
      </c>
      <c r="Q131" s="178">
        <v>0</v>
      </c>
      <c r="R131" s="178">
        <f>Q131*H131</f>
        <v>0</v>
      </c>
      <c r="S131" s="178">
        <v>0</v>
      </c>
      <c r="T131" s="179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180" t="s">
        <v>396</v>
      </c>
      <c r="AT131" s="180" t="s">
        <v>355</v>
      </c>
      <c r="AU131" s="180" t="s">
        <v>22</v>
      </c>
      <c r="AY131" s="20" t="s">
        <v>216</v>
      </c>
      <c r="BE131" s="181">
        <f>IF(N131="základní",J131,0)</f>
        <v>0</v>
      </c>
      <c r="BF131" s="181">
        <f>IF(N131="snížená",J131,0)</f>
        <v>0</v>
      </c>
      <c r="BG131" s="181">
        <f>IF(N131="zákl. přenesená",J131,0)</f>
        <v>0</v>
      </c>
      <c r="BH131" s="181">
        <f>IF(N131="sníž. přenesená",J131,0)</f>
        <v>0</v>
      </c>
      <c r="BI131" s="181">
        <f>IF(N131="nulová",J131,0)</f>
        <v>0</v>
      </c>
      <c r="BJ131" s="20" t="s">
        <v>88</v>
      </c>
      <c r="BK131" s="181">
        <f>ROUND(I131*H131,2)</f>
        <v>0</v>
      </c>
      <c r="BL131" s="20" t="s">
        <v>302</v>
      </c>
      <c r="BM131" s="180" t="s">
        <v>2251</v>
      </c>
    </row>
    <row r="132" spans="1:51" s="13" customFormat="1" ht="12">
      <c r="A132" s="13"/>
      <c r="B132" s="182"/>
      <c r="C132" s="13"/>
      <c r="D132" s="183" t="s">
        <v>224</v>
      </c>
      <c r="E132" s="13"/>
      <c r="F132" s="185" t="s">
        <v>2338</v>
      </c>
      <c r="G132" s="13"/>
      <c r="H132" s="186">
        <v>63</v>
      </c>
      <c r="I132" s="187"/>
      <c r="J132" s="13"/>
      <c r="K132" s="13"/>
      <c r="L132" s="182"/>
      <c r="M132" s="188"/>
      <c r="N132" s="189"/>
      <c r="O132" s="189"/>
      <c r="P132" s="189"/>
      <c r="Q132" s="189"/>
      <c r="R132" s="189"/>
      <c r="S132" s="189"/>
      <c r="T132" s="190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184" t="s">
        <v>224</v>
      </c>
      <c r="AU132" s="184" t="s">
        <v>22</v>
      </c>
      <c r="AV132" s="13" t="s">
        <v>22</v>
      </c>
      <c r="AW132" s="13" t="s">
        <v>4</v>
      </c>
      <c r="AX132" s="13" t="s">
        <v>88</v>
      </c>
      <c r="AY132" s="184" t="s">
        <v>216</v>
      </c>
    </row>
    <row r="133" spans="1:65" s="2" customFormat="1" ht="24.15" customHeight="1">
      <c r="A133" s="40"/>
      <c r="B133" s="167"/>
      <c r="C133" s="168" t="s">
        <v>345</v>
      </c>
      <c r="D133" s="168" t="s">
        <v>218</v>
      </c>
      <c r="E133" s="169" t="s">
        <v>2253</v>
      </c>
      <c r="F133" s="170" t="s">
        <v>2254</v>
      </c>
      <c r="G133" s="171" t="s">
        <v>260</v>
      </c>
      <c r="H133" s="172">
        <v>410</v>
      </c>
      <c r="I133" s="173"/>
      <c r="J133" s="174">
        <f>ROUND(I133*H133,2)</f>
        <v>0</v>
      </c>
      <c r="K133" s="175"/>
      <c r="L133" s="41"/>
      <c r="M133" s="176" t="s">
        <v>3</v>
      </c>
      <c r="N133" s="177" t="s">
        <v>51</v>
      </c>
      <c r="O133" s="74"/>
      <c r="P133" s="178">
        <f>O133*H133</f>
        <v>0</v>
      </c>
      <c r="Q133" s="178">
        <v>0</v>
      </c>
      <c r="R133" s="178">
        <f>Q133*H133</f>
        <v>0</v>
      </c>
      <c r="S133" s="178">
        <v>0</v>
      </c>
      <c r="T133" s="179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180" t="s">
        <v>302</v>
      </c>
      <c r="AT133" s="180" t="s">
        <v>218</v>
      </c>
      <c r="AU133" s="180" t="s">
        <v>22</v>
      </c>
      <c r="AY133" s="20" t="s">
        <v>216</v>
      </c>
      <c r="BE133" s="181">
        <f>IF(N133="základní",J133,0)</f>
        <v>0</v>
      </c>
      <c r="BF133" s="181">
        <f>IF(N133="snížená",J133,0)</f>
        <v>0</v>
      </c>
      <c r="BG133" s="181">
        <f>IF(N133="zákl. přenesená",J133,0)</f>
        <v>0</v>
      </c>
      <c r="BH133" s="181">
        <f>IF(N133="sníž. přenesená",J133,0)</f>
        <v>0</v>
      </c>
      <c r="BI133" s="181">
        <f>IF(N133="nulová",J133,0)</f>
        <v>0</v>
      </c>
      <c r="BJ133" s="20" t="s">
        <v>88</v>
      </c>
      <c r="BK133" s="181">
        <f>ROUND(I133*H133,2)</f>
        <v>0</v>
      </c>
      <c r="BL133" s="20" t="s">
        <v>302</v>
      </c>
      <c r="BM133" s="180" t="s">
        <v>2255</v>
      </c>
    </row>
    <row r="134" spans="1:65" s="2" customFormat="1" ht="14.4" customHeight="1">
      <c r="A134" s="40"/>
      <c r="B134" s="167"/>
      <c r="C134" s="203" t="s">
        <v>350</v>
      </c>
      <c r="D134" s="203" t="s">
        <v>355</v>
      </c>
      <c r="E134" s="204" t="s">
        <v>2256</v>
      </c>
      <c r="F134" s="205" t="s">
        <v>2257</v>
      </c>
      <c r="G134" s="206" t="s">
        <v>260</v>
      </c>
      <c r="H134" s="207">
        <v>410</v>
      </c>
      <c r="I134" s="208"/>
      <c r="J134" s="209">
        <f>ROUND(I134*H134,2)</f>
        <v>0</v>
      </c>
      <c r="K134" s="210"/>
      <c r="L134" s="211"/>
      <c r="M134" s="212" t="s">
        <v>3</v>
      </c>
      <c r="N134" s="213" t="s">
        <v>51</v>
      </c>
      <c r="O134" s="74"/>
      <c r="P134" s="178">
        <f>O134*H134</f>
        <v>0</v>
      </c>
      <c r="Q134" s="178">
        <v>0</v>
      </c>
      <c r="R134" s="178">
        <f>Q134*H134</f>
        <v>0</v>
      </c>
      <c r="S134" s="178">
        <v>0</v>
      </c>
      <c r="T134" s="179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180" t="s">
        <v>396</v>
      </c>
      <c r="AT134" s="180" t="s">
        <v>355</v>
      </c>
      <c r="AU134" s="180" t="s">
        <v>22</v>
      </c>
      <c r="AY134" s="20" t="s">
        <v>216</v>
      </c>
      <c r="BE134" s="181">
        <f>IF(N134="základní",J134,0)</f>
        <v>0</v>
      </c>
      <c r="BF134" s="181">
        <f>IF(N134="snížená",J134,0)</f>
        <v>0</v>
      </c>
      <c r="BG134" s="181">
        <f>IF(N134="zákl. přenesená",J134,0)</f>
        <v>0</v>
      </c>
      <c r="BH134" s="181">
        <f>IF(N134="sníž. přenesená",J134,0)</f>
        <v>0</v>
      </c>
      <c r="BI134" s="181">
        <f>IF(N134="nulová",J134,0)</f>
        <v>0</v>
      </c>
      <c r="BJ134" s="20" t="s">
        <v>88</v>
      </c>
      <c r="BK134" s="181">
        <f>ROUND(I134*H134,2)</f>
        <v>0</v>
      </c>
      <c r="BL134" s="20" t="s">
        <v>302</v>
      </c>
      <c r="BM134" s="180" t="s">
        <v>2258</v>
      </c>
    </row>
    <row r="135" spans="1:51" s="13" customFormat="1" ht="12">
      <c r="A135" s="13"/>
      <c r="B135" s="182"/>
      <c r="C135" s="13"/>
      <c r="D135" s="183" t="s">
        <v>224</v>
      </c>
      <c r="E135" s="13"/>
      <c r="F135" s="185" t="s">
        <v>2339</v>
      </c>
      <c r="G135" s="13"/>
      <c r="H135" s="186">
        <v>410</v>
      </c>
      <c r="I135" s="187"/>
      <c r="J135" s="13"/>
      <c r="K135" s="13"/>
      <c r="L135" s="182"/>
      <c r="M135" s="188"/>
      <c r="N135" s="189"/>
      <c r="O135" s="189"/>
      <c r="P135" s="189"/>
      <c r="Q135" s="189"/>
      <c r="R135" s="189"/>
      <c r="S135" s="189"/>
      <c r="T135" s="190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184" t="s">
        <v>224</v>
      </c>
      <c r="AU135" s="184" t="s">
        <v>22</v>
      </c>
      <c r="AV135" s="13" t="s">
        <v>22</v>
      </c>
      <c r="AW135" s="13" t="s">
        <v>4</v>
      </c>
      <c r="AX135" s="13" t="s">
        <v>88</v>
      </c>
      <c r="AY135" s="184" t="s">
        <v>216</v>
      </c>
    </row>
    <row r="136" spans="1:65" s="2" customFormat="1" ht="14.4" customHeight="1">
      <c r="A136" s="40"/>
      <c r="B136" s="167"/>
      <c r="C136" s="168" t="s">
        <v>354</v>
      </c>
      <c r="D136" s="168" t="s">
        <v>218</v>
      </c>
      <c r="E136" s="169" t="s">
        <v>2260</v>
      </c>
      <c r="F136" s="170" t="s">
        <v>2261</v>
      </c>
      <c r="G136" s="171" t="s">
        <v>461</v>
      </c>
      <c r="H136" s="172">
        <v>54</v>
      </c>
      <c r="I136" s="173"/>
      <c r="J136" s="174">
        <f>ROUND(I136*H136,2)</f>
        <v>0</v>
      </c>
      <c r="K136" s="175"/>
      <c r="L136" s="41"/>
      <c r="M136" s="176" t="s">
        <v>3</v>
      </c>
      <c r="N136" s="177" t="s">
        <v>51</v>
      </c>
      <c r="O136" s="74"/>
      <c r="P136" s="178">
        <f>O136*H136</f>
        <v>0</v>
      </c>
      <c r="Q136" s="178">
        <v>0</v>
      </c>
      <c r="R136" s="178">
        <f>Q136*H136</f>
        <v>0</v>
      </c>
      <c r="S136" s="178">
        <v>0</v>
      </c>
      <c r="T136" s="179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180" t="s">
        <v>302</v>
      </c>
      <c r="AT136" s="180" t="s">
        <v>218</v>
      </c>
      <c r="AU136" s="180" t="s">
        <v>22</v>
      </c>
      <c r="AY136" s="20" t="s">
        <v>216</v>
      </c>
      <c r="BE136" s="181">
        <f>IF(N136="základní",J136,0)</f>
        <v>0</v>
      </c>
      <c r="BF136" s="181">
        <f>IF(N136="snížená",J136,0)</f>
        <v>0</v>
      </c>
      <c r="BG136" s="181">
        <f>IF(N136="zákl. přenesená",J136,0)</f>
        <v>0</v>
      </c>
      <c r="BH136" s="181">
        <f>IF(N136="sníž. přenesená",J136,0)</f>
        <v>0</v>
      </c>
      <c r="BI136" s="181">
        <f>IF(N136="nulová",J136,0)</f>
        <v>0</v>
      </c>
      <c r="BJ136" s="20" t="s">
        <v>88</v>
      </c>
      <c r="BK136" s="181">
        <f>ROUND(I136*H136,2)</f>
        <v>0</v>
      </c>
      <c r="BL136" s="20" t="s">
        <v>302</v>
      </c>
      <c r="BM136" s="180" t="s">
        <v>2262</v>
      </c>
    </row>
    <row r="137" spans="1:65" s="2" customFormat="1" ht="14.4" customHeight="1">
      <c r="A137" s="40"/>
      <c r="B137" s="167"/>
      <c r="C137" s="168" t="s">
        <v>362</v>
      </c>
      <c r="D137" s="168" t="s">
        <v>218</v>
      </c>
      <c r="E137" s="169" t="s">
        <v>2263</v>
      </c>
      <c r="F137" s="170" t="s">
        <v>2264</v>
      </c>
      <c r="G137" s="171" t="s">
        <v>461</v>
      </c>
      <c r="H137" s="172">
        <v>72</v>
      </c>
      <c r="I137" s="173"/>
      <c r="J137" s="174">
        <f>ROUND(I137*H137,2)</f>
        <v>0</v>
      </c>
      <c r="K137" s="175"/>
      <c r="L137" s="41"/>
      <c r="M137" s="176" t="s">
        <v>3</v>
      </c>
      <c r="N137" s="177" t="s">
        <v>51</v>
      </c>
      <c r="O137" s="74"/>
      <c r="P137" s="178">
        <f>O137*H137</f>
        <v>0</v>
      </c>
      <c r="Q137" s="178">
        <v>0</v>
      </c>
      <c r="R137" s="178">
        <f>Q137*H137</f>
        <v>0</v>
      </c>
      <c r="S137" s="178">
        <v>0</v>
      </c>
      <c r="T137" s="179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180" t="s">
        <v>302</v>
      </c>
      <c r="AT137" s="180" t="s">
        <v>218</v>
      </c>
      <c r="AU137" s="180" t="s">
        <v>22</v>
      </c>
      <c r="AY137" s="20" t="s">
        <v>216</v>
      </c>
      <c r="BE137" s="181">
        <f>IF(N137="základní",J137,0)</f>
        <v>0</v>
      </c>
      <c r="BF137" s="181">
        <f>IF(N137="snížená",J137,0)</f>
        <v>0</v>
      </c>
      <c r="BG137" s="181">
        <f>IF(N137="zákl. přenesená",J137,0)</f>
        <v>0</v>
      </c>
      <c r="BH137" s="181">
        <f>IF(N137="sníž. přenesená",J137,0)</f>
        <v>0</v>
      </c>
      <c r="BI137" s="181">
        <f>IF(N137="nulová",J137,0)</f>
        <v>0</v>
      </c>
      <c r="BJ137" s="20" t="s">
        <v>88</v>
      </c>
      <c r="BK137" s="181">
        <f>ROUND(I137*H137,2)</f>
        <v>0</v>
      </c>
      <c r="BL137" s="20" t="s">
        <v>302</v>
      </c>
      <c r="BM137" s="180" t="s">
        <v>2265</v>
      </c>
    </row>
    <row r="138" spans="1:65" s="2" customFormat="1" ht="24.15" customHeight="1">
      <c r="A138" s="40"/>
      <c r="B138" s="167"/>
      <c r="C138" s="168" t="s">
        <v>368</v>
      </c>
      <c r="D138" s="168" t="s">
        <v>218</v>
      </c>
      <c r="E138" s="169" t="s">
        <v>2340</v>
      </c>
      <c r="F138" s="170" t="s">
        <v>2341</v>
      </c>
      <c r="G138" s="171" t="s">
        <v>461</v>
      </c>
      <c r="H138" s="172">
        <v>3</v>
      </c>
      <c r="I138" s="173"/>
      <c r="J138" s="174">
        <f>ROUND(I138*H138,2)</f>
        <v>0</v>
      </c>
      <c r="K138" s="175"/>
      <c r="L138" s="41"/>
      <c r="M138" s="176" t="s">
        <v>3</v>
      </c>
      <c r="N138" s="177" t="s">
        <v>51</v>
      </c>
      <c r="O138" s="74"/>
      <c r="P138" s="178">
        <f>O138*H138</f>
        <v>0</v>
      </c>
      <c r="Q138" s="178">
        <v>0</v>
      </c>
      <c r="R138" s="178">
        <f>Q138*H138</f>
        <v>0</v>
      </c>
      <c r="S138" s="178">
        <v>0</v>
      </c>
      <c r="T138" s="179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180" t="s">
        <v>302</v>
      </c>
      <c r="AT138" s="180" t="s">
        <v>218</v>
      </c>
      <c r="AU138" s="180" t="s">
        <v>22</v>
      </c>
      <c r="AY138" s="20" t="s">
        <v>216</v>
      </c>
      <c r="BE138" s="181">
        <f>IF(N138="základní",J138,0)</f>
        <v>0</v>
      </c>
      <c r="BF138" s="181">
        <f>IF(N138="snížená",J138,0)</f>
        <v>0</v>
      </c>
      <c r="BG138" s="181">
        <f>IF(N138="zákl. přenesená",J138,0)</f>
        <v>0</v>
      </c>
      <c r="BH138" s="181">
        <f>IF(N138="sníž. přenesená",J138,0)</f>
        <v>0</v>
      </c>
      <c r="BI138" s="181">
        <f>IF(N138="nulová",J138,0)</f>
        <v>0</v>
      </c>
      <c r="BJ138" s="20" t="s">
        <v>88</v>
      </c>
      <c r="BK138" s="181">
        <f>ROUND(I138*H138,2)</f>
        <v>0</v>
      </c>
      <c r="BL138" s="20" t="s">
        <v>302</v>
      </c>
      <c r="BM138" s="180" t="s">
        <v>2342</v>
      </c>
    </row>
    <row r="139" spans="1:65" s="2" customFormat="1" ht="14.4" customHeight="1">
      <c r="A139" s="40"/>
      <c r="B139" s="167"/>
      <c r="C139" s="203" t="s">
        <v>373</v>
      </c>
      <c r="D139" s="203" t="s">
        <v>355</v>
      </c>
      <c r="E139" s="204" t="s">
        <v>2343</v>
      </c>
      <c r="F139" s="205" t="s">
        <v>2344</v>
      </c>
      <c r="G139" s="206" t="s">
        <v>461</v>
      </c>
      <c r="H139" s="207">
        <v>3</v>
      </c>
      <c r="I139" s="208"/>
      <c r="J139" s="209">
        <f>ROUND(I139*H139,2)</f>
        <v>0</v>
      </c>
      <c r="K139" s="210"/>
      <c r="L139" s="211"/>
      <c r="M139" s="212" t="s">
        <v>3</v>
      </c>
      <c r="N139" s="213" t="s">
        <v>51</v>
      </c>
      <c r="O139" s="74"/>
      <c r="P139" s="178">
        <f>O139*H139</f>
        <v>0</v>
      </c>
      <c r="Q139" s="178">
        <v>0.00064</v>
      </c>
      <c r="R139" s="178">
        <f>Q139*H139</f>
        <v>0.0019200000000000003</v>
      </c>
      <c r="S139" s="178">
        <v>0</v>
      </c>
      <c r="T139" s="179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180" t="s">
        <v>396</v>
      </c>
      <c r="AT139" s="180" t="s">
        <v>355</v>
      </c>
      <c r="AU139" s="180" t="s">
        <v>22</v>
      </c>
      <c r="AY139" s="20" t="s">
        <v>216</v>
      </c>
      <c r="BE139" s="181">
        <f>IF(N139="základní",J139,0)</f>
        <v>0</v>
      </c>
      <c r="BF139" s="181">
        <f>IF(N139="snížená",J139,0)</f>
        <v>0</v>
      </c>
      <c r="BG139" s="181">
        <f>IF(N139="zákl. přenesená",J139,0)</f>
        <v>0</v>
      </c>
      <c r="BH139" s="181">
        <f>IF(N139="sníž. přenesená",J139,0)</f>
        <v>0</v>
      </c>
      <c r="BI139" s="181">
        <f>IF(N139="nulová",J139,0)</f>
        <v>0</v>
      </c>
      <c r="BJ139" s="20" t="s">
        <v>88</v>
      </c>
      <c r="BK139" s="181">
        <f>ROUND(I139*H139,2)</f>
        <v>0</v>
      </c>
      <c r="BL139" s="20" t="s">
        <v>302</v>
      </c>
      <c r="BM139" s="180" t="s">
        <v>2345</v>
      </c>
    </row>
    <row r="140" spans="1:47" s="2" customFormat="1" ht="12">
      <c r="A140" s="40"/>
      <c r="B140" s="41"/>
      <c r="C140" s="40"/>
      <c r="D140" s="183" t="s">
        <v>229</v>
      </c>
      <c r="E140" s="40"/>
      <c r="F140" s="191" t="s">
        <v>2346</v>
      </c>
      <c r="G140" s="40"/>
      <c r="H140" s="40"/>
      <c r="I140" s="192"/>
      <c r="J140" s="40"/>
      <c r="K140" s="40"/>
      <c r="L140" s="41"/>
      <c r="M140" s="193"/>
      <c r="N140" s="194"/>
      <c r="O140" s="74"/>
      <c r="P140" s="74"/>
      <c r="Q140" s="74"/>
      <c r="R140" s="74"/>
      <c r="S140" s="74"/>
      <c r="T140" s="75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T140" s="20" t="s">
        <v>229</v>
      </c>
      <c r="AU140" s="20" t="s">
        <v>22</v>
      </c>
    </row>
    <row r="141" spans="1:65" s="2" customFormat="1" ht="37.8" customHeight="1">
      <c r="A141" s="40"/>
      <c r="B141" s="167"/>
      <c r="C141" s="168" t="s">
        <v>378</v>
      </c>
      <c r="D141" s="168" t="s">
        <v>218</v>
      </c>
      <c r="E141" s="169" t="s">
        <v>2347</v>
      </c>
      <c r="F141" s="170" t="s">
        <v>2348</v>
      </c>
      <c r="G141" s="171" t="s">
        <v>461</v>
      </c>
      <c r="H141" s="172">
        <v>8</v>
      </c>
      <c r="I141" s="173"/>
      <c r="J141" s="174">
        <f>ROUND(I141*H141,2)</f>
        <v>0</v>
      </c>
      <c r="K141" s="175"/>
      <c r="L141" s="41"/>
      <c r="M141" s="176" t="s">
        <v>3</v>
      </c>
      <c r="N141" s="177" t="s">
        <v>51</v>
      </c>
      <c r="O141" s="74"/>
      <c r="P141" s="178">
        <f>O141*H141</f>
        <v>0</v>
      </c>
      <c r="Q141" s="178">
        <v>0</v>
      </c>
      <c r="R141" s="178">
        <f>Q141*H141</f>
        <v>0</v>
      </c>
      <c r="S141" s="178">
        <v>0</v>
      </c>
      <c r="T141" s="179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180" t="s">
        <v>302</v>
      </c>
      <c r="AT141" s="180" t="s">
        <v>218</v>
      </c>
      <c r="AU141" s="180" t="s">
        <v>22</v>
      </c>
      <c r="AY141" s="20" t="s">
        <v>216</v>
      </c>
      <c r="BE141" s="181">
        <f>IF(N141="základní",J141,0)</f>
        <v>0</v>
      </c>
      <c r="BF141" s="181">
        <f>IF(N141="snížená",J141,0)</f>
        <v>0</v>
      </c>
      <c r="BG141" s="181">
        <f>IF(N141="zákl. přenesená",J141,0)</f>
        <v>0</v>
      </c>
      <c r="BH141" s="181">
        <f>IF(N141="sníž. přenesená",J141,0)</f>
        <v>0</v>
      </c>
      <c r="BI141" s="181">
        <f>IF(N141="nulová",J141,0)</f>
        <v>0</v>
      </c>
      <c r="BJ141" s="20" t="s">
        <v>88</v>
      </c>
      <c r="BK141" s="181">
        <f>ROUND(I141*H141,2)</f>
        <v>0</v>
      </c>
      <c r="BL141" s="20" t="s">
        <v>302</v>
      </c>
      <c r="BM141" s="180" t="s">
        <v>2349</v>
      </c>
    </row>
    <row r="142" spans="1:47" s="2" customFormat="1" ht="12">
      <c r="A142" s="40"/>
      <c r="B142" s="41"/>
      <c r="C142" s="40"/>
      <c r="D142" s="183" t="s">
        <v>229</v>
      </c>
      <c r="E142" s="40"/>
      <c r="F142" s="191" t="s">
        <v>2350</v>
      </c>
      <c r="G142" s="40"/>
      <c r="H142" s="40"/>
      <c r="I142" s="192"/>
      <c r="J142" s="40"/>
      <c r="K142" s="40"/>
      <c r="L142" s="41"/>
      <c r="M142" s="193"/>
      <c r="N142" s="194"/>
      <c r="O142" s="74"/>
      <c r="P142" s="74"/>
      <c r="Q142" s="74"/>
      <c r="R142" s="74"/>
      <c r="S142" s="74"/>
      <c r="T142" s="75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T142" s="20" t="s">
        <v>229</v>
      </c>
      <c r="AU142" s="20" t="s">
        <v>22</v>
      </c>
    </row>
    <row r="143" spans="1:65" s="2" customFormat="1" ht="24.15" customHeight="1">
      <c r="A143" s="40"/>
      <c r="B143" s="167"/>
      <c r="C143" s="168" t="s">
        <v>387</v>
      </c>
      <c r="D143" s="168" t="s">
        <v>218</v>
      </c>
      <c r="E143" s="169" t="s">
        <v>2266</v>
      </c>
      <c r="F143" s="170" t="s">
        <v>2267</v>
      </c>
      <c r="G143" s="171" t="s">
        <v>260</v>
      </c>
      <c r="H143" s="172">
        <v>350</v>
      </c>
      <c r="I143" s="173"/>
      <c r="J143" s="174">
        <f>ROUND(I143*H143,2)</f>
        <v>0</v>
      </c>
      <c r="K143" s="175"/>
      <c r="L143" s="41"/>
      <c r="M143" s="176" t="s">
        <v>3</v>
      </c>
      <c r="N143" s="177" t="s">
        <v>51</v>
      </c>
      <c r="O143" s="74"/>
      <c r="P143" s="178">
        <f>O143*H143</f>
        <v>0</v>
      </c>
      <c r="Q143" s="178">
        <v>0</v>
      </c>
      <c r="R143" s="178">
        <f>Q143*H143</f>
        <v>0</v>
      </c>
      <c r="S143" s="178">
        <v>0</v>
      </c>
      <c r="T143" s="179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180" t="s">
        <v>302</v>
      </c>
      <c r="AT143" s="180" t="s">
        <v>218</v>
      </c>
      <c r="AU143" s="180" t="s">
        <v>22</v>
      </c>
      <c r="AY143" s="20" t="s">
        <v>216</v>
      </c>
      <c r="BE143" s="181">
        <f>IF(N143="základní",J143,0)</f>
        <v>0</v>
      </c>
      <c r="BF143" s="181">
        <f>IF(N143="snížená",J143,0)</f>
        <v>0</v>
      </c>
      <c r="BG143" s="181">
        <f>IF(N143="zákl. přenesená",J143,0)</f>
        <v>0</v>
      </c>
      <c r="BH143" s="181">
        <f>IF(N143="sníž. přenesená",J143,0)</f>
        <v>0</v>
      </c>
      <c r="BI143" s="181">
        <f>IF(N143="nulová",J143,0)</f>
        <v>0</v>
      </c>
      <c r="BJ143" s="20" t="s">
        <v>88</v>
      </c>
      <c r="BK143" s="181">
        <f>ROUND(I143*H143,2)</f>
        <v>0</v>
      </c>
      <c r="BL143" s="20" t="s">
        <v>302</v>
      </c>
      <c r="BM143" s="180" t="s">
        <v>2268</v>
      </c>
    </row>
    <row r="144" spans="1:65" s="2" customFormat="1" ht="14.4" customHeight="1">
      <c r="A144" s="40"/>
      <c r="B144" s="167"/>
      <c r="C144" s="203" t="s">
        <v>396</v>
      </c>
      <c r="D144" s="203" t="s">
        <v>355</v>
      </c>
      <c r="E144" s="204" t="s">
        <v>2269</v>
      </c>
      <c r="F144" s="205" t="s">
        <v>2270</v>
      </c>
      <c r="G144" s="206" t="s">
        <v>616</v>
      </c>
      <c r="H144" s="207">
        <v>332.5</v>
      </c>
      <c r="I144" s="208"/>
      <c r="J144" s="209">
        <f>ROUND(I144*H144,2)</f>
        <v>0</v>
      </c>
      <c r="K144" s="210"/>
      <c r="L144" s="211"/>
      <c r="M144" s="212" t="s">
        <v>3</v>
      </c>
      <c r="N144" s="213" t="s">
        <v>51</v>
      </c>
      <c r="O144" s="74"/>
      <c r="P144" s="178">
        <f>O144*H144</f>
        <v>0</v>
      </c>
      <c r="Q144" s="178">
        <v>0</v>
      </c>
      <c r="R144" s="178">
        <f>Q144*H144</f>
        <v>0</v>
      </c>
      <c r="S144" s="178">
        <v>0</v>
      </c>
      <c r="T144" s="179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180" t="s">
        <v>396</v>
      </c>
      <c r="AT144" s="180" t="s">
        <v>355</v>
      </c>
      <c r="AU144" s="180" t="s">
        <v>22</v>
      </c>
      <c r="AY144" s="20" t="s">
        <v>216</v>
      </c>
      <c r="BE144" s="181">
        <f>IF(N144="základní",J144,0)</f>
        <v>0</v>
      </c>
      <c r="BF144" s="181">
        <f>IF(N144="snížená",J144,0)</f>
        <v>0</v>
      </c>
      <c r="BG144" s="181">
        <f>IF(N144="zákl. přenesená",J144,0)</f>
        <v>0</v>
      </c>
      <c r="BH144" s="181">
        <f>IF(N144="sníž. přenesená",J144,0)</f>
        <v>0</v>
      </c>
      <c r="BI144" s="181">
        <f>IF(N144="nulová",J144,0)</f>
        <v>0</v>
      </c>
      <c r="BJ144" s="20" t="s">
        <v>88</v>
      </c>
      <c r="BK144" s="181">
        <f>ROUND(I144*H144,2)</f>
        <v>0</v>
      </c>
      <c r="BL144" s="20" t="s">
        <v>302</v>
      </c>
      <c r="BM144" s="180" t="s">
        <v>2271</v>
      </c>
    </row>
    <row r="145" spans="1:51" s="13" customFormat="1" ht="12">
      <c r="A145" s="13"/>
      <c r="B145" s="182"/>
      <c r="C145" s="13"/>
      <c r="D145" s="183" t="s">
        <v>224</v>
      </c>
      <c r="E145" s="184" t="s">
        <v>3</v>
      </c>
      <c r="F145" s="185" t="s">
        <v>2351</v>
      </c>
      <c r="G145" s="13"/>
      <c r="H145" s="186">
        <v>332.5</v>
      </c>
      <c r="I145" s="187"/>
      <c r="J145" s="13"/>
      <c r="K145" s="13"/>
      <c r="L145" s="182"/>
      <c r="M145" s="188"/>
      <c r="N145" s="189"/>
      <c r="O145" s="189"/>
      <c r="P145" s="189"/>
      <c r="Q145" s="189"/>
      <c r="R145" s="189"/>
      <c r="S145" s="189"/>
      <c r="T145" s="190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184" t="s">
        <v>224</v>
      </c>
      <c r="AU145" s="184" t="s">
        <v>22</v>
      </c>
      <c r="AV145" s="13" t="s">
        <v>22</v>
      </c>
      <c r="AW145" s="13" t="s">
        <v>41</v>
      </c>
      <c r="AX145" s="13" t="s">
        <v>88</v>
      </c>
      <c r="AY145" s="184" t="s">
        <v>216</v>
      </c>
    </row>
    <row r="146" spans="1:65" s="2" customFormat="1" ht="37.8" customHeight="1">
      <c r="A146" s="40"/>
      <c r="B146" s="167"/>
      <c r="C146" s="168" t="s">
        <v>402</v>
      </c>
      <c r="D146" s="168" t="s">
        <v>218</v>
      </c>
      <c r="E146" s="169" t="s">
        <v>2273</v>
      </c>
      <c r="F146" s="170" t="s">
        <v>2274</v>
      </c>
      <c r="G146" s="171" t="s">
        <v>461</v>
      </c>
      <c r="H146" s="172">
        <v>9</v>
      </c>
      <c r="I146" s="173"/>
      <c r="J146" s="174">
        <f>ROUND(I146*H146,2)</f>
        <v>0</v>
      </c>
      <c r="K146" s="175"/>
      <c r="L146" s="41"/>
      <c r="M146" s="176" t="s">
        <v>3</v>
      </c>
      <c r="N146" s="177" t="s">
        <v>51</v>
      </c>
      <c r="O146" s="74"/>
      <c r="P146" s="178">
        <f>O146*H146</f>
        <v>0</v>
      </c>
      <c r="Q146" s="178">
        <v>0</v>
      </c>
      <c r="R146" s="178">
        <f>Q146*H146</f>
        <v>0</v>
      </c>
      <c r="S146" s="178">
        <v>0</v>
      </c>
      <c r="T146" s="179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180" t="s">
        <v>302</v>
      </c>
      <c r="AT146" s="180" t="s">
        <v>218</v>
      </c>
      <c r="AU146" s="180" t="s">
        <v>22</v>
      </c>
      <c r="AY146" s="20" t="s">
        <v>216</v>
      </c>
      <c r="BE146" s="181">
        <f>IF(N146="základní",J146,0)</f>
        <v>0</v>
      </c>
      <c r="BF146" s="181">
        <f>IF(N146="snížená",J146,0)</f>
        <v>0</v>
      </c>
      <c r="BG146" s="181">
        <f>IF(N146="zákl. přenesená",J146,0)</f>
        <v>0</v>
      </c>
      <c r="BH146" s="181">
        <f>IF(N146="sníž. přenesená",J146,0)</f>
        <v>0</v>
      </c>
      <c r="BI146" s="181">
        <f>IF(N146="nulová",J146,0)</f>
        <v>0</v>
      </c>
      <c r="BJ146" s="20" t="s">
        <v>88</v>
      </c>
      <c r="BK146" s="181">
        <f>ROUND(I146*H146,2)</f>
        <v>0</v>
      </c>
      <c r="BL146" s="20" t="s">
        <v>302</v>
      </c>
      <c r="BM146" s="180" t="s">
        <v>2352</v>
      </c>
    </row>
    <row r="147" spans="1:65" s="2" customFormat="1" ht="24.15" customHeight="1">
      <c r="A147" s="40"/>
      <c r="B147" s="167"/>
      <c r="C147" s="203" t="s">
        <v>411</v>
      </c>
      <c r="D147" s="203" t="s">
        <v>355</v>
      </c>
      <c r="E147" s="204" t="s">
        <v>2353</v>
      </c>
      <c r="F147" s="205" t="s">
        <v>2354</v>
      </c>
      <c r="G147" s="206" t="s">
        <v>461</v>
      </c>
      <c r="H147" s="207">
        <v>9</v>
      </c>
      <c r="I147" s="208"/>
      <c r="J147" s="209">
        <f>ROUND(I147*H147,2)</f>
        <v>0</v>
      </c>
      <c r="K147" s="210"/>
      <c r="L147" s="211"/>
      <c r="M147" s="212" t="s">
        <v>3</v>
      </c>
      <c r="N147" s="213" t="s">
        <v>51</v>
      </c>
      <c r="O147" s="74"/>
      <c r="P147" s="178">
        <f>O147*H147</f>
        <v>0</v>
      </c>
      <c r="Q147" s="178">
        <v>0.008</v>
      </c>
      <c r="R147" s="178">
        <f>Q147*H147</f>
        <v>0.07200000000000001</v>
      </c>
      <c r="S147" s="178">
        <v>0</v>
      </c>
      <c r="T147" s="179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180" t="s">
        <v>396</v>
      </c>
      <c r="AT147" s="180" t="s">
        <v>355</v>
      </c>
      <c r="AU147" s="180" t="s">
        <v>22</v>
      </c>
      <c r="AY147" s="20" t="s">
        <v>216</v>
      </c>
      <c r="BE147" s="181">
        <f>IF(N147="základní",J147,0)</f>
        <v>0</v>
      </c>
      <c r="BF147" s="181">
        <f>IF(N147="snížená",J147,0)</f>
        <v>0</v>
      </c>
      <c r="BG147" s="181">
        <f>IF(N147="zákl. přenesená",J147,0)</f>
        <v>0</v>
      </c>
      <c r="BH147" s="181">
        <f>IF(N147="sníž. přenesená",J147,0)</f>
        <v>0</v>
      </c>
      <c r="BI147" s="181">
        <f>IF(N147="nulová",J147,0)</f>
        <v>0</v>
      </c>
      <c r="BJ147" s="20" t="s">
        <v>88</v>
      </c>
      <c r="BK147" s="181">
        <f>ROUND(I147*H147,2)</f>
        <v>0</v>
      </c>
      <c r="BL147" s="20" t="s">
        <v>302</v>
      </c>
      <c r="BM147" s="180" t="s">
        <v>2355</v>
      </c>
    </row>
    <row r="148" spans="1:65" s="2" customFormat="1" ht="37.8" customHeight="1">
      <c r="A148" s="40"/>
      <c r="B148" s="167"/>
      <c r="C148" s="168" t="s">
        <v>418</v>
      </c>
      <c r="D148" s="168" t="s">
        <v>218</v>
      </c>
      <c r="E148" s="169" t="s">
        <v>1097</v>
      </c>
      <c r="F148" s="170" t="s">
        <v>1098</v>
      </c>
      <c r="G148" s="171" t="s">
        <v>461</v>
      </c>
      <c r="H148" s="172">
        <v>9</v>
      </c>
      <c r="I148" s="173"/>
      <c r="J148" s="174">
        <f>ROUND(I148*H148,2)</f>
        <v>0</v>
      </c>
      <c r="K148" s="175"/>
      <c r="L148" s="41"/>
      <c r="M148" s="176" t="s">
        <v>3</v>
      </c>
      <c r="N148" s="177" t="s">
        <v>51</v>
      </c>
      <c r="O148" s="74"/>
      <c r="P148" s="178">
        <f>O148*H148</f>
        <v>0</v>
      </c>
      <c r="Q148" s="178">
        <v>0</v>
      </c>
      <c r="R148" s="178">
        <f>Q148*H148</f>
        <v>0</v>
      </c>
      <c r="S148" s="178">
        <v>0</v>
      </c>
      <c r="T148" s="179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180" t="s">
        <v>302</v>
      </c>
      <c r="AT148" s="180" t="s">
        <v>218</v>
      </c>
      <c r="AU148" s="180" t="s">
        <v>22</v>
      </c>
      <c r="AY148" s="20" t="s">
        <v>216</v>
      </c>
      <c r="BE148" s="181">
        <f>IF(N148="základní",J148,0)</f>
        <v>0</v>
      </c>
      <c r="BF148" s="181">
        <f>IF(N148="snížená",J148,0)</f>
        <v>0</v>
      </c>
      <c r="BG148" s="181">
        <f>IF(N148="zákl. přenesená",J148,0)</f>
        <v>0</v>
      </c>
      <c r="BH148" s="181">
        <f>IF(N148="sníž. přenesená",J148,0)</f>
        <v>0</v>
      </c>
      <c r="BI148" s="181">
        <f>IF(N148="nulová",J148,0)</f>
        <v>0</v>
      </c>
      <c r="BJ148" s="20" t="s">
        <v>88</v>
      </c>
      <c r="BK148" s="181">
        <f>ROUND(I148*H148,2)</f>
        <v>0</v>
      </c>
      <c r="BL148" s="20" t="s">
        <v>302</v>
      </c>
      <c r="BM148" s="180" t="s">
        <v>2356</v>
      </c>
    </row>
    <row r="149" spans="1:65" s="2" customFormat="1" ht="14.4" customHeight="1">
      <c r="A149" s="40"/>
      <c r="B149" s="167"/>
      <c r="C149" s="203" t="s">
        <v>426</v>
      </c>
      <c r="D149" s="203" t="s">
        <v>355</v>
      </c>
      <c r="E149" s="204" t="s">
        <v>2357</v>
      </c>
      <c r="F149" s="205" t="s">
        <v>2358</v>
      </c>
      <c r="G149" s="206" t="s">
        <v>461</v>
      </c>
      <c r="H149" s="207">
        <v>9</v>
      </c>
      <c r="I149" s="208"/>
      <c r="J149" s="209">
        <f>ROUND(I149*H149,2)</f>
        <v>0</v>
      </c>
      <c r="K149" s="210"/>
      <c r="L149" s="211"/>
      <c r="M149" s="212" t="s">
        <v>3</v>
      </c>
      <c r="N149" s="213" t="s">
        <v>51</v>
      </c>
      <c r="O149" s="74"/>
      <c r="P149" s="178">
        <f>O149*H149</f>
        <v>0</v>
      </c>
      <c r="Q149" s="178">
        <v>0.115</v>
      </c>
      <c r="R149" s="178">
        <f>Q149*H149</f>
        <v>1.0350000000000001</v>
      </c>
      <c r="S149" s="178">
        <v>0</v>
      </c>
      <c r="T149" s="179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180" t="s">
        <v>396</v>
      </c>
      <c r="AT149" s="180" t="s">
        <v>355</v>
      </c>
      <c r="AU149" s="180" t="s">
        <v>22</v>
      </c>
      <c r="AY149" s="20" t="s">
        <v>216</v>
      </c>
      <c r="BE149" s="181">
        <f>IF(N149="základní",J149,0)</f>
        <v>0</v>
      </c>
      <c r="BF149" s="181">
        <f>IF(N149="snížená",J149,0)</f>
        <v>0</v>
      </c>
      <c r="BG149" s="181">
        <f>IF(N149="zákl. přenesená",J149,0)</f>
        <v>0</v>
      </c>
      <c r="BH149" s="181">
        <f>IF(N149="sníž. přenesená",J149,0)</f>
        <v>0</v>
      </c>
      <c r="BI149" s="181">
        <f>IF(N149="nulová",J149,0)</f>
        <v>0</v>
      </c>
      <c r="BJ149" s="20" t="s">
        <v>88</v>
      </c>
      <c r="BK149" s="181">
        <f>ROUND(I149*H149,2)</f>
        <v>0</v>
      </c>
      <c r="BL149" s="20" t="s">
        <v>302</v>
      </c>
      <c r="BM149" s="180" t="s">
        <v>2359</v>
      </c>
    </row>
    <row r="150" spans="1:65" s="2" customFormat="1" ht="24.15" customHeight="1">
      <c r="A150" s="40"/>
      <c r="B150" s="167"/>
      <c r="C150" s="168" t="s">
        <v>433</v>
      </c>
      <c r="D150" s="168" t="s">
        <v>218</v>
      </c>
      <c r="E150" s="169" t="s">
        <v>2284</v>
      </c>
      <c r="F150" s="170" t="s">
        <v>2285</v>
      </c>
      <c r="G150" s="171" t="s">
        <v>461</v>
      </c>
      <c r="H150" s="172">
        <v>9</v>
      </c>
      <c r="I150" s="173"/>
      <c r="J150" s="174">
        <f>ROUND(I150*H150,2)</f>
        <v>0</v>
      </c>
      <c r="K150" s="175"/>
      <c r="L150" s="41"/>
      <c r="M150" s="176" t="s">
        <v>3</v>
      </c>
      <c r="N150" s="177" t="s">
        <v>51</v>
      </c>
      <c r="O150" s="74"/>
      <c r="P150" s="178">
        <f>O150*H150</f>
        <v>0</v>
      </c>
      <c r="Q150" s="178">
        <v>0</v>
      </c>
      <c r="R150" s="178">
        <f>Q150*H150</f>
        <v>0</v>
      </c>
      <c r="S150" s="178">
        <v>0</v>
      </c>
      <c r="T150" s="179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180" t="s">
        <v>302</v>
      </c>
      <c r="AT150" s="180" t="s">
        <v>218</v>
      </c>
      <c r="AU150" s="180" t="s">
        <v>22</v>
      </c>
      <c r="AY150" s="20" t="s">
        <v>216</v>
      </c>
      <c r="BE150" s="181">
        <f>IF(N150="základní",J150,0)</f>
        <v>0</v>
      </c>
      <c r="BF150" s="181">
        <f>IF(N150="snížená",J150,0)</f>
        <v>0</v>
      </c>
      <c r="BG150" s="181">
        <f>IF(N150="zákl. přenesená",J150,0)</f>
        <v>0</v>
      </c>
      <c r="BH150" s="181">
        <f>IF(N150="sníž. přenesená",J150,0)</f>
        <v>0</v>
      </c>
      <c r="BI150" s="181">
        <f>IF(N150="nulová",J150,0)</f>
        <v>0</v>
      </c>
      <c r="BJ150" s="20" t="s">
        <v>88</v>
      </c>
      <c r="BK150" s="181">
        <f>ROUND(I150*H150,2)</f>
        <v>0</v>
      </c>
      <c r="BL150" s="20" t="s">
        <v>302</v>
      </c>
      <c r="BM150" s="180" t="s">
        <v>2286</v>
      </c>
    </row>
    <row r="151" spans="1:47" s="2" customFormat="1" ht="12">
      <c r="A151" s="40"/>
      <c r="B151" s="41"/>
      <c r="C151" s="40"/>
      <c r="D151" s="183" t="s">
        <v>229</v>
      </c>
      <c r="E151" s="40"/>
      <c r="F151" s="191" t="s">
        <v>2287</v>
      </c>
      <c r="G151" s="40"/>
      <c r="H151" s="40"/>
      <c r="I151" s="192"/>
      <c r="J151" s="40"/>
      <c r="K151" s="40"/>
      <c r="L151" s="41"/>
      <c r="M151" s="193"/>
      <c r="N151" s="194"/>
      <c r="O151" s="74"/>
      <c r="P151" s="74"/>
      <c r="Q151" s="74"/>
      <c r="R151" s="74"/>
      <c r="S151" s="74"/>
      <c r="T151" s="75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T151" s="20" t="s">
        <v>229</v>
      </c>
      <c r="AU151" s="20" t="s">
        <v>22</v>
      </c>
    </row>
    <row r="152" spans="1:65" s="2" customFormat="1" ht="14.4" customHeight="1">
      <c r="A152" s="40"/>
      <c r="B152" s="167"/>
      <c r="C152" s="203" t="s">
        <v>439</v>
      </c>
      <c r="D152" s="203" t="s">
        <v>355</v>
      </c>
      <c r="E152" s="204" t="s">
        <v>2288</v>
      </c>
      <c r="F152" s="205" t="s">
        <v>2289</v>
      </c>
      <c r="G152" s="206" t="s">
        <v>461</v>
      </c>
      <c r="H152" s="207">
        <v>9</v>
      </c>
      <c r="I152" s="208"/>
      <c r="J152" s="209">
        <f>ROUND(I152*H152,2)</f>
        <v>0</v>
      </c>
      <c r="K152" s="210"/>
      <c r="L152" s="211"/>
      <c r="M152" s="212" t="s">
        <v>3</v>
      </c>
      <c r="N152" s="213" t="s">
        <v>51</v>
      </c>
      <c r="O152" s="74"/>
      <c r="P152" s="178">
        <f>O152*H152</f>
        <v>0</v>
      </c>
      <c r="Q152" s="178">
        <v>0</v>
      </c>
      <c r="R152" s="178">
        <f>Q152*H152</f>
        <v>0</v>
      </c>
      <c r="S152" s="178">
        <v>0</v>
      </c>
      <c r="T152" s="179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180" t="s">
        <v>396</v>
      </c>
      <c r="AT152" s="180" t="s">
        <v>355</v>
      </c>
      <c r="AU152" s="180" t="s">
        <v>22</v>
      </c>
      <c r="AY152" s="20" t="s">
        <v>216</v>
      </c>
      <c r="BE152" s="181">
        <f>IF(N152="základní",J152,0)</f>
        <v>0</v>
      </c>
      <c r="BF152" s="181">
        <f>IF(N152="snížená",J152,0)</f>
        <v>0</v>
      </c>
      <c r="BG152" s="181">
        <f>IF(N152="zákl. přenesená",J152,0)</f>
        <v>0</v>
      </c>
      <c r="BH152" s="181">
        <f>IF(N152="sníž. přenesená",J152,0)</f>
        <v>0</v>
      </c>
      <c r="BI152" s="181">
        <f>IF(N152="nulová",J152,0)</f>
        <v>0</v>
      </c>
      <c r="BJ152" s="20" t="s">
        <v>88</v>
      </c>
      <c r="BK152" s="181">
        <f>ROUND(I152*H152,2)</f>
        <v>0</v>
      </c>
      <c r="BL152" s="20" t="s">
        <v>302</v>
      </c>
      <c r="BM152" s="180" t="s">
        <v>2290</v>
      </c>
    </row>
    <row r="153" spans="1:65" s="2" customFormat="1" ht="24.15" customHeight="1">
      <c r="A153" s="40"/>
      <c r="B153" s="167"/>
      <c r="C153" s="168" t="s">
        <v>444</v>
      </c>
      <c r="D153" s="168" t="s">
        <v>218</v>
      </c>
      <c r="E153" s="169" t="s">
        <v>2291</v>
      </c>
      <c r="F153" s="170" t="s">
        <v>2292</v>
      </c>
      <c r="G153" s="171" t="s">
        <v>461</v>
      </c>
      <c r="H153" s="172">
        <v>9</v>
      </c>
      <c r="I153" s="173"/>
      <c r="J153" s="174">
        <f>ROUND(I153*H153,2)</f>
        <v>0</v>
      </c>
      <c r="K153" s="175"/>
      <c r="L153" s="41"/>
      <c r="M153" s="176" t="s">
        <v>3</v>
      </c>
      <c r="N153" s="177" t="s">
        <v>51</v>
      </c>
      <c r="O153" s="74"/>
      <c r="P153" s="178">
        <f>O153*H153</f>
        <v>0</v>
      </c>
      <c r="Q153" s="178">
        <v>0</v>
      </c>
      <c r="R153" s="178">
        <f>Q153*H153</f>
        <v>0</v>
      </c>
      <c r="S153" s="178">
        <v>0</v>
      </c>
      <c r="T153" s="179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180" t="s">
        <v>302</v>
      </c>
      <c r="AT153" s="180" t="s">
        <v>218</v>
      </c>
      <c r="AU153" s="180" t="s">
        <v>22</v>
      </c>
      <c r="AY153" s="20" t="s">
        <v>216</v>
      </c>
      <c r="BE153" s="181">
        <f>IF(N153="základní",J153,0)</f>
        <v>0</v>
      </c>
      <c r="BF153" s="181">
        <f>IF(N153="snížená",J153,0)</f>
        <v>0</v>
      </c>
      <c r="BG153" s="181">
        <f>IF(N153="zákl. přenesená",J153,0)</f>
        <v>0</v>
      </c>
      <c r="BH153" s="181">
        <f>IF(N153="sníž. přenesená",J153,0)</f>
        <v>0</v>
      </c>
      <c r="BI153" s="181">
        <f>IF(N153="nulová",J153,0)</f>
        <v>0</v>
      </c>
      <c r="BJ153" s="20" t="s">
        <v>88</v>
      </c>
      <c r="BK153" s="181">
        <f>ROUND(I153*H153,2)</f>
        <v>0</v>
      </c>
      <c r="BL153" s="20" t="s">
        <v>302</v>
      </c>
      <c r="BM153" s="180" t="s">
        <v>2293</v>
      </c>
    </row>
    <row r="154" spans="1:65" s="2" customFormat="1" ht="14.4" customHeight="1">
      <c r="A154" s="40"/>
      <c r="B154" s="167"/>
      <c r="C154" s="203" t="s">
        <v>449</v>
      </c>
      <c r="D154" s="203" t="s">
        <v>355</v>
      </c>
      <c r="E154" s="204" t="s">
        <v>2294</v>
      </c>
      <c r="F154" s="205" t="s">
        <v>2295</v>
      </c>
      <c r="G154" s="206" t="s">
        <v>461</v>
      </c>
      <c r="H154" s="207">
        <v>9</v>
      </c>
      <c r="I154" s="208"/>
      <c r="J154" s="209">
        <f>ROUND(I154*H154,2)</f>
        <v>0</v>
      </c>
      <c r="K154" s="210"/>
      <c r="L154" s="211"/>
      <c r="M154" s="212" t="s">
        <v>3</v>
      </c>
      <c r="N154" s="213" t="s">
        <v>51</v>
      </c>
      <c r="O154" s="74"/>
      <c r="P154" s="178">
        <f>O154*H154</f>
        <v>0</v>
      </c>
      <c r="Q154" s="178">
        <v>0</v>
      </c>
      <c r="R154" s="178">
        <f>Q154*H154</f>
        <v>0</v>
      </c>
      <c r="S154" s="178">
        <v>0</v>
      </c>
      <c r="T154" s="179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180" t="s">
        <v>396</v>
      </c>
      <c r="AT154" s="180" t="s">
        <v>355</v>
      </c>
      <c r="AU154" s="180" t="s">
        <v>22</v>
      </c>
      <c r="AY154" s="20" t="s">
        <v>216</v>
      </c>
      <c r="BE154" s="181">
        <f>IF(N154="základní",J154,0)</f>
        <v>0</v>
      </c>
      <c r="BF154" s="181">
        <f>IF(N154="snížená",J154,0)</f>
        <v>0</v>
      </c>
      <c r="BG154" s="181">
        <f>IF(N154="zákl. přenesená",J154,0)</f>
        <v>0</v>
      </c>
      <c r="BH154" s="181">
        <f>IF(N154="sníž. přenesená",J154,0)</f>
        <v>0</v>
      </c>
      <c r="BI154" s="181">
        <f>IF(N154="nulová",J154,0)</f>
        <v>0</v>
      </c>
      <c r="BJ154" s="20" t="s">
        <v>88</v>
      </c>
      <c r="BK154" s="181">
        <f>ROUND(I154*H154,2)</f>
        <v>0</v>
      </c>
      <c r="BL154" s="20" t="s">
        <v>302</v>
      </c>
      <c r="BM154" s="180" t="s">
        <v>2360</v>
      </c>
    </row>
    <row r="155" spans="1:65" s="2" customFormat="1" ht="14.4" customHeight="1">
      <c r="A155" s="40"/>
      <c r="B155" s="167"/>
      <c r="C155" s="168" t="s">
        <v>454</v>
      </c>
      <c r="D155" s="168" t="s">
        <v>218</v>
      </c>
      <c r="E155" s="169" t="s">
        <v>2297</v>
      </c>
      <c r="F155" s="170" t="s">
        <v>2298</v>
      </c>
      <c r="G155" s="171" t="s">
        <v>461</v>
      </c>
      <c r="H155" s="172">
        <v>18</v>
      </c>
      <c r="I155" s="173"/>
      <c r="J155" s="174">
        <f>ROUND(I155*H155,2)</f>
        <v>0</v>
      </c>
      <c r="K155" s="175"/>
      <c r="L155" s="41"/>
      <c r="M155" s="176" t="s">
        <v>3</v>
      </c>
      <c r="N155" s="177" t="s">
        <v>51</v>
      </c>
      <c r="O155" s="74"/>
      <c r="P155" s="178">
        <f>O155*H155</f>
        <v>0</v>
      </c>
      <c r="Q155" s="178">
        <v>0</v>
      </c>
      <c r="R155" s="178">
        <f>Q155*H155</f>
        <v>0</v>
      </c>
      <c r="S155" s="178">
        <v>0</v>
      </c>
      <c r="T155" s="179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180" t="s">
        <v>302</v>
      </c>
      <c r="AT155" s="180" t="s">
        <v>218</v>
      </c>
      <c r="AU155" s="180" t="s">
        <v>22</v>
      </c>
      <c r="AY155" s="20" t="s">
        <v>216</v>
      </c>
      <c r="BE155" s="181">
        <f>IF(N155="základní",J155,0)</f>
        <v>0</v>
      </c>
      <c r="BF155" s="181">
        <f>IF(N155="snížená",J155,0)</f>
        <v>0</v>
      </c>
      <c r="BG155" s="181">
        <f>IF(N155="zákl. přenesená",J155,0)</f>
        <v>0</v>
      </c>
      <c r="BH155" s="181">
        <f>IF(N155="sníž. přenesená",J155,0)</f>
        <v>0</v>
      </c>
      <c r="BI155" s="181">
        <f>IF(N155="nulová",J155,0)</f>
        <v>0</v>
      </c>
      <c r="BJ155" s="20" t="s">
        <v>88</v>
      </c>
      <c r="BK155" s="181">
        <f>ROUND(I155*H155,2)</f>
        <v>0</v>
      </c>
      <c r="BL155" s="20" t="s">
        <v>302</v>
      </c>
      <c r="BM155" s="180" t="s">
        <v>2299</v>
      </c>
    </row>
    <row r="156" spans="1:65" s="2" customFormat="1" ht="14.4" customHeight="1">
      <c r="A156" s="40"/>
      <c r="B156" s="167"/>
      <c r="C156" s="203" t="s">
        <v>30</v>
      </c>
      <c r="D156" s="203" t="s">
        <v>355</v>
      </c>
      <c r="E156" s="204" t="s">
        <v>2300</v>
      </c>
      <c r="F156" s="205" t="s">
        <v>2301</v>
      </c>
      <c r="G156" s="206" t="s">
        <v>461</v>
      </c>
      <c r="H156" s="207">
        <v>18</v>
      </c>
      <c r="I156" s="208"/>
      <c r="J156" s="209">
        <f>ROUND(I156*H156,2)</f>
        <v>0</v>
      </c>
      <c r="K156" s="210"/>
      <c r="L156" s="211"/>
      <c r="M156" s="212" t="s">
        <v>3</v>
      </c>
      <c r="N156" s="213" t="s">
        <v>51</v>
      </c>
      <c r="O156" s="74"/>
      <c r="P156" s="178">
        <f>O156*H156</f>
        <v>0</v>
      </c>
      <c r="Q156" s="178">
        <v>0</v>
      </c>
      <c r="R156" s="178">
        <f>Q156*H156</f>
        <v>0</v>
      </c>
      <c r="S156" s="178">
        <v>0</v>
      </c>
      <c r="T156" s="179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180" t="s">
        <v>396</v>
      </c>
      <c r="AT156" s="180" t="s">
        <v>355</v>
      </c>
      <c r="AU156" s="180" t="s">
        <v>22</v>
      </c>
      <c r="AY156" s="20" t="s">
        <v>216</v>
      </c>
      <c r="BE156" s="181">
        <f>IF(N156="základní",J156,0)</f>
        <v>0</v>
      </c>
      <c r="BF156" s="181">
        <f>IF(N156="snížená",J156,0)</f>
        <v>0</v>
      </c>
      <c r="BG156" s="181">
        <f>IF(N156="zákl. přenesená",J156,0)</f>
        <v>0</v>
      </c>
      <c r="BH156" s="181">
        <f>IF(N156="sníž. přenesená",J156,0)</f>
        <v>0</v>
      </c>
      <c r="BI156" s="181">
        <f>IF(N156="nulová",J156,0)</f>
        <v>0</v>
      </c>
      <c r="BJ156" s="20" t="s">
        <v>88</v>
      </c>
      <c r="BK156" s="181">
        <f>ROUND(I156*H156,2)</f>
        <v>0</v>
      </c>
      <c r="BL156" s="20" t="s">
        <v>302</v>
      </c>
      <c r="BM156" s="180" t="s">
        <v>2361</v>
      </c>
    </row>
    <row r="157" spans="1:65" s="2" customFormat="1" ht="24.15" customHeight="1">
      <c r="A157" s="40"/>
      <c r="B157" s="167"/>
      <c r="C157" s="168" t="s">
        <v>463</v>
      </c>
      <c r="D157" s="168" t="s">
        <v>218</v>
      </c>
      <c r="E157" s="169" t="s">
        <v>2362</v>
      </c>
      <c r="F157" s="170" t="s">
        <v>2363</v>
      </c>
      <c r="G157" s="171" t="s">
        <v>461</v>
      </c>
      <c r="H157" s="172">
        <v>0.42</v>
      </c>
      <c r="I157" s="173"/>
      <c r="J157" s="174">
        <f>ROUND(I157*H157,2)</f>
        <v>0</v>
      </c>
      <c r="K157" s="175"/>
      <c r="L157" s="41"/>
      <c r="M157" s="176" t="s">
        <v>3</v>
      </c>
      <c r="N157" s="177" t="s">
        <v>51</v>
      </c>
      <c r="O157" s="74"/>
      <c r="P157" s="178">
        <f>O157*H157</f>
        <v>0</v>
      </c>
      <c r="Q157" s="178">
        <v>0</v>
      </c>
      <c r="R157" s="178">
        <f>Q157*H157</f>
        <v>0</v>
      </c>
      <c r="S157" s="178">
        <v>0</v>
      </c>
      <c r="T157" s="179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180" t="s">
        <v>302</v>
      </c>
      <c r="AT157" s="180" t="s">
        <v>218</v>
      </c>
      <c r="AU157" s="180" t="s">
        <v>22</v>
      </c>
      <c r="AY157" s="20" t="s">
        <v>216</v>
      </c>
      <c r="BE157" s="181">
        <f>IF(N157="základní",J157,0)</f>
        <v>0</v>
      </c>
      <c r="BF157" s="181">
        <f>IF(N157="snížená",J157,0)</f>
        <v>0</v>
      </c>
      <c r="BG157" s="181">
        <f>IF(N157="zákl. přenesená",J157,0)</f>
        <v>0</v>
      </c>
      <c r="BH157" s="181">
        <f>IF(N157="sníž. přenesená",J157,0)</f>
        <v>0</v>
      </c>
      <c r="BI157" s="181">
        <f>IF(N157="nulová",J157,0)</f>
        <v>0</v>
      </c>
      <c r="BJ157" s="20" t="s">
        <v>88</v>
      </c>
      <c r="BK157" s="181">
        <f>ROUND(I157*H157,2)</f>
        <v>0</v>
      </c>
      <c r="BL157" s="20" t="s">
        <v>302</v>
      </c>
      <c r="BM157" s="180" t="s">
        <v>2364</v>
      </c>
    </row>
    <row r="158" spans="1:65" s="2" customFormat="1" ht="24.15" customHeight="1">
      <c r="A158" s="40"/>
      <c r="B158" s="167"/>
      <c r="C158" s="168" t="s">
        <v>467</v>
      </c>
      <c r="D158" s="168" t="s">
        <v>218</v>
      </c>
      <c r="E158" s="169" t="s">
        <v>2362</v>
      </c>
      <c r="F158" s="170" t="s">
        <v>2363</v>
      </c>
      <c r="G158" s="171" t="s">
        <v>461</v>
      </c>
      <c r="H158" s="172">
        <v>1</v>
      </c>
      <c r="I158" s="173"/>
      <c r="J158" s="174">
        <f>ROUND(I158*H158,2)</f>
        <v>0</v>
      </c>
      <c r="K158" s="175"/>
      <c r="L158" s="41"/>
      <c r="M158" s="176" t="s">
        <v>3</v>
      </c>
      <c r="N158" s="177" t="s">
        <v>51</v>
      </c>
      <c r="O158" s="74"/>
      <c r="P158" s="178">
        <f>O158*H158</f>
        <v>0</v>
      </c>
      <c r="Q158" s="178">
        <v>0</v>
      </c>
      <c r="R158" s="178">
        <f>Q158*H158</f>
        <v>0</v>
      </c>
      <c r="S158" s="178">
        <v>0</v>
      </c>
      <c r="T158" s="179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180" t="s">
        <v>302</v>
      </c>
      <c r="AT158" s="180" t="s">
        <v>218</v>
      </c>
      <c r="AU158" s="180" t="s">
        <v>22</v>
      </c>
      <c r="AY158" s="20" t="s">
        <v>216</v>
      </c>
      <c r="BE158" s="181">
        <f>IF(N158="základní",J158,0)</f>
        <v>0</v>
      </c>
      <c r="BF158" s="181">
        <f>IF(N158="snížená",J158,0)</f>
        <v>0</v>
      </c>
      <c r="BG158" s="181">
        <f>IF(N158="zákl. přenesená",J158,0)</f>
        <v>0</v>
      </c>
      <c r="BH158" s="181">
        <f>IF(N158="sníž. přenesená",J158,0)</f>
        <v>0</v>
      </c>
      <c r="BI158" s="181">
        <f>IF(N158="nulová",J158,0)</f>
        <v>0</v>
      </c>
      <c r="BJ158" s="20" t="s">
        <v>88</v>
      </c>
      <c r="BK158" s="181">
        <f>ROUND(I158*H158,2)</f>
        <v>0</v>
      </c>
      <c r="BL158" s="20" t="s">
        <v>302</v>
      </c>
      <c r="BM158" s="180" t="s">
        <v>2365</v>
      </c>
    </row>
    <row r="159" spans="1:65" s="2" customFormat="1" ht="24.15" customHeight="1">
      <c r="A159" s="40"/>
      <c r="B159" s="167"/>
      <c r="C159" s="168" t="s">
        <v>471</v>
      </c>
      <c r="D159" s="168" t="s">
        <v>218</v>
      </c>
      <c r="E159" s="169" t="s">
        <v>2366</v>
      </c>
      <c r="F159" s="170" t="s">
        <v>2367</v>
      </c>
      <c r="G159" s="171" t="s">
        <v>461</v>
      </c>
      <c r="H159" s="172">
        <v>1</v>
      </c>
      <c r="I159" s="173"/>
      <c r="J159" s="174">
        <f>ROUND(I159*H159,2)</f>
        <v>0</v>
      </c>
      <c r="K159" s="175"/>
      <c r="L159" s="41"/>
      <c r="M159" s="176" t="s">
        <v>3</v>
      </c>
      <c r="N159" s="177" t="s">
        <v>51</v>
      </c>
      <c r="O159" s="74"/>
      <c r="P159" s="178">
        <f>O159*H159</f>
        <v>0</v>
      </c>
      <c r="Q159" s="178">
        <v>0</v>
      </c>
      <c r="R159" s="178">
        <f>Q159*H159</f>
        <v>0</v>
      </c>
      <c r="S159" s="178">
        <v>0</v>
      </c>
      <c r="T159" s="179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180" t="s">
        <v>302</v>
      </c>
      <c r="AT159" s="180" t="s">
        <v>218</v>
      </c>
      <c r="AU159" s="180" t="s">
        <v>22</v>
      </c>
      <c r="AY159" s="20" t="s">
        <v>216</v>
      </c>
      <c r="BE159" s="181">
        <f>IF(N159="základní",J159,0)</f>
        <v>0</v>
      </c>
      <c r="BF159" s="181">
        <f>IF(N159="snížená",J159,0)</f>
        <v>0</v>
      </c>
      <c r="BG159" s="181">
        <f>IF(N159="zákl. přenesená",J159,0)</f>
        <v>0</v>
      </c>
      <c r="BH159" s="181">
        <f>IF(N159="sníž. přenesená",J159,0)</f>
        <v>0</v>
      </c>
      <c r="BI159" s="181">
        <f>IF(N159="nulová",J159,0)</f>
        <v>0</v>
      </c>
      <c r="BJ159" s="20" t="s">
        <v>88</v>
      </c>
      <c r="BK159" s="181">
        <f>ROUND(I159*H159,2)</f>
        <v>0</v>
      </c>
      <c r="BL159" s="20" t="s">
        <v>302</v>
      </c>
      <c r="BM159" s="180" t="s">
        <v>2368</v>
      </c>
    </row>
    <row r="160" spans="1:65" s="2" customFormat="1" ht="14.4" customHeight="1">
      <c r="A160" s="40"/>
      <c r="B160" s="167"/>
      <c r="C160" s="168" t="s">
        <v>475</v>
      </c>
      <c r="D160" s="168" t="s">
        <v>218</v>
      </c>
      <c r="E160" s="169" t="s">
        <v>2369</v>
      </c>
      <c r="F160" s="170" t="s">
        <v>2370</v>
      </c>
      <c r="G160" s="171" t="s">
        <v>2371</v>
      </c>
      <c r="H160" s="172">
        <v>1</v>
      </c>
      <c r="I160" s="173"/>
      <c r="J160" s="174">
        <f>ROUND(I160*H160,2)</f>
        <v>0</v>
      </c>
      <c r="K160" s="175"/>
      <c r="L160" s="41"/>
      <c r="M160" s="176" t="s">
        <v>3</v>
      </c>
      <c r="N160" s="177" t="s">
        <v>51</v>
      </c>
      <c r="O160" s="74"/>
      <c r="P160" s="178">
        <f>O160*H160</f>
        <v>0</v>
      </c>
      <c r="Q160" s="178">
        <v>0</v>
      </c>
      <c r="R160" s="178">
        <f>Q160*H160</f>
        <v>0</v>
      </c>
      <c r="S160" s="178">
        <v>0</v>
      </c>
      <c r="T160" s="179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180" t="s">
        <v>302</v>
      </c>
      <c r="AT160" s="180" t="s">
        <v>218</v>
      </c>
      <c r="AU160" s="180" t="s">
        <v>22</v>
      </c>
      <c r="AY160" s="20" t="s">
        <v>216</v>
      </c>
      <c r="BE160" s="181">
        <f>IF(N160="základní",J160,0)</f>
        <v>0</v>
      </c>
      <c r="BF160" s="181">
        <f>IF(N160="snížená",J160,0)</f>
        <v>0</v>
      </c>
      <c r="BG160" s="181">
        <f>IF(N160="zákl. přenesená",J160,0)</f>
        <v>0</v>
      </c>
      <c r="BH160" s="181">
        <f>IF(N160="sníž. přenesená",J160,0)</f>
        <v>0</v>
      </c>
      <c r="BI160" s="181">
        <f>IF(N160="nulová",J160,0)</f>
        <v>0</v>
      </c>
      <c r="BJ160" s="20" t="s">
        <v>88</v>
      </c>
      <c r="BK160" s="181">
        <f>ROUND(I160*H160,2)</f>
        <v>0</v>
      </c>
      <c r="BL160" s="20" t="s">
        <v>302</v>
      </c>
      <c r="BM160" s="180" t="s">
        <v>2372</v>
      </c>
    </row>
    <row r="161" spans="1:65" s="2" customFormat="1" ht="14.4" customHeight="1">
      <c r="A161" s="40"/>
      <c r="B161" s="167"/>
      <c r="C161" s="168" t="s">
        <v>482</v>
      </c>
      <c r="D161" s="168" t="s">
        <v>218</v>
      </c>
      <c r="E161" s="169" t="s">
        <v>2373</v>
      </c>
      <c r="F161" s="170" t="s">
        <v>2374</v>
      </c>
      <c r="G161" s="171" t="s">
        <v>1089</v>
      </c>
      <c r="H161" s="172">
        <v>40</v>
      </c>
      <c r="I161" s="173"/>
      <c r="J161" s="174">
        <f>ROUND(I161*H161,2)</f>
        <v>0</v>
      </c>
      <c r="K161" s="175"/>
      <c r="L161" s="41"/>
      <c r="M161" s="176" t="s">
        <v>3</v>
      </c>
      <c r="N161" s="177" t="s">
        <v>51</v>
      </c>
      <c r="O161" s="74"/>
      <c r="P161" s="178">
        <f>O161*H161</f>
        <v>0</v>
      </c>
      <c r="Q161" s="178">
        <v>0</v>
      </c>
      <c r="R161" s="178">
        <f>Q161*H161</f>
        <v>0</v>
      </c>
      <c r="S161" s="178">
        <v>0</v>
      </c>
      <c r="T161" s="179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180" t="s">
        <v>2375</v>
      </c>
      <c r="AT161" s="180" t="s">
        <v>218</v>
      </c>
      <c r="AU161" s="180" t="s">
        <v>22</v>
      </c>
      <c r="AY161" s="20" t="s">
        <v>216</v>
      </c>
      <c r="BE161" s="181">
        <f>IF(N161="základní",J161,0)</f>
        <v>0</v>
      </c>
      <c r="BF161" s="181">
        <f>IF(N161="snížená",J161,0)</f>
        <v>0</v>
      </c>
      <c r="BG161" s="181">
        <f>IF(N161="zákl. přenesená",J161,0)</f>
        <v>0</v>
      </c>
      <c r="BH161" s="181">
        <f>IF(N161="sníž. přenesená",J161,0)</f>
        <v>0</v>
      </c>
      <c r="BI161" s="181">
        <f>IF(N161="nulová",J161,0)</f>
        <v>0</v>
      </c>
      <c r="BJ161" s="20" t="s">
        <v>88</v>
      </c>
      <c r="BK161" s="181">
        <f>ROUND(I161*H161,2)</f>
        <v>0</v>
      </c>
      <c r="BL161" s="20" t="s">
        <v>2375</v>
      </c>
      <c r="BM161" s="180" t="s">
        <v>2376</v>
      </c>
    </row>
    <row r="162" spans="1:65" s="2" customFormat="1" ht="24.15" customHeight="1">
      <c r="A162" s="40"/>
      <c r="B162" s="167"/>
      <c r="C162" s="168" t="s">
        <v>490</v>
      </c>
      <c r="D162" s="168" t="s">
        <v>218</v>
      </c>
      <c r="E162" s="169" t="s">
        <v>2366</v>
      </c>
      <c r="F162" s="170" t="s">
        <v>2367</v>
      </c>
      <c r="G162" s="171" t="s">
        <v>461</v>
      </c>
      <c r="H162" s="172">
        <v>0.42</v>
      </c>
      <c r="I162" s="173"/>
      <c r="J162" s="174">
        <f>ROUND(I162*H162,2)</f>
        <v>0</v>
      </c>
      <c r="K162" s="175"/>
      <c r="L162" s="41"/>
      <c r="M162" s="176" t="s">
        <v>3</v>
      </c>
      <c r="N162" s="177" t="s">
        <v>51</v>
      </c>
      <c r="O162" s="74"/>
      <c r="P162" s="178">
        <f>O162*H162</f>
        <v>0</v>
      </c>
      <c r="Q162" s="178">
        <v>0</v>
      </c>
      <c r="R162" s="178">
        <f>Q162*H162</f>
        <v>0</v>
      </c>
      <c r="S162" s="178">
        <v>0</v>
      </c>
      <c r="T162" s="179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180" t="s">
        <v>302</v>
      </c>
      <c r="AT162" s="180" t="s">
        <v>218</v>
      </c>
      <c r="AU162" s="180" t="s">
        <v>22</v>
      </c>
      <c r="AY162" s="20" t="s">
        <v>216</v>
      </c>
      <c r="BE162" s="181">
        <f>IF(N162="základní",J162,0)</f>
        <v>0</v>
      </c>
      <c r="BF162" s="181">
        <f>IF(N162="snížená",J162,0)</f>
        <v>0</v>
      </c>
      <c r="BG162" s="181">
        <f>IF(N162="zákl. přenesená",J162,0)</f>
        <v>0</v>
      </c>
      <c r="BH162" s="181">
        <f>IF(N162="sníž. přenesená",J162,0)</f>
        <v>0</v>
      </c>
      <c r="BI162" s="181">
        <f>IF(N162="nulová",J162,0)</f>
        <v>0</v>
      </c>
      <c r="BJ162" s="20" t="s">
        <v>88</v>
      </c>
      <c r="BK162" s="181">
        <f>ROUND(I162*H162,2)</f>
        <v>0</v>
      </c>
      <c r="BL162" s="20" t="s">
        <v>302</v>
      </c>
      <c r="BM162" s="180" t="s">
        <v>2377</v>
      </c>
    </row>
    <row r="163" spans="1:65" s="2" customFormat="1" ht="14.4" customHeight="1">
      <c r="A163" s="40"/>
      <c r="B163" s="167"/>
      <c r="C163" s="168" t="s">
        <v>495</v>
      </c>
      <c r="D163" s="168" t="s">
        <v>218</v>
      </c>
      <c r="E163" s="169" t="s">
        <v>2369</v>
      </c>
      <c r="F163" s="170" t="s">
        <v>2370</v>
      </c>
      <c r="G163" s="171" t="s">
        <v>2371</v>
      </c>
      <c r="H163" s="172">
        <v>0.42</v>
      </c>
      <c r="I163" s="173"/>
      <c r="J163" s="174">
        <f>ROUND(I163*H163,2)</f>
        <v>0</v>
      </c>
      <c r="K163" s="175"/>
      <c r="L163" s="41"/>
      <c r="M163" s="176" t="s">
        <v>3</v>
      </c>
      <c r="N163" s="177" t="s">
        <v>51</v>
      </c>
      <c r="O163" s="74"/>
      <c r="P163" s="178">
        <f>O163*H163</f>
        <v>0</v>
      </c>
      <c r="Q163" s="178">
        <v>0</v>
      </c>
      <c r="R163" s="178">
        <f>Q163*H163</f>
        <v>0</v>
      </c>
      <c r="S163" s="178">
        <v>0</v>
      </c>
      <c r="T163" s="179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180" t="s">
        <v>302</v>
      </c>
      <c r="AT163" s="180" t="s">
        <v>218</v>
      </c>
      <c r="AU163" s="180" t="s">
        <v>22</v>
      </c>
      <c r="AY163" s="20" t="s">
        <v>216</v>
      </c>
      <c r="BE163" s="181">
        <f>IF(N163="základní",J163,0)</f>
        <v>0</v>
      </c>
      <c r="BF163" s="181">
        <f>IF(N163="snížená",J163,0)</f>
        <v>0</v>
      </c>
      <c r="BG163" s="181">
        <f>IF(N163="zákl. přenesená",J163,0)</f>
        <v>0</v>
      </c>
      <c r="BH163" s="181">
        <f>IF(N163="sníž. přenesená",J163,0)</f>
        <v>0</v>
      </c>
      <c r="BI163" s="181">
        <f>IF(N163="nulová",J163,0)</f>
        <v>0</v>
      </c>
      <c r="BJ163" s="20" t="s">
        <v>88</v>
      </c>
      <c r="BK163" s="181">
        <f>ROUND(I163*H163,2)</f>
        <v>0</v>
      </c>
      <c r="BL163" s="20" t="s">
        <v>302</v>
      </c>
      <c r="BM163" s="180" t="s">
        <v>2378</v>
      </c>
    </row>
    <row r="164" spans="1:65" s="2" customFormat="1" ht="14.4" customHeight="1">
      <c r="A164" s="40"/>
      <c r="B164" s="167"/>
      <c r="C164" s="168" t="s">
        <v>503</v>
      </c>
      <c r="D164" s="168" t="s">
        <v>218</v>
      </c>
      <c r="E164" s="169" t="s">
        <v>2303</v>
      </c>
      <c r="F164" s="170" t="s">
        <v>2304</v>
      </c>
      <c r="G164" s="171" t="s">
        <v>1435</v>
      </c>
      <c r="H164" s="172">
        <v>0.42</v>
      </c>
      <c r="I164" s="173"/>
      <c r="J164" s="174">
        <f>ROUND(I164*H164,2)</f>
        <v>0</v>
      </c>
      <c r="K164" s="175"/>
      <c r="L164" s="41"/>
      <c r="M164" s="176" t="s">
        <v>3</v>
      </c>
      <c r="N164" s="177" t="s">
        <v>51</v>
      </c>
      <c r="O164" s="74"/>
      <c r="P164" s="178">
        <f>O164*H164</f>
        <v>0</v>
      </c>
      <c r="Q164" s="178">
        <v>0</v>
      </c>
      <c r="R164" s="178">
        <f>Q164*H164</f>
        <v>0</v>
      </c>
      <c r="S164" s="178">
        <v>0</v>
      </c>
      <c r="T164" s="179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180" t="s">
        <v>302</v>
      </c>
      <c r="AT164" s="180" t="s">
        <v>218</v>
      </c>
      <c r="AU164" s="180" t="s">
        <v>22</v>
      </c>
      <c r="AY164" s="20" t="s">
        <v>216</v>
      </c>
      <c r="BE164" s="181">
        <f>IF(N164="základní",J164,0)</f>
        <v>0</v>
      </c>
      <c r="BF164" s="181">
        <f>IF(N164="snížená",J164,0)</f>
        <v>0</v>
      </c>
      <c r="BG164" s="181">
        <f>IF(N164="zákl. přenesená",J164,0)</f>
        <v>0</v>
      </c>
      <c r="BH164" s="181">
        <f>IF(N164="sníž. přenesená",J164,0)</f>
        <v>0</v>
      </c>
      <c r="BI164" s="181">
        <f>IF(N164="nulová",J164,0)</f>
        <v>0</v>
      </c>
      <c r="BJ164" s="20" t="s">
        <v>88</v>
      </c>
      <c r="BK164" s="181">
        <f>ROUND(I164*H164,2)</f>
        <v>0</v>
      </c>
      <c r="BL164" s="20" t="s">
        <v>302</v>
      </c>
      <c r="BM164" s="180" t="s">
        <v>2305</v>
      </c>
    </row>
    <row r="165" spans="1:65" s="2" customFormat="1" ht="37.8" customHeight="1">
      <c r="A165" s="40"/>
      <c r="B165" s="167"/>
      <c r="C165" s="168" t="s">
        <v>514</v>
      </c>
      <c r="D165" s="168" t="s">
        <v>218</v>
      </c>
      <c r="E165" s="169" t="s">
        <v>2306</v>
      </c>
      <c r="F165" s="170" t="s">
        <v>2307</v>
      </c>
      <c r="G165" s="171" t="s">
        <v>2308</v>
      </c>
      <c r="H165" s="240"/>
      <c r="I165" s="173"/>
      <c r="J165" s="174">
        <f>ROUND(I165*H165,2)</f>
        <v>0</v>
      </c>
      <c r="K165" s="175"/>
      <c r="L165" s="41"/>
      <c r="M165" s="176" t="s">
        <v>3</v>
      </c>
      <c r="N165" s="177" t="s">
        <v>51</v>
      </c>
      <c r="O165" s="74"/>
      <c r="P165" s="178">
        <f>O165*H165</f>
        <v>0</v>
      </c>
      <c r="Q165" s="178">
        <v>0</v>
      </c>
      <c r="R165" s="178">
        <f>Q165*H165</f>
        <v>0</v>
      </c>
      <c r="S165" s="178">
        <v>0</v>
      </c>
      <c r="T165" s="179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180" t="s">
        <v>302</v>
      </c>
      <c r="AT165" s="180" t="s">
        <v>218</v>
      </c>
      <c r="AU165" s="180" t="s">
        <v>22</v>
      </c>
      <c r="AY165" s="20" t="s">
        <v>216</v>
      </c>
      <c r="BE165" s="181">
        <f>IF(N165="základní",J165,0)</f>
        <v>0</v>
      </c>
      <c r="BF165" s="181">
        <f>IF(N165="snížená",J165,0)</f>
        <v>0</v>
      </c>
      <c r="BG165" s="181">
        <f>IF(N165="zákl. přenesená",J165,0)</f>
        <v>0</v>
      </c>
      <c r="BH165" s="181">
        <f>IF(N165="sníž. přenesená",J165,0)</f>
        <v>0</v>
      </c>
      <c r="BI165" s="181">
        <f>IF(N165="nulová",J165,0)</f>
        <v>0</v>
      </c>
      <c r="BJ165" s="20" t="s">
        <v>88</v>
      </c>
      <c r="BK165" s="181">
        <f>ROUND(I165*H165,2)</f>
        <v>0</v>
      </c>
      <c r="BL165" s="20" t="s">
        <v>302</v>
      </c>
      <c r="BM165" s="180" t="s">
        <v>2309</v>
      </c>
    </row>
    <row r="166" spans="1:65" s="2" customFormat="1" ht="49.05" customHeight="1">
      <c r="A166" s="40"/>
      <c r="B166" s="167"/>
      <c r="C166" s="168" t="s">
        <v>521</v>
      </c>
      <c r="D166" s="168" t="s">
        <v>218</v>
      </c>
      <c r="E166" s="169" t="s">
        <v>2310</v>
      </c>
      <c r="F166" s="170" t="s">
        <v>2311</v>
      </c>
      <c r="G166" s="171" t="s">
        <v>2308</v>
      </c>
      <c r="H166" s="240"/>
      <c r="I166" s="173"/>
      <c r="J166" s="174">
        <f>ROUND(I166*H166,2)</f>
        <v>0</v>
      </c>
      <c r="K166" s="175"/>
      <c r="L166" s="41"/>
      <c r="M166" s="176" t="s">
        <v>3</v>
      </c>
      <c r="N166" s="177" t="s">
        <v>51</v>
      </c>
      <c r="O166" s="74"/>
      <c r="P166" s="178">
        <f>O166*H166</f>
        <v>0</v>
      </c>
      <c r="Q166" s="178">
        <v>0</v>
      </c>
      <c r="R166" s="178">
        <f>Q166*H166</f>
        <v>0</v>
      </c>
      <c r="S166" s="178">
        <v>0</v>
      </c>
      <c r="T166" s="179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180" t="s">
        <v>302</v>
      </c>
      <c r="AT166" s="180" t="s">
        <v>218</v>
      </c>
      <c r="AU166" s="180" t="s">
        <v>22</v>
      </c>
      <c r="AY166" s="20" t="s">
        <v>216</v>
      </c>
      <c r="BE166" s="181">
        <f>IF(N166="základní",J166,0)</f>
        <v>0</v>
      </c>
      <c r="BF166" s="181">
        <f>IF(N166="snížená",J166,0)</f>
        <v>0</v>
      </c>
      <c r="BG166" s="181">
        <f>IF(N166="zákl. přenesená",J166,0)</f>
        <v>0</v>
      </c>
      <c r="BH166" s="181">
        <f>IF(N166="sníž. přenesená",J166,0)</f>
        <v>0</v>
      </c>
      <c r="BI166" s="181">
        <f>IF(N166="nulová",J166,0)</f>
        <v>0</v>
      </c>
      <c r="BJ166" s="20" t="s">
        <v>88</v>
      </c>
      <c r="BK166" s="181">
        <f>ROUND(I166*H166,2)</f>
        <v>0</v>
      </c>
      <c r="BL166" s="20" t="s">
        <v>302</v>
      </c>
      <c r="BM166" s="180" t="s">
        <v>2312</v>
      </c>
    </row>
    <row r="167" spans="1:63" s="12" customFormat="1" ht="22.8" customHeight="1">
      <c r="A167" s="12"/>
      <c r="B167" s="154"/>
      <c r="C167" s="12"/>
      <c r="D167" s="155" t="s">
        <v>79</v>
      </c>
      <c r="E167" s="165" t="s">
        <v>2313</v>
      </c>
      <c r="F167" s="165" t="s">
        <v>2314</v>
      </c>
      <c r="G167" s="12"/>
      <c r="H167" s="12"/>
      <c r="I167" s="157"/>
      <c r="J167" s="166">
        <f>BK167</f>
        <v>0</v>
      </c>
      <c r="K167" s="12"/>
      <c r="L167" s="154"/>
      <c r="M167" s="159"/>
      <c r="N167" s="160"/>
      <c r="O167" s="160"/>
      <c r="P167" s="161">
        <f>SUM(P168:P169)</f>
        <v>0</v>
      </c>
      <c r="Q167" s="160"/>
      <c r="R167" s="161">
        <f>SUM(R168:R169)</f>
        <v>0</v>
      </c>
      <c r="S167" s="160"/>
      <c r="T167" s="162">
        <f>SUM(T168:T169)</f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155" t="s">
        <v>22</v>
      </c>
      <c r="AT167" s="163" t="s">
        <v>79</v>
      </c>
      <c r="AU167" s="163" t="s">
        <v>88</v>
      </c>
      <c r="AY167" s="155" t="s">
        <v>216</v>
      </c>
      <c r="BK167" s="164">
        <f>SUM(BK168:BK169)</f>
        <v>0</v>
      </c>
    </row>
    <row r="168" spans="1:65" s="2" customFormat="1" ht="24.15" customHeight="1">
      <c r="A168" s="40"/>
      <c r="B168" s="167"/>
      <c r="C168" s="168" t="s">
        <v>529</v>
      </c>
      <c r="D168" s="168" t="s">
        <v>218</v>
      </c>
      <c r="E168" s="169" t="s">
        <v>2315</v>
      </c>
      <c r="F168" s="170" t="s">
        <v>2316</v>
      </c>
      <c r="G168" s="171" t="s">
        <v>1435</v>
      </c>
      <c r="H168" s="172">
        <v>0.42</v>
      </c>
      <c r="I168" s="173"/>
      <c r="J168" s="174">
        <f>ROUND(I168*H168,2)</f>
        <v>0</v>
      </c>
      <c r="K168" s="175"/>
      <c r="L168" s="41"/>
      <c r="M168" s="176" t="s">
        <v>3</v>
      </c>
      <c r="N168" s="177" t="s">
        <v>51</v>
      </c>
      <c r="O168" s="74"/>
      <c r="P168" s="178">
        <f>O168*H168</f>
        <v>0</v>
      </c>
      <c r="Q168" s="178">
        <v>0</v>
      </c>
      <c r="R168" s="178">
        <f>Q168*H168</f>
        <v>0</v>
      </c>
      <c r="S168" s="178">
        <v>0</v>
      </c>
      <c r="T168" s="179">
        <f>S168*H168</f>
        <v>0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180" t="s">
        <v>302</v>
      </c>
      <c r="AT168" s="180" t="s">
        <v>218</v>
      </c>
      <c r="AU168" s="180" t="s">
        <v>22</v>
      </c>
      <c r="AY168" s="20" t="s">
        <v>216</v>
      </c>
      <c r="BE168" s="181">
        <f>IF(N168="základní",J168,0)</f>
        <v>0</v>
      </c>
      <c r="BF168" s="181">
        <f>IF(N168="snížená",J168,0)</f>
        <v>0</v>
      </c>
      <c r="BG168" s="181">
        <f>IF(N168="zákl. přenesená",J168,0)</f>
        <v>0</v>
      </c>
      <c r="BH168" s="181">
        <f>IF(N168="sníž. přenesená",J168,0)</f>
        <v>0</v>
      </c>
      <c r="BI168" s="181">
        <f>IF(N168="nulová",J168,0)</f>
        <v>0</v>
      </c>
      <c r="BJ168" s="20" t="s">
        <v>88</v>
      </c>
      <c r="BK168" s="181">
        <f>ROUND(I168*H168,2)</f>
        <v>0</v>
      </c>
      <c r="BL168" s="20" t="s">
        <v>302</v>
      </c>
      <c r="BM168" s="180" t="s">
        <v>2317</v>
      </c>
    </row>
    <row r="169" spans="1:47" s="2" customFormat="1" ht="12">
      <c r="A169" s="40"/>
      <c r="B169" s="41"/>
      <c r="C169" s="40"/>
      <c r="D169" s="183" t="s">
        <v>229</v>
      </c>
      <c r="E169" s="40"/>
      <c r="F169" s="191" t="s">
        <v>2318</v>
      </c>
      <c r="G169" s="40"/>
      <c r="H169" s="40"/>
      <c r="I169" s="192"/>
      <c r="J169" s="40"/>
      <c r="K169" s="40"/>
      <c r="L169" s="41"/>
      <c r="M169" s="193"/>
      <c r="N169" s="194"/>
      <c r="O169" s="74"/>
      <c r="P169" s="74"/>
      <c r="Q169" s="74"/>
      <c r="R169" s="74"/>
      <c r="S169" s="74"/>
      <c r="T169" s="75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T169" s="20" t="s">
        <v>229</v>
      </c>
      <c r="AU169" s="20" t="s">
        <v>22</v>
      </c>
    </row>
    <row r="170" spans="1:63" s="12" customFormat="1" ht="25.9" customHeight="1">
      <c r="A170" s="12"/>
      <c r="B170" s="154"/>
      <c r="C170" s="12"/>
      <c r="D170" s="155" t="s">
        <v>79</v>
      </c>
      <c r="E170" s="156" t="s">
        <v>1100</v>
      </c>
      <c r="F170" s="156" t="s">
        <v>1101</v>
      </c>
      <c r="G170" s="12"/>
      <c r="H170" s="12"/>
      <c r="I170" s="157"/>
      <c r="J170" s="158">
        <f>BK170</f>
        <v>0</v>
      </c>
      <c r="K170" s="12"/>
      <c r="L170" s="154"/>
      <c r="M170" s="159"/>
      <c r="N170" s="160"/>
      <c r="O170" s="160"/>
      <c r="P170" s="161">
        <f>SUM(P171:P172)</f>
        <v>0</v>
      </c>
      <c r="Q170" s="160"/>
      <c r="R170" s="161">
        <f>SUM(R171:R172)</f>
        <v>0</v>
      </c>
      <c r="S170" s="160"/>
      <c r="T170" s="162">
        <f>SUM(T171:T172)</f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155" t="s">
        <v>222</v>
      </c>
      <c r="AT170" s="163" t="s">
        <v>79</v>
      </c>
      <c r="AU170" s="163" t="s">
        <v>80</v>
      </c>
      <c r="AY170" s="155" t="s">
        <v>216</v>
      </c>
      <c r="BK170" s="164">
        <f>SUM(BK171:BK172)</f>
        <v>0</v>
      </c>
    </row>
    <row r="171" spans="1:65" s="2" customFormat="1" ht="14.4" customHeight="1">
      <c r="A171" s="40"/>
      <c r="B171" s="167"/>
      <c r="C171" s="168" t="s">
        <v>534</v>
      </c>
      <c r="D171" s="168" t="s">
        <v>218</v>
      </c>
      <c r="E171" s="169" t="s">
        <v>2373</v>
      </c>
      <c r="F171" s="170" t="s">
        <v>2374</v>
      </c>
      <c r="G171" s="171" t="s">
        <v>1089</v>
      </c>
      <c r="H171" s="172">
        <v>21</v>
      </c>
      <c r="I171" s="173"/>
      <c r="J171" s="174">
        <f>ROUND(I171*H171,2)</f>
        <v>0</v>
      </c>
      <c r="K171" s="175"/>
      <c r="L171" s="41"/>
      <c r="M171" s="176" t="s">
        <v>3</v>
      </c>
      <c r="N171" s="177" t="s">
        <v>51</v>
      </c>
      <c r="O171" s="74"/>
      <c r="P171" s="178">
        <f>O171*H171</f>
        <v>0</v>
      </c>
      <c r="Q171" s="178">
        <v>0</v>
      </c>
      <c r="R171" s="178">
        <f>Q171*H171</f>
        <v>0</v>
      </c>
      <c r="S171" s="178">
        <v>0</v>
      </c>
      <c r="T171" s="179">
        <f>S171*H171</f>
        <v>0</v>
      </c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R171" s="180" t="s">
        <v>2375</v>
      </c>
      <c r="AT171" s="180" t="s">
        <v>218</v>
      </c>
      <c r="AU171" s="180" t="s">
        <v>88</v>
      </c>
      <c r="AY171" s="20" t="s">
        <v>216</v>
      </c>
      <c r="BE171" s="181">
        <f>IF(N171="základní",J171,0)</f>
        <v>0</v>
      </c>
      <c r="BF171" s="181">
        <f>IF(N171="snížená",J171,0)</f>
        <v>0</v>
      </c>
      <c r="BG171" s="181">
        <f>IF(N171="zákl. přenesená",J171,0)</f>
        <v>0</v>
      </c>
      <c r="BH171" s="181">
        <f>IF(N171="sníž. přenesená",J171,0)</f>
        <v>0</v>
      </c>
      <c r="BI171" s="181">
        <f>IF(N171="nulová",J171,0)</f>
        <v>0</v>
      </c>
      <c r="BJ171" s="20" t="s">
        <v>88</v>
      </c>
      <c r="BK171" s="181">
        <f>ROUND(I171*H171,2)</f>
        <v>0</v>
      </c>
      <c r="BL171" s="20" t="s">
        <v>2375</v>
      </c>
      <c r="BM171" s="180" t="s">
        <v>2379</v>
      </c>
    </row>
    <row r="172" spans="1:65" s="2" customFormat="1" ht="14.4" customHeight="1">
      <c r="A172" s="40"/>
      <c r="B172" s="167"/>
      <c r="C172" s="168" t="s">
        <v>540</v>
      </c>
      <c r="D172" s="168" t="s">
        <v>218</v>
      </c>
      <c r="E172" s="169" t="s">
        <v>2373</v>
      </c>
      <c r="F172" s="170" t="s">
        <v>2374</v>
      </c>
      <c r="G172" s="171" t="s">
        <v>1089</v>
      </c>
      <c r="H172" s="172">
        <v>40</v>
      </c>
      <c r="I172" s="173"/>
      <c r="J172" s="174">
        <f>ROUND(I172*H172,2)</f>
        <v>0</v>
      </c>
      <c r="K172" s="175"/>
      <c r="L172" s="41"/>
      <c r="M172" s="214" t="s">
        <v>3</v>
      </c>
      <c r="N172" s="215" t="s">
        <v>51</v>
      </c>
      <c r="O172" s="216"/>
      <c r="P172" s="217">
        <f>O172*H172</f>
        <v>0</v>
      </c>
      <c r="Q172" s="217">
        <v>0</v>
      </c>
      <c r="R172" s="217">
        <f>Q172*H172</f>
        <v>0</v>
      </c>
      <c r="S172" s="217">
        <v>0</v>
      </c>
      <c r="T172" s="218">
        <f>S172*H172</f>
        <v>0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180" t="s">
        <v>2375</v>
      </c>
      <c r="AT172" s="180" t="s">
        <v>218</v>
      </c>
      <c r="AU172" s="180" t="s">
        <v>88</v>
      </c>
      <c r="AY172" s="20" t="s">
        <v>216</v>
      </c>
      <c r="BE172" s="181">
        <f>IF(N172="základní",J172,0)</f>
        <v>0</v>
      </c>
      <c r="BF172" s="181">
        <f>IF(N172="snížená",J172,0)</f>
        <v>0</v>
      </c>
      <c r="BG172" s="181">
        <f>IF(N172="zákl. přenesená",J172,0)</f>
        <v>0</v>
      </c>
      <c r="BH172" s="181">
        <f>IF(N172="sníž. přenesená",J172,0)</f>
        <v>0</v>
      </c>
      <c r="BI172" s="181">
        <f>IF(N172="nulová",J172,0)</f>
        <v>0</v>
      </c>
      <c r="BJ172" s="20" t="s">
        <v>88</v>
      </c>
      <c r="BK172" s="181">
        <f>ROUND(I172*H172,2)</f>
        <v>0</v>
      </c>
      <c r="BL172" s="20" t="s">
        <v>2375</v>
      </c>
      <c r="BM172" s="180" t="s">
        <v>2380</v>
      </c>
    </row>
    <row r="173" spans="1:31" s="2" customFormat="1" ht="6.95" customHeight="1">
      <c r="A173" s="40"/>
      <c r="B173" s="57"/>
      <c r="C173" s="58"/>
      <c r="D173" s="58"/>
      <c r="E173" s="58"/>
      <c r="F173" s="58"/>
      <c r="G173" s="58"/>
      <c r="H173" s="58"/>
      <c r="I173" s="58"/>
      <c r="J173" s="58"/>
      <c r="K173" s="58"/>
      <c r="L173" s="41"/>
      <c r="M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</row>
  </sheetData>
  <autoFilter ref="C87:K172"/>
  <mergeCells count="9">
    <mergeCell ref="E7:H7"/>
    <mergeCell ref="E9:H9"/>
    <mergeCell ref="E18:H18"/>
    <mergeCell ref="E27:H27"/>
    <mergeCell ref="E48:H48"/>
    <mergeCell ref="E50:H50"/>
    <mergeCell ref="E78:H78"/>
    <mergeCell ref="E80:H8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9" t="s">
        <v>6</v>
      </c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155</v>
      </c>
    </row>
    <row r="3" spans="2:46" s="1" customFormat="1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3"/>
      <c r="AT3" s="20" t="s">
        <v>22</v>
      </c>
    </row>
    <row r="4" spans="2:46" s="1" customFormat="1" ht="24.95" customHeight="1">
      <c r="B4" s="23"/>
      <c r="D4" s="24" t="s">
        <v>186</v>
      </c>
      <c r="L4" s="23"/>
      <c r="M4" s="116" t="s">
        <v>11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33" t="s">
        <v>17</v>
      </c>
      <c r="L6" s="23"/>
    </row>
    <row r="7" spans="2:12" s="1" customFormat="1" ht="16.5" customHeight="1">
      <c r="B7" s="23"/>
      <c r="E7" s="117" t="str">
        <f>'Rekapitulace stavby'!K6</f>
        <v>II/187 Kolínec průtah</v>
      </c>
      <c r="F7" s="33"/>
      <c r="G7" s="33"/>
      <c r="H7" s="33"/>
      <c r="L7" s="23"/>
    </row>
    <row r="8" spans="1:31" s="2" customFormat="1" ht="12" customHeight="1">
      <c r="A8" s="40"/>
      <c r="B8" s="41"/>
      <c r="C8" s="40"/>
      <c r="D8" s="33" t="s">
        <v>187</v>
      </c>
      <c r="E8" s="40"/>
      <c r="F8" s="40"/>
      <c r="G8" s="40"/>
      <c r="H8" s="40"/>
      <c r="I8" s="40"/>
      <c r="J8" s="40"/>
      <c r="K8" s="40"/>
      <c r="L8" s="118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1"/>
      <c r="C9" s="40"/>
      <c r="D9" s="40"/>
      <c r="E9" s="64" t="s">
        <v>2381</v>
      </c>
      <c r="F9" s="40"/>
      <c r="G9" s="40"/>
      <c r="H9" s="40"/>
      <c r="I9" s="40"/>
      <c r="J9" s="40"/>
      <c r="K9" s="40"/>
      <c r="L9" s="118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1"/>
      <c r="C10" s="40"/>
      <c r="D10" s="40"/>
      <c r="E10" s="40"/>
      <c r="F10" s="40"/>
      <c r="G10" s="40"/>
      <c r="H10" s="40"/>
      <c r="I10" s="40"/>
      <c r="J10" s="40"/>
      <c r="K10" s="40"/>
      <c r="L10" s="118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1"/>
      <c r="C11" s="40"/>
      <c r="D11" s="33" t="s">
        <v>19</v>
      </c>
      <c r="E11" s="40"/>
      <c r="F11" s="28" t="s">
        <v>20</v>
      </c>
      <c r="G11" s="40"/>
      <c r="H11" s="40"/>
      <c r="I11" s="33" t="s">
        <v>21</v>
      </c>
      <c r="J11" s="28" t="s">
        <v>3</v>
      </c>
      <c r="K11" s="40"/>
      <c r="L11" s="118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1"/>
      <c r="C12" s="40"/>
      <c r="D12" s="33" t="s">
        <v>23</v>
      </c>
      <c r="E12" s="40"/>
      <c r="F12" s="28" t="s">
        <v>24</v>
      </c>
      <c r="G12" s="40"/>
      <c r="H12" s="40"/>
      <c r="I12" s="33" t="s">
        <v>25</v>
      </c>
      <c r="J12" s="66" t="str">
        <f>'Rekapitulace stavby'!AN8</f>
        <v>21. 1. 2021</v>
      </c>
      <c r="K12" s="40"/>
      <c r="L12" s="118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1"/>
      <c r="C13" s="40"/>
      <c r="D13" s="40"/>
      <c r="E13" s="40"/>
      <c r="F13" s="40"/>
      <c r="G13" s="40"/>
      <c r="H13" s="40"/>
      <c r="I13" s="40"/>
      <c r="J13" s="40"/>
      <c r="K13" s="40"/>
      <c r="L13" s="118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1"/>
      <c r="C14" s="40"/>
      <c r="D14" s="33" t="s">
        <v>31</v>
      </c>
      <c r="E14" s="40"/>
      <c r="F14" s="40"/>
      <c r="G14" s="40"/>
      <c r="H14" s="40"/>
      <c r="I14" s="33" t="s">
        <v>32</v>
      </c>
      <c r="J14" s="28" t="s">
        <v>33</v>
      </c>
      <c r="K14" s="40"/>
      <c r="L14" s="118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1"/>
      <c r="C15" s="40"/>
      <c r="D15" s="40"/>
      <c r="E15" s="28" t="s">
        <v>34</v>
      </c>
      <c r="F15" s="40"/>
      <c r="G15" s="40"/>
      <c r="H15" s="40"/>
      <c r="I15" s="33" t="s">
        <v>35</v>
      </c>
      <c r="J15" s="28" t="s">
        <v>3</v>
      </c>
      <c r="K15" s="40"/>
      <c r="L15" s="118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1"/>
      <c r="C16" s="40"/>
      <c r="D16" s="40"/>
      <c r="E16" s="40"/>
      <c r="F16" s="40"/>
      <c r="G16" s="40"/>
      <c r="H16" s="40"/>
      <c r="I16" s="40"/>
      <c r="J16" s="40"/>
      <c r="K16" s="40"/>
      <c r="L16" s="118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1"/>
      <c r="C17" s="40"/>
      <c r="D17" s="33" t="s">
        <v>36</v>
      </c>
      <c r="E17" s="40"/>
      <c r="F17" s="40"/>
      <c r="G17" s="40"/>
      <c r="H17" s="40"/>
      <c r="I17" s="33" t="s">
        <v>32</v>
      </c>
      <c r="J17" s="34" t="str">
        <f>'Rekapitulace stavby'!AN13</f>
        <v>Vyplň údaj</v>
      </c>
      <c r="K17" s="40"/>
      <c r="L17" s="118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1"/>
      <c r="C18" s="40"/>
      <c r="D18" s="40"/>
      <c r="E18" s="34" t="str">
        <f>'Rekapitulace stavby'!E14</f>
        <v>Vyplň údaj</v>
      </c>
      <c r="F18" s="28"/>
      <c r="G18" s="28"/>
      <c r="H18" s="28"/>
      <c r="I18" s="33" t="s">
        <v>35</v>
      </c>
      <c r="J18" s="34" t="str">
        <f>'Rekapitulace stavby'!AN14</f>
        <v>Vyplň údaj</v>
      </c>
      <c r="K18" s="40"/>
      <c r="L18" s="118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1"/>
      <c r="C19" s="40"/>
      <c r="D19" s="40"/>
      <c r="E19" s="40"/>
      <c r="F19" s="40"/>
      <c r="G19" s="40"/>
      <c r="H19" s="40"/>
      <c r="I19" s="40"/>
      <c r="J19" s="40"/>
      <c r="K19" s="40"/>
      <c r="L19" s="118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1"/>
      <c r="C20" s="40"/>
      <c r="D20" s="33" t="s">
        <v>38</v>
      </c>
      <c r="E20" s="40"/>
      <c r="F20" s="40"/>
      <c r="G20" s="40"/>
      <c r="H20" s="40"/>
      <c r="I20" s="33" t="s">
        <v>32</v>
      </c>
      <c r="J20" s="28" t="s">
        <v>39</v>
      </c>
      <c r="K20" s="40"/>
      <c r="L20" s="118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1"/>
      <c r="C21" s="40"/>
      <c r="D21" s="40"/>
      <c r="E21" s="28" t="s">
        <v>40</v>
      </c>
      <c r="F21" s="40"/>
      <c r="G21" s="40"/>
      <c r="H21" s="40"/>
      <c r="I21" s="33" t="s">
        <v>35</v>
      </c>
      <c r="J21" s="28" t="s">
        <v>3</v>
      </c>
      <c r="K21" s="40"/>
      <c r="L21" s="118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1"/>
      <c r="C22" s="40"/>
      <c r="D22" s="40"/>
      <c r="E22" s="40"/>
      <c r="F22" s="40"/>
      <c r="G22" s="40"/>
      <c r="H22" s="40"/>
      <c r="I22" s="40"/>
      <c r="J22" s="40"/>
      <c r="K22" s="40"/>
      <c r="L22" s="118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1"/>
      <c r="C23" s="40"/>
      <c r="D23" s="33" t="s">
        <v>42</v>
      </c>
      <c r="E23" s="40"/>
      <c r="F23" s="40"/>
      <c r="G23" s="40"/>
      <c r="H23" s="40"/>
      <c r="I23" s="33" t="s">
        <v>32</v>
      </c>
      <c r="J23" s="28" t="s">
        <v>39</v>
      </c>
      <c r="K23" s="40"/>
      <c r="L23" s="118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1"/>
      <c r="C24" s="40"/>
      <c r="D24" s="40"/>
      <c r="E24" s="28" t="s">
        <v>43</v>
      </c>
      <c r="F24" s="40"/>
      <c r="G24" s="40"/>
      <c r="H24" s="40"/>
      <c r="I24" s="33" t="s">
        <v>35</v>
      </c>
      <c r="J24" s="28" t="s">
        <v>3</v>
      </c>
      <c r="K24" s="40"/>
      <c r="L24" s="118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1"/>
      <c r="C25" s="40"/>
      <c r="D25" s="40"/>
      <c r="E25" s="40"/>
      <c r="F25" s="40"/>
      <c r="G25" s="40"/>
      <c r="H25" s="40"/>
      <c r="I25" s="40"/>
      <c r="J25" s="40"/>
      <c r="K25" s="40"/>
      <c r="L25" s="118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1"/>
      <c r="C26" s="40"/>
      <c r="D26" s="33" t="s">
        <v>44</v>
      </c>
      <c r="E26" s="40"/>
      <c r="F26" s="40"/>
      <c r="G26" s="40"/>
      <c r="H26" s="40"/>
      <c r="I26" s="40"/>
      <c r="J26" s="40"/>
      <c r="K26" s="40"/>
      <c r="L26" s="118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19"/>
      <c r="B27" s="120"/>
      <c r="C27" s="119"/>
      <c r="D27" s="119"/>
      <c r="E27" s="38" t="s">
        <v>3</v>
      </c>
      <c r="F27" s="38"/>
      <c r="G27" s="38"/>
      <c r="H27" s="38"/>
      <c r="I27" s="119"/>
      <c r="J27" s="119"/>
      <c r="K27" s="119"/>
      <c r="L27" s="121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</row>
    <row r="28" spans="1:31" s="2" customFormat="1" ht="6.95" customHeight="1">
      <c r="A28" s="40"/>
      <c r="B28" s="41"/>
      <c r="C28" s="40"/>
      <c r="D28" s="40"/>
      <c r="E28" s="40"/>
      <c r="F28" s="40"/>
      <c r="G28" s="40"/>
      <c r="H28" s="40"/>
      <c r="I28" s="40"/>
      <c r="J28" s="40"/>
      <c r="K28" s="40"/>
      <c r="L28" s="118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1"/>
      <c r="C29" s="40"/>
      <c r="D29" s="86"/>
      <c r="E29" s="86"/>
      <c r="F29" s="86"/>
      <c r="G29" s="86"/>
      <c r="H29" s="86"/>
      <c r="I29" s="86"/>
      <c r="J29" s="86"/>
      <c r="K29" s="86"/>
      <c r="L29" s="118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1"/>
      <c r="C30" s="40"/>
      <c r="D30" s="122" t="s">
        <v>46</v>
      </c>
      <c r="E30" s="40"/>
      <c r="F30" s="40"/>
      <c r="G30" s="40"/>
      <c r="H30" s="40"/>
      <c r="I30" s="40"/>
      <c r="J30" s="92">
        <f>ROUND(J88,2)</f>
        <v>0</v>
      </c>
      <c r="K30" s="40"/>
      <c r="L30" s="118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1"/>
      <c r="C31" s="40"/>
      <c r="D31" s="86"/>
      <c r="E31" s="86"/>
      <c r="F31" s="86"/>
      <c r="G31" s="86"/>
      <c r="H31" s="86"/>
      <c r="I31" s="86"/>
      <c r="J31" s="86"/>
      <c r="K31" s="86"/>
      <c r="L31" s="118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1"/>
      <c r="C32" s="40"/>
      <c r="D32" s="40"/>
      <c r="E32" s="40"/>
      <c r="F32" s="45" t="s">
        <v>48</v>
      </c>
      <c r="G32" s="40"/>
      <c r="H32" s="40"/>
      <c r="I32" s="45" t="s">
        <v>47</v>
      </c>
      <c r="J32" s="45" t="s">
        <v>49</v>
      </c>
      <c r="K32" s="40"/>
      <c r="L32" s="118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1"/>
      <c r="C33" s="40"/>
      <c r="D33" s="123" t="s">
        <v>50</v>
      </c>
      <c r="E33" s="33" t="s">
        <v>51</v>
      </c>
      <c r="F33" s="124">
        <f>ROUND((SUM(BE88:BE157)),2)</f>
        <v>0</v>
      </c>
      <c r="G33" s="40"/>
      <c r="H33" s="40"/>
      <c r="I33" s="125">
        <v>0.21</v>
      </c>
      <c r="J33" s="124">
        <f>ROUND(((SUM(BE88:BE157))*I33),2)</f>
        <v>0</v>
      </c>
      <c r="K33" s="40"/>
      <c r="L33" s="118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1"/>
      <c r="C34" s="40"/>
      <c r="D34" s="40"/>
      <c r="E34" s="33" t="s">
        <v>52</v>
      </c>
      <c r="F34" s="124">
        <f>ROUND((SUM(BF88:BF157)),2)</f>
        <v>0</v>
      </c>
      <c r="G34" s="40"/>
      <c r="H34" s="40"/>
      <c r="I34" s="125">
        <v>0.15</v>
      </c>
      <c r="J34" s="124">
        <f>ROUND(((SUM(BF88:BF157))*I34),2)</f>
        <v>0</v>
      </c>
      <c r="K34" s="40"/>
      <c r="L34" s="118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1"/>
      <c r="C35" s="40"/>
      <c r="D35" s="40"/>
      <c r="E35" s="33" t="s">
        <v>53</v>
      </c>
      <c r="F35" s="124">
        <f>ROUND((SUM(BG88:BG157)),2)</f>
        <v>0</v>
      </c>
      <c r="G35" s="40"/>
      <c r="H35" s="40"/>
      <c r="I35" s="125">
        <v>0.21</v>
      </c>
      <c r="J35" s="124">
        <f>0</f>
        <v>0</v>
      </c>
      <c r="K35" s="40"/>
      <c r="L35" s="118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1"/>
      <c r="C36" s="40"/>
      <c r="D36" s="40"/>
      <c r="E36" s="33" t="s">
        <v>54</v>
      </c>
      <c r="F36" s="124">
        <f>ROUND((SUM(BH88:BH157)),2)</f>
        <v>0</v>
      </c>
      <c r="G36" s="40"/>
      <c r="H36" s="40"/>
      <c r="I36" s="125">
        <v>0.15</v>
      </c>
      <c r="J36" s="124">
        <f>0</f>
        <v>0</v>
      </c>
      <c r="K36" s="40"/>
      <c r="L36" s="118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1"/>
      <c r="C37" s="40"/>
      <c r="D37" s="40"/>
      <c r="E37" s="33" t="s">
        <v>55</v>
      </c>
      <c r="F37" s="124">
        <f>ROUND((SUM(BI88:BI157)),2)</f>
        <v>0</v>
      </c>
      <c r="G37" s="40"/>
      <c r="H37" s="40"/>
      <c r="I37" s="125">
        <v>0</v>
      </c>
      <c r="J37" s="124">
        <f>0</f>
        <v>0</v>
      </c>
      <c r="K37" s="40"/>
      <c r="L37" s="118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1"/>
      <c r="C38" s="40"/>
      <c r="D38" s="40"/>
      <c r="E38" s="40"/>
      <c r="F38" s="40"/>
      <c r="G38" s="40"/>
      <c r="H38" s="40"/>
      <c r="I38" s="40"/>
      <c r="J38" s="40"/>
      <c r="K38" s="40"/>
      <c r="L38" s="118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1"/>
      <c r="C39" s="126"/>
      <c r="D39" s="127" t="s">
        <v>56</v>
      </c>
      <c r="E39" s="78"/>
      <c r="F39" s="78"/>
      <c r="G39" s="128" t="s">
        <v>57</v>
      </c>
      <c r="H39" s="129" t="s">
        <v>58</v>
      </c>
      <c r="I39" s="78"/>
      <c r="J39" s="130">
        <f>SUM(J30:J37)</f>
        <v>0</v>
      </c>
      <c r="K39" s="131"/>
      <c r="L39" s="118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57"/>
      <c r="C40" s="58"/>
      <c r="D40" s="58"/>
      <c r="E40" s="58"/>
      <c r="F40" s="58"/>
      <c r="G40" s="58"/>
      <c r="H40" s="58"/>
      <c r="I40" s="58"/>
      <c r="J40" s="58"/>
      <c r="K40" s="58"/>
      <c r="L40" s="118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59"/>
      <c r="C44" s="60"/>
      <c r="D44" s="60"/>
      <c r="E44" s="60"/>
      <c r="F44" s="60"/>
      <c r="G44" s="60"/>
      <c r="H44" s="60"/>
      <c r="I44" s="60"/>
      <c r="J44" s="60"/>
      <c r="K44" s="60"/>
      <c r="L44" s="118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4" t="s">
        <v>189</v>
      </c>
      <c r="D45" s="40"/>
      <c r="E45" s="40"/>
      <c r="F45" s="40"/>
      <c r="G45" s="40"/>
      <c r="H45" s="40"/>
      <c r="I45" s="40"/>
      <c r="J45" s="40"/>
      <c r="K45" s="40"/>
      <c r="L45" s="118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0"/>
      <c r="D46" s="40"/>
      <c r="E46" s="40"/>
      <c r="F46" s="40"/>
      <c r="G46" s="40"/>
      <c r="H46" s="40"/>
      <c r="I46" s="40"/>
      <c r="J46" s="40"/>
      <c r="K46" s="40"/>
      <c r="L46" s="118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3" t="s">
        <v>17</v>
      </c>
      <c r="D47" s="40"/>
      <c r="E47" s="40"/>
      <c r="F47" s="40"/>
      <c r="G47" s="40"/>
      <c r="H47" s="40"/>
      <c r="I47" s="40"/>
      <c r="J47" s="40"/>
      <c r="K47" s="40"/>
      <c r="L47" s="118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0"/>
      <c r="D48" s="40"/>
      <c r="E48" s="117" t="str">
        <f>E7</f>
        <v>II/187 Kolínec průtah</v>
      </c>
      <c r="F48" s="33"/>
      <c r="G48" s="33"/>
      <c r="H48" s="33"/>
      <c r="I48" s="40"/>
      <c r="J48" s="40"/>
      <c r="K48" s="40"/>
      <c r="L48" s="118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3" t="s">
        <v>187</v>
      </c>
      <c r="D49" s="40"/>
      <c r="E49" s="40"/>
      <c r="F49" s="40"/>
      <c r="G49" s="40"/>
      <c r="H49" s="40"/>
      <c r="I49" s="40"/>
      <c r="J49" s="40"/>
      <c r="K49" s="40"/>
      <c r="L49" s="118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0"/>
      <c r="D50" s="40"/>
      <c r="E50" s="64" t="str">
        <f>E9</f>
        <v>SO 401.2 - Veřejné osvětlení - II. úsek - neuznatelné náklady</v>
      </c>
      <c r="F50" s="40"/>
      <c r="G50" s="40"/>
      <c r="H50" s="40"/>
      <c r="I50" s="40"/>
      <c r="J50" s="40"/>
      <c r="K50" s="40"/>
      <c r="L50" s="118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0"/>
      <c r="D51" s="40"/>
      <c r="E51" s="40"/>
      <c r="F51" s="40"/>
      <c r="G51" s="40"/>
      <c r="H51" s="40"/>
      <c r="I51" s="40"/>
      <c r="J51" s="40"/>
      <c r="K51" s="40"/>
      <c r="L51" s="118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3" t="s">
        <v>23</v>
      </c>
      <c r="D52" s="40"/>
      <c r="E52" s="40"/>
      <c r="F52" s="28" t="str">
        <f>F12</f>
        <v>Kolínec</v>
      </c>
      <c r="G52" s="40"/>
      <c r="H52" s="40"/>
      <c r="I52" s="33" t="s">
        <v>25</v>
      </c>
      <c r="J52" s="66" t="str">
        <f>IF(J12="","",J12)</f>
        <v>21. 1. 2021</v>
      </c>
      <c r="K52" s="40"/>
      <c r="L52" s="118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0"/>
      <c r="D53" s="40"/>
      <c r="E53" s="40"/>
      <c r="F53" s="40"/>
      <c r="G53" s="40"/>
      <c r="H53" s="40"/>
      <c r="I53" s="40"/>
      <c r="J53" s="40"/>
      <c r="K53" s="40"/>
      <c r="L53" s="118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40.05" customHeight="1">
      <c r="A54" s="40"/>
      <c r="B54" s="41"/>
      <c r="C54" s="33" t="s">
        <v>31</v>
      </c>
      <c r="D54" s="40"/>
      <c r="E54" s="40"/>
      <c r="F54" s="28" t="str">
        <f>E15</f>
        <v>Městys Kolínec, Kolínec 28, 341 12 Kolínec</v>
      </c>
      <c r="G54" s="40"/>
      <c r="H54" s="40"/>
      <c r="I54" s="33" t="s">
        <v>38</v>
      </c>
      <c r="J54" s="38" t="str">
        <f>E21</f>
        <v>Ing. arch. Martin Jirovský Ph.D., MBA</v>
      </c>
      <c r="K54" s="40"/>
      <c r="L54" s="118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40.05" customHeight="1">
      <c r="A55" s="40"/>
      <c r="B55" s="41"/>
      <c r="C55" s="33" t="s">
        <v>36</v>
      </c>
      <c r="D55" s="40"/>
      <c r="E55" s="40"/>
      <c r="F55" s="28" t="str">
        <f>IF(E18="","",E18)</f>
        <v>Vyplň údaj</v>
      </c>
      <c r="G55" s="40"/>
      <c r="H55" s="40"/>
      <c r="I55" s="33" t="s">
        <v>42</v>
      </c>
      <c r="J55" s="38" t="str">
        <f>E24</f>
        <v>Centrum služen Staré město; Petra Stejskalová</v>
      </c>
      <c r="K55" s="40"/>
      <c r="L55" s="118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0"/>
      <c r="D56" s="40"/>
      <c r="E56" s="40"/>
      <c r="F56" s="40"/>
      <c r="G56" s="40"/>
      <c r="H56" s="40"/>
      <c r="I56" s="40"/>
      <c r="J56" s="40"/>
      <c r="K56" s="40"/>
      <c r="L56" s="118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32" t="s">
        <v>190</v>
      </c>
      <c r="D57" s="126"/>
      <c r="E57" s="126"/>
      <c r="F57" s="126"/>
      <c r="G57" s="126"/>
      <c r="H57" s="126"/>
      <c r="I57" s="126"/>
      <c r="J57" s="133" t="s">
        <v>191</v>
      </c>
      <c r="K57" s="126"/>
      <c r="L57" s="118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0"/>
      <c r="D58" s="40"/>
      <c r="E58" s="40"/>
      <c r="F58" s="40"/>
      <c r="G58" s="40"/>
      <c r="H58" s="40"/>
      <c r="I58" s="40"/>
      <c r="J58" s="40"/>
      <c r="K58" s="40"/>
      <c r="L58" s="118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34" t="s">
        <v>78</v>
      </c>
      <c r="D59" s="40"/>
      <c r="E59" s="40"/>
      <c r="F59" s="40"/>
      <c r="G59" s="40"/>
      <c r="H59" s="40"/>
      <c r="I59" s="40"/>
      <c r="J59" s="92">
        <f>J88</f>
        <v>0</v>
      </c>
      <c r="K59" s="40"/>
      <c r="L59" s="118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20" t="s">
        <v>192</v>
      </c>
    </row>
    <row r="60" spans="1:31" s="9" customFormat="1" ht="24.95" customHeight="1">
      <c r="A60" s="9"/>
      <c r="B60" s="135"/>
      <c r="C60" s="9"/>
      <c r="D60" s="136" t="s">
        <v>193</v>
      </c>
      <c r="E60" s="137"/>
      <c r="F60" s="137"/>
      <c r="G60" s="137"/>
      <c r="H60" s="137"/>
      <c r="I60" s="137"/>
      <c r="J60" s="138">
        <f>J89</f>
        <v>0</v>
      </c>
      <c r="K60" s="9"/>
      <c r="L60" s="135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39"/>
      <c r="C61" s="10"/>
      <c r="D61" s="140" t="s">
        <v>194</v>
      </c>
      <c r="E61" s="141"/>
      <c r="F61" s="141"/>
      <c r="G61" s="141"/>
      <c r="H61" s="141"/>
      <c r="I61" s="141"/>
      <c r="J61" s="142">
        <f>J90</f>
        <v>0</v>
      </c>
      <c r="K61" s="10"/>
      <c r="L61" s="13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39"/>
      <c r="C62" s="10"/>
      <c r="D62" s="140" t="s">
        <v>195</v>
      </c>
      <c r="E62" s="141"/>
      <c r="F62" s="141"/>
      <c r="G62" s="141"/>
      <c r="H62" s="141"/>
      <c r="I62" s="141"/>
      <c r="J62" s="142">
        <f>J110</f>
        <v>0</v>
      </c>
      <c r="K62" s="10"/>
      <c r="L62" s="13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39"/>
      <c r="C63" s="10"/>
      <c r="D63" s="140" t="s">
        <v>1277</v>
      </c>
      <c r="E63" s="141"/>
      <c r="F63" s="141"/>
      <c r="G63" s="141"/>
      <c r="H63" s="141"/>
      <c r="I63" s="141"/>
      <c r="J63" s="142">
        <f>J112</f>
        <v>0</v>
      </c>
      <c r="K63" s="10"/>
      <c r="L63" s="13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39"/>
      <c r="C64" s="10"/>
      <c r="D64" s="140" t="s">
        <v>200</v>
      </c>
      <c r="E64" s="141"/>
      <c r="F64" s="141"/>
      <c r="G64" s="141"/>
      <c r="H64" s="141"/>
      <c r="I64" s="141"/>
      <c r="J64" s="142">
        <f>J115</f>
        <v>0</v>
      </c>
      <c r="K64" s="10"/>
      <c r="L64" s="13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9" customFormat="1" ht="24.95" customHeight="1">
      <c r="A65" s="9"/>
      <c r="B65" s="135"/>
      <c r="C65" s="9"/>
      <c r="D65" s="136" t="s">
        <v>603</v>
      </c>
      <c r="E65" s="137"/>
      <c r="F65" s="137"/>
      <c r="G65" s="137"/>
      <c r="H65" s="137"/>
      <c r="I65" s="137"/>
      <c r="J65" s="138">
        <f>J118</f>
        <v>0</v>
      </c>
      <c r="K65" s="9"/>
      <c r="L65" s="135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10" customFormat="1" ht="19.9" customHeight="1">
      <c r="A66" s="10"/>
      <c r="B66" s="139"/>
      <c r="C66" s="10"/>
      <c r="D66" s="140" t="s">
        <v>1081</v>
      </c>
      <c r="E66" s="141"/>
      <c r="F66" s="141"/>
      <c r="G66" s="141"/>
      <c r="H66" s="141"/>
      <c r="I66" s="141"/>
      <c r="J66" s="142">
        <f>J119</f>
        <v>0</v>
      </c>
      <c r="K66" s="10"/>
      <c r="L66" s="139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39"/>
      <c r="C67" s="10"/>
      <c r="D67" s="140" t="s">
        <v>2190</v>
      </c>
      <c r="E67" s="141"/>
      <c r="F67" s="141"/>
      <c r="G67" s="141"/>
      <c r="H67" s="141"/>
      <c r="I67" s="141"/>
      <c r="J67" s="142">
        <f>J153</f>
        <v>0</v>
      </c>
      <c r="K67" s="10"/>
      <c r="L67" s="139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9" customFormat="1" ht="24.95" customHeight="1">
      <c r="A68" s="9"/>
      <c r="B68" s="135"/>
      <c r="C68" s="9"/>
      <c r="D68" s="136" t="s">
        <v>1082</v>
      </c>
      <c r="E68" s="137"/>
      <c r="F68" s="137"/>
      <c r="G68" s="137"/>
      <c r="H68" s="137"/>
      <c r="I68" s="137"/>
      <c r="J68" s="138">
        <f>J156</f>
        <v>0</v>
      </c>
      <c r="K68" s="9"/>
      <c r="L68" s="135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2" customFormat="1" ht="21.8" customHeight="1">
      <c r="A69" s="40"/>
      <c r="B69" s="41"/>
      <c r="C69" s="40"/>
      <c r="D69" s="40"/>
      <c r="E69" s="40"/>
      <c r="F69" s="40"/>
      <c r="G69" s="40"/>
      <c r="H69" s="40"/>
      <c r="I69" s="40"/>
      <c r="J69" s="40"/>
      <c r="K69" s="40"/>
      <c r="L69" s="118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6.95" customHeight="1">
      <c r="A70" s="40"/>
      <c r="B70" s="57"/>
      <c r="C70" s="58"/>
      <c r="D70" s="58"/>
      <c r="E70" s="58"/>
      <c r="F70" s="58"/>
      <c r="G70" s="58"/>
      <c r="H70" s="58"/>
      <c r="I70" s="58"/>
      <c r="J70" s="58"/>
      <c r="K70" s="58"/>
      <c r="L70" s="118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4" spans="1:31" s="2" customFormat="1" ht="6.95" customHeight="1">
      <c r="A74" s="40"/>
      <c r="B74" s="59"/>
      <c r="C74" s="60"/>
      <c r="D74" s="60"/>
      <c r="E74" s="60"/>
      <c r="F74" s="60"/>
      <c r="G74" s="60"/>
      <c r="H74" s="60"/>
      <c r="I74" s="60"/>
      <c r="J74" s="60"/>
      <c r="K74" s="60"/>
      <c r="L74" s="118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24.95" customHeight="1">
      <c r="A75" s="40"/>
      <c r="B75" s="41"/>
      <c r="C75" s="24" t="s">
        <v>201</v>
      </c>
      <c r="D75" s="40"/>
      <c r="E75" s="40"/>
      <c r="F75" s="40"/>
      <c r="G75" s="40"/>
      <c r="H75" s="40"/>
      <c r="I75" s="40"/>
      <c r="J75" s="40"/>
      <c r="K75" s="40"/>
      <c r="L75" s="118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6.95" customHeight="1">
      <c r="A76" s="40"/>
      <c r="B76" s="41"/>
      <c r="C76" s="40"/>
      <c r="D76" s="40"/>
      <c r="E76" s="40"/>
      <c r="F76" s="40"/>
      <c r="G76" s="40"/>
      <c r="H76" s="40"/>
      <c r="I76" s="40"/>
      <c r="J76" s="40"/>
      <c r="K76" s="40"/>
      <c r="L76" s="118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2" customHeight="1">
      <c r="A77" s="40"/>
      <c r="B77" s="41"/>
      <c r="C77" s="33" t="s">
        <v>17</v>
      </c>
      <c r="D77" s="40"/>
      <c r="E77" s="40"/>
      <c r="F77" s="40"/>
      <c r="G77" s="40"/>
      <c r="H77" s="40"/>
      <c r="I77" s="40"/>
      <c r="J77" s="40"/>
      <c r="K77" s="40"/>
      <c r="L77" s="118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6.5" customHeight="1">
      <c r="A78" s="40"/>
      <c r="B78" s="41"/>
      <c r="C78" s="40"/>
      <c r="D78" s="40"/>
      <c r="E78" s="117" t="str">
        <f>E7</f>
        <v>II/187 Kolínec průtah</v>
      </c>
      <c r="F78" s="33"/>
      <c r="G78" s="33"/>
      <c r="H78" s="33"/>
      <c r="I78" s="40"/>
      <c r="J78" s="40"/>
      <c r="K78" s="40"/>
      <c r="L78" s="118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2" customHeight="1">
      <c r="A79" s="40"/>
      <c r="B79" s="41"/>
      <c r="C79" s="33" t="s">
        <v>187</v>
      </c>
      <c r="D79" s="40"/>
      <c r="E79" s="40"/>
      <c r="F79" s="40"/>
      <c r="G79" s="40"/>
      <c r="H79" s="40"/>
      <c r="I79" s="40"/>
      <c r="J79" s="40"/>
      <c r="K79" s="40"/>
      <c r="L79" s="118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6.5" customHeight="1">
      <c r="A80" s="40"/>
      <c r="B80" s="41"/>
      <c r="C80" s="40"/>
      <c r="D80" s="40"/>
      <c r="E80" s="64" t="str">
        <f>E9</f>
        <v>SO 401.2 - Veřejné osvětlení - II. úsek - neuznatelné náklady</v>
      </c>
      <c r="F80" s="40"/>
      <c r="G80" s="40"/>
      <c r="H80" s="40"/>
      <c r="I80" s="40"/>
      <c r="J80" s="40"/>
      <c r="K80" s="40"/>
      <c r="L80" s="118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6.95" customHeight="1">
      <c r="A81" s="40"/>
      <c r="B81" s="41"/>
      <c r="C81" s="40"/>
      <c r="D81" s="40"/>
      <c r="E81" s="40"/>
      <c r="F81" s="40"/>
      <c r="G81" s="40"/>
      <c r="H81" s="40"/>
      <c r="I81" s="40"/>
      <c r="J81" s="40"/>
      <c r="K81" s="40"/>
      <c r="L81" s="118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2" customHeight="1">
      <c r="A82" s="40"/>
      <c r="B82" s="41"/>
      <c r="C82" s="33" t="s">
        <v>23</v>
      </c>
      <c r="D82" s="40"/>
      <c r="E82" s="40"/>
      <c r="F82" s="28" t="str">
        <f>F12</f>
        <v>Kolínec</v>
      </c>
      <c r="G82" s="40"/>
      <c r="H82" s="40"/>
      <c r="I82" s="33" t="s">
        <v>25</v>
      </c>
      <c r="J82" s="66" t="str">
        <f>IF(J12="","",J12)</f>
        <v>21. 1. 2021</v>
      </c>
      <c r="K82" s="40"/>
      <c r="L82" s="118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>
      <c r="A83" s="40"/>
      <c r="B83" s="41"/>
      <c r="C83" s="40"/>
      <c r="D83" s="40"/>
      <c r="E83" s="40"/>
      <c r="F83" s="40"/>
      <c r="G83" s="40"/>
      <c r="H83" s="40"/>
      <c r="I83" s="40"/>
      <c r="J83" s="40"/>
      <c r="K83" s="40"/>
      <c r="L83" s="118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40.05" customHeight="1">
      <c r="A84" s="40"/>
      <c r="B84" s="41"/>
      <c r="C84" s="33" t="s">
        <v>31</v>
      </c>
      <c r="D84" s="40"/>
      <c r="E84" s="40"/>
      <c r="F84" s="28" t="str">
        <f>E15</f>
        <v>Městys Kolínec, Kolínec 28, 341 12 Kolínec</v>
      </c>
      <c r="G84" s="40"/>
      <c r="H84" s="40"/>
      <c r="I84" s="33" t="s">
        <v>38</v>
      </c>
      <c r="J84" s="38" t="str">
        <f>E21</f>
        <v>Ing. arch. Martin Jirovský Ph.D., MBA</v>
      </c>
      <c r="K84" s="40"/>
      <c r="L84" s="118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40.05" customHeight="1">
      <c r="A85" s="40"/>
      <c r="B85" s="41"/>
      <c r="C85" s="33" t="s">
        <v>36</v>
      </c>
      <c r="D85" s="40"/>
      <c r="E85" s="40"/>
      <c r="F85" s="28" t="str">
        <f>IF(E18="","",E18)</f>
        <v>Vyplň údaj</v>
      </c>
      <c r="G85" s="40"/>
      <c r="H85" s="40"/>
      <c r="I85" s="33" t="s">
        <v>42</v>
      </c>
      <c r="J85" s="38" t="str">
        <f>E24</f>
        <v>Centrum služen Staré město; Petra Stejskalová</v>
      </c>
      <c r="K85" s="40"/>
      <c r="L85" s="118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0.3" customHeight="1">
      <c r="A86" s="40"/>
      <c r="B86" s="41"/>
      <c r="C86" s="40"/>
      <c r="D86" s="40"/>
      <c r="E86" s="40"/>
      <c r="F86" s="40"/>
      <c r="G86" s="40"/>
      <c r="H86" s="40"/>
      <c r="I86" s="40"/>
      <c r="J86" s="40"/>
      <c r="K86" s="40"/>
      <c r="L86" s="118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11" customFormat="1" ht="29.25" customHeight="1">
      <c r="A87" s="143"/>
      <c r="B87" s="144"/>
      <c r="C87" s="145" t="s">
        <v>202</v>
      </c>
      <c r="D87" s="146" t="s">
        <v>65</v>
      </c>
      <c r="E87" s="146" t="s">
        <v>61</v>
      </c>
      <c r="F87" s="146" t="s">
        <v>62</v>
      </c>
      <c r="G87" s="146" t="s">
        <v>203</v>
      </c>
      <c r="H87" s="146" t="s">
        <v>204</v>
      </c>
      <c r="I87" s="146" t="s">
        <v>205</v>
      </c>
      <c r="J87" s="147" t="s">
        <v>191</v>
      </c>
      <c r="K87" s="148" t="s">
        <v>206</v>
      </c>
      <c r="L87" s="149"/>
      <c r="M87" s="82" t="s">
        <v>3</v>
      </c>
      <c r="N87" s="83" t="s">
        <v>50</v>
      </c>
      <c r="O87" s="83" t="s">
        <v>207</v>
      </c>
      <c r="P87" s="83" t="s">
        <v>208</v>
      </c>
      <c r="Q87" s="83" t="s">
        <v>209</v>
      </c>
      <c r="R87" s="83" t="s">
        <v>210</v>
      </c>
      <c r="S87" s="83" t="s">
        <v>211</v>
      </c>
      <c r="T87" s="84" t="s">
        <v>212</v>
      </c>
      <c r="U87" s="143"/>
      <c r="V87" s="143"/>
      <c r="W87" s="143"/>
      <c r="X87" s="143"/>
      <c r="Y87" s="143"/>
      <c r="Z87" s="143"/>
      <c r="AA87" s="143"/>
      <c r="AB87" s="143"/>
      <c r="AC87" s="143"/>
      <c r="AD87" s="143"/>
      <c r="AE87" s="143"/>
    </row>
    <row r="88" spans="1:63" s="2" customFormat="1" ht="22.8" customHeight="1">
      <c r="A88" s="40"/>
      <c r="B88" s="41"/>
      <c r="C88" s="89" t="s">
        <v>213</v>
      </c>
      <c r="D88" s="40"/>
      <c r="E88" s="40"/>
      <c r="F88" s="40"/>
      <c r="G88" s="40"/>
      <c r="H88" s="40"/>
      <c r="I88" s="40"/>
      <c r="J88" s="150">
        <f>BK88</f>
        <v>0</v>
      </c>
      <c r="K88" s="40"/>
      <c r="L88" s="41"/>
      <c r="M88" s="85"/>
      <c r="N88" s="70"/>
      <c r="O88" s="86"/>
      <c r="P88" s="151">
        <f>P89+P118+P156</f>
        <v>0</v>
      </c>
      <c r="Q88" s="86"/>
      <c r="R88" s="151">
        <f>R89+R118+R156</f>
        <v>0.12376</v>
      </c>
      <c r="S88" s="86"/>
      <c r="T88" s="152">
        <f>T89+T118+T156</f>
        <v>0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T88" s="20" t="s">
        <v>79</v>
      </c>
      <c r="AU88" s="20" t="s">
        <v>192</v>
      </c>
      <c r="BK88" s="153">
        <f>BK89+BK118+BK156</f>
        <v>0</v>
      </c>
    </row>
    <row r="89" spans="1:63" s="12" customFormat="1" ht="25.9" customHeight="1">
      <c r="A89" s="12"/>
      <c r="B89" s="154"/>
      <c r="C89" s="12"/>
      <c r="D89" s="155" t="s">
        <v>79</v>
      </c>
      <c r="E89" s="156" t="s">
        <v>214</v>
      </c>
      <c r="F89" s="156" t="s">
        <v>215</v>
      </c>
      <c r="G89" s="12"/>
      <c r="H89" s="12"/>
      <c r="I89" s="157"/>
      <c r="J89" s="158">
        <f>BK89</f>
        <v>0</v>
      </c>
      <c r="K89" s="12"/>
      <c r="L89" s="154"/>
      <c r="M89" s="159"/>
      <c r="N89" s="160"/>
      <c r="O89" s="160"/>
      <c r="P89" s="161">
        <f>P90+P110+P112+P115</f>
        <v>0</v>
      </c>
      <c r="Q89" s="160"/>
      <c r="R89" s="161">
        <f>R90+R110+R112+R115</f>
        <v>0.00076</v>
      </c>
      <c r="S89" s="160"/>
      <c r="T89" s="162">
        <f>T90+T110+T112+T115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155" t="s">
        <v>88</v>
      </c>
      <c r="AT89" s="163" t="s">
        <v>79</v>
      </c>
      <c r="AU89" s="163" t="s">
        <v>80</v>
      </c>
      <c r="AY89" s="155" t="s">
        <v>216</v>
      </c>
      <c r="BK89" s="164">
        <f>BK90+BK110+BK112+BK115</f>
        <v>0</v>
      </c>
    </row>
    <row r="90" spans="1:63" s="12" customFormat="1" ht="22.8" customHeight="1">
      <c r="A90" s="12"/>
      <c r="B90" s="154"/>
      <c r="C90" s="12"/>
      <c r="D90" s="155" t="s">
        <v>79</v>
      </c>
      <c r="E90" s="165" t="s">
        <v>88</v>
      </c>
      <c r="F90" s="165" t="s">
        <v>217</v>
      </c>
      <c r="G90" s="12"/>
      <c r="H90" s="12"/>
      <c r="I90" s="157"/>
      <c r="J90" s="166">
        <f>BK90</f>
        <v>0</v>
      </c>
      <c r="K90" s="12"/>
      <c r="L90" s="154"/>
      <c r="M90" s="159"/>
      <c r="N90" s="160"/>
      <c r="O90" s="160"/>
      <c r="P90" s="161">
        <f>SUM(P91:P109)</f>
        <v>0</v>
      </c>
      <c r="Q90" s="160"/>
      <c r="R90" s="161">
        <f>SUM(R91:R109)</f>
        <v>0</v>
      </c>
      <c r="S90" s="160"/>
      <c r="T90" s="162">
        <f>SUM(T91:T109)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155" t="s">
        <v>88</v>
      </c>
      <c r="AT90" s="163" t="s">
        <v>79</v>
      </c>
      <c r="AU90" s="163" t="s">
        <v>88</v>
      </c>
      <c r="AY90" s="155" t="s">
        <v>216</v>
      </c>
      <c r="BK90" s="164">
        <f>SUM(BK91:BK109)</f>
        <v>0</v>
      </c>
    </row>
    <row r="91" spans="1:65" s="2" customFormat="1" ht="37.8" customHeight="1">
      <c r="A91" s="40"/>
      <c r="B91" s="167"/>
      <c r="C91" s="168" t="s">
        <v>88</v>
      </c>
      <c r="D91" s="168" t="s">
        <v>218</v>
      </c>
      <c r="E91" s="169" t="s">
        <v>2191</v>
      </c>
      <c r="F91" s="170" t="s">
        <v>2192</v>
      </c>
      <c r="G91" s="171" t="s">
        <v>270</v>
      </c>
      <c r="H91" s="172">
        <v>1</v>
      </c>
      <c r="I91" s="173"/>
      <c r="J91" s="174">
        <f>ROUND(I91*H91,2)</f>
        <v>0</v>
      </c>
      <c r="K91" s="175"/>
      <c r="L91" s="41"/>
      <c r="M91" s="176" t="s">
        <v>3</v>
      </c>
      <c r="N91" s="177" t="s">
        <v>51</v>
      </c>
      <c r="O91" s="74"/>
      <c r="P91" s="178">
        <f>O91*H91</f>
        <v>0</v>
      </c>
      <c r="Q91" s="178">
        <v>0</v>
      </c>
      <c r="R91" s="178">
        <f>Q91*H91</f>
        <v>0</v>
      </c>
      <c r="S91" s="178">
        <v>0</v>
      </c>
      <c r="T91" s="179">
        <f>S91*H91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180" t="s">
        <v>222</v>
      </c>
      <c r="AT91" s="180" t="s">
        <v>218</v>
      </c>
      <c r="AU91" s="180" t="s">
        <v>22</v>
      </c>
      <c r="AY91" s="20" t="s">
        <v>216</v>
      </c>
      <c r="BE91" s="181">
        <f>IF(N91="základní",J91,0)</f>
        <v>0</v>
      </c>
      <c r="BF91" s="181">
        <f>IF(N91="snížená",J91,0)</f>
        <v>0</v>
      </c>
      <c r="BG91" s="181">
        <f>IF(N91="zákl. přenesená",J91,0)</f>
        <v>0</v>
      </c>
      <c r="BH91" s="181">
        <f>IF(N91="sníž. přenesená",J91,0)</f>
        <v>0</v>
      </c>
      <c r="BI91" s="181">
        <f>IF(N91="nulová",J91,0)</f>
        <v>0</v>
      </c>
      <c r="BJ91" s="20" t="s">
        <v>88</v>
      </c>
      <c r="BK91" s="181">
        <f>ROUND(I91*H91,2)</f>
        <v>0</v>
      </c>
      <c r="BL91" s="20" t="s">
        <v>222</v>
      </c>
      <c r="BM91" s="180" t="s">
        <v>2382</v>
      </c>
    </row>
    <row r="92" spans="1:51" s="13" customFormat="1" ht="12">
      <c r="A92" s="13"/>
      <c r="B92" s="182"/>
      <c r="C92" s="13"/>
      <c r="D92" s="183" t="s">
        <v>224</v>
      </c>
      <c r="E92" s="184" t="s">
        <v>3</v>
      </c>
      <c r="F92" s="185" t="s">
        <v>2383</v>
      </c>
      <c r="G92" s="13"/>
      <c r="H92" s="186">
        <v>1</v>
      </c>
      <c r="I92" s="187"/>
      <c r="J92" s="13"/>
      <c r="K92" s="13"/>
      <c r="L92" s="182"/>
      <c r="M92" s="188"/>
      <c r="N92" s="189"/>
      <c r="O92" s="189"/>
      <c r="P92" s="189"/>
      <c r="Q92" s="189"/>
      <c r="R92" s="189"/>
      <c r="S92" s="189"/>
      <c r="T92" s="190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184" t="s">
        <v>224</v>
      </c>
      <c r="AU92" s="184" t="s">
        <v>22</v>
      </c>
      <c r="AV92" s="13" t="s">
        <v>22</v>
      </c>
      <c r="AW92" s="13" t="s">
        <v>41</v>
      </c>
      <c r="AX92" s="13" t="s">
        <v>80</v>
      </c>
      <c r="AY92" s="184" t="s">
        <v>216</v>
      </c>
    </row>
    <row r="93" spans="1:51" s="14" customFormat="1" ht="12">
      <c r="A93" s="14"/>
      <c r="B93" s="195"/>
      <c r="C93" s="14"/>
      <c r="D93" s="183" t="s">
        <v>224</v>
      </c>
      <c r="E93" s="196" t="s">
        <v>3</v>
      </c>
      <c r="F93" s="197" t="s">
        <v>233</v>
      </c>
      <c r="G93" s="14"/>
      <c r="H93" s="198">
        <v>1</v>
      </c>
      <c r="I93" s="199"/>
      <c r="J93" s="14"/>
      <c r="K93" s="14"/>
      <c r="L93" s="195"/>
      <c r="M93" s="200"/>
      <c r="N93" s="201"/>
      <c r="O93" s="201"/>
      <c r="P93" s="201"/>
      <c r="Q93" s="201"/>
      <c r="R93" s="201"/>
      <c r="S93" s="201"/>
      <c r="T93" s="202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T93" s="196" t="s">
        <v>224</v>
      </c>
      <c r="AU93" s="196" t="s">
        <v>22</v>
      </c>
      <c r="AV93" s="14" t="s">
        <v>222</v>
      </c>
      <c r="AW93" s="14" t="s">
        <v>41</v>
      </c>
      <c r="AX93" s="14" t="s">
        <v>88</v>
      </c>
      <c r="AY93" s="196" t="s">
        <v>216</v>
      </c>
    </row>
    <row r="94" spans="1:65" s="2" customFormat="1" ht="37.8" customHeight="1">
      <c r="A94" s="40"/>
      <c r="B94" s="167"/>
      <c r="C94" s="168" t="s">
        <v>22</v>
      </c>
      <c r="D94" s="168" t="s">
        <v>218</v>
      </c>
      <c r="E94" s="169" t="s">
        <v>1301</v>
      </c>
      <c r="F94" s="170" t="s">
        <v>1302</v>
      </c>
      <c r="G94" s="171" t="s">
        <v>270</v>
      </c>
      <c r="H94" s="172">
        <v>1.6</v>
      </c>
      <c r="I94" s="173"/>
      <c r="J94" s="174">
        <f>ROUND(I94*H94,2)</f>
        <v>0</v>
      </c>
      <c r="K94" s="175"/>
      <c r="L94" s="41"/>
      <c r="M94" s="176" t="s">
        <v>3</v>
      </c>
      <c r="N94" s="177" t="s">
        <v>51</v>
      </c>
      <c r="O94" s="74"/>
      <c r="P94" s="178">
        <f>O94*H94</f>
        <v>0</v>
      </c>
      <c r="Q94" s="178">
        <v>0</v>
      </c>
      <c r="R94" s="178">
        <f>Q94*H94</f>
        <v>0</v>
      </c>
      <c r="S94" s="178">
        <v>0</v>
      </c>
      <c r="T94" s="179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180" t="s">
        <v>222</v>
      </c>
      <c r="AT94" s="180" t="s">
        <v>218</v>
      </c>
      <c r="AU94" s="180" t="s">
        <v>22</v>
      </c>
      <c r="AY94" s="20" t="s">
        <v>216</v>
      </c>
      <c r="BE94" s="181">
        <f>IF(N94="základní",J94,0)</f>
        <v>0</v>
      </c>
      <c r="BF94" s="181">
        <f>IF(N94="snížená",J94,0)</f>
        <v>0</v>
      </c>
      <c r="BG94" s="181">
        <f>IF(N94="zákl. přenesená",J94,0)</f>
        <v>0</v>
      </c>
      <c r="BH94" s="181">
        <f>IF(N94="sníž. přenesená",J94,0)</f>
        <v>0</v>
      </c>
      <c r="BI94" s="181">
        <f>IF(N94="nulová",J94,0)</f>
        <v>0</v>
      </c>
      <c r="BJ94" s="20" t="s">
        <v>88</v>
      </c>
      <c r="BK94" s="181">
        <f>ROUND(I94*H94,2)</f>
        <v>0</v>
      </c>
      <c r="BL94" s="20" t="s">
        <v>222</v>
      </c>
      <c r="BM94" s="180" t="s">
        <v>2195</v>
      </c>
    </row>
    <row r="95" spans="1:51" s="13" customFormat="1" ht="12">
      <c r="A95" s="13"/>
      <c r="B95" s="182"/>
      <c r="C95" s="13"/>
      <c r="D95" s="183" t="s">
        <v>224</v>
      </c>
      <c r="E95" s="184" t="s">
        <v>3</v>
      </c>
      <c r="F95" s="185" t="s">
        <v>2384</v>
      </c>
      <c r="G95" s="13"/>
      <c r="H95" s="186">
        <v>1.6</v>
      </c>
      <c r="I95" s="187"/>
      <c r="J95" s="13"/>
      <c r="K95" s="13"/>
      <c r="L95" s="182"/>
      <c r="M95" s="188"/>
      <c r="N95" s="189"/>
      <c r="O95" s="189"/>
      <c r="P95" s="189"/>
      <c r="Q95" s="189"/>
      <c r="R95" s="189"/>
      <c r="S95" s="189"/>
      <c r="T95" s="190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184" t="s">
        <v>224</v>
      </c>
      <c r="AU95" s="184" t="s">
        <v>22</v>
      </c>
      <c r="AV95" s="13" t="s">
        <v>22</v>
      </c>
      <c r="AW95" s="13" t="s">
        <v>41</v>
      </c>
      <c r="AX95" s="13" t="s">
        <v>88</v>
      </c>
      <c r="AY95" s="184" t="s">
        <v>216</v>
      </c>
    </row>
    <row r="96" spans="1:65" s="2" customFormat="1" ht="62.7" customHeight="1">
      <c r="A96" s="40"/>
      <c r="B96" s="167"/>
      <c r="C96" s="168" t="s">
        <v>234</v>
      </c>
      <c r="D96" s="168" t="s">
        <v>218</v>
      </c>
      <c r="E96" s="169" t="s">
        <v>292</v>
      </c>
      <c r="F96" s="170" t="s">
        <v>293</v>
      </c>
      <c r="G96" s="171" t="s">
        <v>270</v>
      </c>
      <c r="H96" s="172">
        <v>1.64</v>
      </c>
      <c r="I96" s="173"/>
      <c r="J96" s="174">
        <f>ROUND(I96*H96,2)</f>
        <v>0</v>
      </c>
      <c r="K96" s="175"/>
      <c r="L96" s="41"/>
      <c r="M96" s="176" t="s">
        <v>3</v>
      </c>
      <c r="N96" s="177" t="s">
        <v>51</v>
      </c>
      <c r="O96" s="74"/>
      <c r="P96" s="178">
        <f>O96*H96</f>
        <v>0</v>
      </c>
      <c r="Q96" s="178">
        <v>0</v>
      </c>
      <c r="R96" s="178">
        <f>Q96*H96</f>
        <v>0</v>
      </c>
      <c r="S96" s="178">
        <v>0</v>
      </c>
      <c r="T96" s="179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180" t="s">
        <v>222</v>
      </c>
      <c r="AT96" s="180" t="s">
        <v>218</v>
      </c>
      <c r="AU96" s="180" t="s">
        <v>22</v>
      </c>
      <c r="AY96" s="20" t="s">
        <v>216</v>
      </c>
      <c r="BE96" s="181">
        <f>IF(N96="základní",J96,0)</f>
        <v>0</v>
      </c>
      <c r="BF96" s="181">
        <f>IF(N96="snížená",J96,0)</f>
        <v>0</v>
      </c>
      <c r="BG96" s="181">
        <f>IF(N96="zákl. přenesená",J96,0)</f>
        <v>0</v>
      </c>
      <c r="BH96" s="181">
        <f>IF(N96="sníž. přenesená",J96,0)</f>
        <v>0</v>
      </c>
      <c r="BI96" s="181">
        <f>IF(N96="nulová",J96,0)</f>
        <v>0</v>
      </c>
      <c r="BJ96" s="20" t="s">
        <v>88</v>
      </c>
      <c r="BK96" s="181">
        <f>ROUND(I96*H96,2)</f>
        <v>0</v>
      </c>
      <c r="BL96" s="20" t="s">
        <v>222</v>
      </c>
      <c r="BM96" s="180" t="s">
        <v>2203</v>
      </c>
    </row>
    <row r="97" spans="1:47" s="2" customFormat="1" ht="12">
      <c r="A97" s="40"/>
      <c r="B97" s="41"/>
      <c r="C97" s="40"/>
      <c r="D97" s="183" t="s">
        <v>229</v>
      </c>
      <c r="E97" s="40"/>
      <c r="F97" s="191" t="s">
        <v>295</v>
      </c>
      <c r="G97" s="40"/>
      <c r="H97" s="40"/>
      <c r="I97" s="192"/>
      <c r="J97" s="40"/>
      <c r="K97" s="40"/>
      <c r="L97" s="41"/>
      <c r="M97" s="193"/>
      <c r="N97" s="194"/>
      <c r="O97" s="74"/>
      <c r="P97" s="74"/>
      <c r="Q97" s="74"/>
      <c r="R97" s="74"/>
      <c r="S97" s="74"/>
      <c r="T97" s="75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20" t="s">
        <v>229</v>
      </c>
      <c r="AU97" s="20" t="s">
        <v>22</v>
      </c>
    </row>
    <row r="98" spans="1:51" s="13" customFormat="1" ht="12">
      <c r="A98" s="13"/>
      <c r="B98" s="182"/>
      <c r="C98" s="13"/>
      <c r="D98" s="183" t="s">
        <v>224</v>
      </c>
      <c r="E98" s="184" t="s">
        <v>3</v>
      </c>
      <c r="F98" s="185" t="s">
        <v>2385</v>
      </c>
      <c r="G98" s="13"/>
      <c r="H98" s="186">
        <v>1.64</v>
      </c>
      <c r="I98" s="187"/>
      <c r="J98" s="13"/>
      <c r="K98" s="13"/>
      <c r="L98" s="182"/>
      <c r="M98" s="188"/>
      <c r="N98" s="189"/>
      <c r="O98" s="189"/>
      <c r="P98" s="189"/>
      <c r="Q98" s="189"/>
      <c r="R98" s="189"/>
      <c r="S98" s="189"/>
      <c r="T98" s="190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184" t="s">
        <v>224</v>
      </c>
      <c r="AU98" s="184" t="s">
        <v>22</v>
      </c>
      <c r="AV98" s="13" t="s">
        <v>22</v>
      </c>
      <c r="AW98" s="13" t="s">
        <v>41</v>
      </c>
      <c r="AX98" s="13" t="s">
        <v>88</v>
      </c>
      <c r="AY98" s="184" t="s">
        <v>216</v>
      </c>
    </row>
    <row r="99" spans="1:65" s="2" customFormat="1" ht="62.7" customHeight="1">
      <c r="A99" s="40"/>
      <c r="B99" s="167"/>
      <c r="C99" s="168" t="s">
        <v>222</v>
      </c>
      <c r="D99" s="168" t="s">
        <v>218</v>
      </c>
      <c r="E99" s="169" t="s">
        <v>2205</v>
      </c>
      <c r="F99" s="170" t="s">
        <v>2206</v>
      </c>
      <c r="G99" s="171" t="s">
        <v>270</v>
      </c>
      <c r="H99" s="172">
        <v>22.96</v>
      </c>
      <c r="I99" s="173"/>
      <c r="J99" s="174">
        <f>ROUND(I99*H99,2)</f>
        <v>0</v>
      </c>
      <c r="K99" s="175"/>
      <c r="L99" s="41"/>
      <c r="M99" s="176" t="s">
        <v>3</v>
      </c>
      <c r="N99" s="177" t="s">
        <v>51</v>
      </c>
      <c r="O99" s="74"/>
      <c r="P99" s="178">
        <f>O99*H99</f>
        <v>0</v>
      </c>
      <c r="Q99" s="178">
        <v>0</v>
      </c>
      <c r="R99" s="178">
        <f>Q99*H99</f>
        <v>0</v>
      </c>
      <c r="S99" s="178">
        <v>0</v>
      </c>
      <c r="T99" s="179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180" t="s">
        <v>222</v>
      </c>
      <c r="AT99" s="180" t="s">
        <v>218</v>
      </c>
      <c r="AU99" s="180" t="s">
        <v>22</v>
      </c>
      <c r="AY99" s="20" t="s">
        <v>216</v>
      </c>
      <c r="BE99" s="181">
        <f>IF(N99="základní",J99,0)</f>
        <v>0</v>
      </c>
      <c r="BF99" s="181">
        <f>IF(N99="snížená",J99,0)</f>
        <v>0</v>
      </c>
      <c r="BG99" s="181">
        <f>IF(N99="zákl. přenesená",J99,0)</f>
        <v>0</v>
      </c>
      <c r="BH99" s="181">
        <f>IF(N99="sníž. přenesená",J99,0)</f>
        <v>0</v>
      </c>
      <c r="BI99" s="181">
        <f>IF(N99="nulová",J99,0)</f>
        <v>0</v>
      </c>
      <c r="BJ99" s="20" t="s">
        <v>88</v>
      </c>
      <c r="BK99" s="181">
        <f>ROUND(I99*H99,2)</f>
        <v>0</v>
      </c>
      <c r="BL99" s="20" t="s">
        <v>222</v>
      </c>
      <c r="BM99" s="180" t="s">
        <v>2386</v>
      </c>
    </row>
    <row r="100" spans="1:47" s="2" customFormat="1" ht="12">
      <c r="A100" s="40"/>
      <c r="B100" s="41"/>
      <c r="C100" s="40"/>
      <c r="D100" s="183" t="s">
        <v>229</v>
      </c>
      <c r="E100" s="40"/>
      <c r="F100" s="191" t="s">
        <v>2324</v>
      </c>
      <c r="G100" s="40"/>
      <c r="H100" s="40"/>
      <c r="I100" s="192"/>
      <c r="J100" s="40"/>
      <c r="K100" s="40"/>
      <c r="L100" s="41"/>
      <c r="M100" s="193"/>
      <c r="N100" s="194"/>
      <c r="O100" s="74"/>
      <c r="P100" s="74"/>
      <c r="Q100" s="74"/>
      <c r="R100" s="74"/>
      <c r="S100" s="74"/>
      <c r="T100" s="75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T100" s="20" t="s">
        <v>229</v>
      </c>
      <c r="AU100" s="20" t="s">
        <v>22</v>
      </c>
    </row>
    <row r="101" spans="1:51" s="13" customFormat="1" ht="12">
      <c r="A101" s="13"/>
      <c r="B101" s="182"/>
      <c r="C101" s="13"/>
      <c r="D101" s="183" t="s">
        <v>224</v>
      </c>
      <c r="E101" s="13"/>
      <c r="F101" s="185" t="s">
        <v>2387</v>
      </c>
      <c r="G101" s="13"/>
      <c r="H101" s="186">
        <v>22.96</v>
      </c>
      <c r="I101" s="187"/>
      <c r="J101" s="13"/>
      <c r="K101" s="13"/>
      <c r="L101" s="182"/>
      <c r="M101" s="188"/>
      <c r="N101" s="189"/>
      <c r="O101" s="189"/>
      <c r="P101" s="189"/>
      <c r="Q101" s="189"/>
      <c r="R101" s="189"/>
      <c r="S101" s="189"/>
      <c r="T101" s="190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184" t="s">
        <v>224</v>
      </c>
      <c r="AU101" s="184" t="s">
        <v>22</v>
      </c>
      <c r="AV101" s="13" t="s">
        <v>22</v>
      </c>
      <c r="AW101" s="13" t="s">
        <v>4</v>
      </c>
      <c r="AX101" s="13" t="s">
        <v>88</v>
      </c>
      <c r="AY101" s="184" t="s">
        <v>216</v>
      </c>
    </row>
    <row r="102" spans="1:65" s="2" customFormat="1" ht="24.15" customHeight="1">
      <c r="A102" s="40"/>
      <c r="B102" s="167"/>
      <c r="C102" s="168" t="s">
        <v>244</v>
      </c>
      <c r="D102" s="168" t="s">
        <v>218</v>
      </c>
      <c r="E102" s="169" t="s">
        <v>297</v>
      </c>
      <c r="F102" s="170" t="s">
        <v>2210</v>
      </c>
      <c r="G102" s="171" t="s">
        <v>299</v>
      </c>
      <c r="H102" s="172">
        <v>3.28</v>
      </c>
      <c r="I102" s="173"/>
      <c r="J102" s="174">
        <f>ROUND(I102*H102,2)</f>
        <v>0</v>
      </c>
      <c r="K102" s="175"/>
      <c r="L102" s="41"/>
      <c r="M102" s="176" t="s">
        <v>3</v>
      </c>
      <c r="N102" s="177" t="s">
        <v>51</v>
      </c>
      <c r="O102" s="74"/>
      <c r="P102" s="178">
        <f>O102*H102</f>
        <v>0</v>
      </c>
      <c r="Q102" s="178">
        <v>0</v>
      </c>
      <c r="R102" s="178">
        <f>Q102*H102</f>
        <v>0</v>
      </c>
      <c r="S102" s="178">
        <v>0</v>
      </c>
      <c r="T102" s="179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180" t="s">
        <v>222</v>
      </c>
      <c r="AT102" s="180" t="s">
        <v>218</v>
      </c>
      <c r="AU102" s="180" t="s">
        <v>22</v>
      </c>
      <c r="AY102" s="20" t="s">
        <v>216</v>
      </c>
      <c r="BE102" s="181">
        <f>IF(N102="základní",J102,0)</f>
        <v>0</v>
      </c>
      <c r="BF102" s="181">
        <f>IF(N102="snížená",J102,0)</f>
        <v>0</v>
      </c>
      <c r="BG102" s="181">
        <f>IF(N102="zákl. přenesená",J102,0)</f>
        <v>0</v>
      </c>
      <c r="BH102" s="181">
        <f>IF(N102="sníž. přenesená",J102,0)</f>
        <v>0</v>
      </c>
      <c r="BI102" s="181">
        <f>IF(N102="nulová",J102,0)</f>
        <v>0</v>
      </c>
      <c r="BJ102" s="20" t="s">
        <v>88</v>
      </c>
      <c r="BK102" s="181">
        <f>ROUND(I102*H102,2)</f>
        <v>0</v>
      </c>
      <c r="BL102" s="20" t="s">
        <v>222</v>
      </c>
      <c r="BM102" s="180" t="s">
        <v>2211</v>
      </c>
    </row>
    <row r="103" spans="1:51" s="13" customFormat="1" ht="12">
      <c r="A103" s="13"/>
      <c r="B103" s="182"/>
      <c r="C103" s="13"/>
      <c r="D103" s="183" t="s">
        <v>224</v>
      </c>
      <c r="E103" s="13"/>
      <c r="F103" s="185" t="s">
        <v>2388</v>
      </c>
      <c r="G103" s="13"/>
      <c r="H103" s="186">
        <v>3.28</v>
      </c>
      <c r="I103" s="187"/>
      <c r="J103" s="13"/>
      <c r="K103" s="13"/>
      <c r="L103" s="182"/>
      <c r="M103" s="188"/>
      <c r="N103" s="189"/>
      <c r="O103" s="189"/>
      <c r="P103" s="189"/>
      <c r="Q103" s="189"/>
      <c r="R103" s="189"/>
      <c r="S103" s="189"/>
      <c r="T103" s="190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184" t="s">
        <v>224</v>
      </c>
      <c r="AU103" s="184" t="s">
        <v>22</v>
      </c>
      <c r="AV103" s="13" t="s">
        <v>22</v>
      </c>
      <c r="AW103" s="13" t="s">
        <v>4</v>
      </c>
      <c r="AX103" s="13" t="s">
        <v>88</v>
      </c>
      <c r="AY103" s="184" t="s">
        <v>216</v>
      </c>
    </row>
    <row r="104" spans="1:65" s="2" customFormat="1" ht="24.15" customHeight="1">
      <c r="A104" s="40"/>
      <c r="B104" s="167"/>
      <c r="C104" s="168" t="s">
        <v>248</v>
      </c>
      <c r="D104" s="168" t="s">
        <v>218</v>
      </c>
      <c r="E104" s="169" t="s">
        <v>2213</v>
      </c>
      <c r="F104" s="170" t="s">
        <v>2214</v>
      </c>
      <c r="G104" s="171" t="s">
        <v>270</v>
      </c>
      <c r="H104" s="172">
        <v>0.96</v>
      </c>
      <c r="I104" s="173"/>
      <c r="J104" s="174">
        <f>ROUND(I104*H104,2)</f>
        <v>0</v>
      </c>
      <c r="K104" s="175"/>
      <c r="L104" s="41"/>
      <c r="M104" s="176" t="s">
        <v>3</v>
      </c>
      <c r="N104" s="177" t="s">
        <v>51</v>
      </c>
      <c r="O104" s="74"/>
      <c r="P104" s="178">
        <f>O104*H104</f>
        <v>0</v>
      </c>
      <c r="Q104" s="178">
        <v>0</v>
      </c>
      <c r="R104" s="178">
        <f>Q104*H104</f>
        <v>0</v>
      </c>
      <c r="S104" s="178">
        <v>0</v>
      </c>
      <c r="T104" s="179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180" t="s">
        <v>222</v>
      </c>
      <c r="AT104" s="180" t="s">
        <v>218</v>
      </c>
      <c r="AU104" s="180" t="s">
        <v>22</v>
      </c>
      <c r="AY104" s="20" t="s">
        <v>216</v>
      </c>
      <c r="BE104" s="181">
        <f>IF(N104="základní",J104,0)</f>
        <v>0</v>
      </c>
      <c r="BF104" s="181">
        <f>IF(N104="snížená",J104,0)</f>
        <v>0</v>
      </c>
      <c r="BG104" s="181">
        <f>IF(N104="zákl. přenesená",J104,0)</f>
        <v>0</v>
      </c>
      <c r="BH104" s="181">
        <f>IF(N104="sníž. přenesená",J104,0)</f>
        <v>0</v>
      </c>
      <c r="BI104" s="181">
        <f>IF(N104="nulová",J104,0)</f>
        <v>0</v>
      </c>
      <c r="BJ104" s="20" t="s">
        <v>88</v>
      </c>
      <c r="BK104" s="181">
        <f>ROUND(I104*H104,2)</f>
        <v>0</v>
      </c>
      <c r="BL104" s="20" t="s">
        <v>222</v>
      </c>
      <c r="BM104" s="180" t="s">
        <v>2215</v>
      </c>
    </row>
    <row r="105" spans="1:51" s="13" customFormat="1" ht="12">
      <c r="A105" s="13"/>
      <c r="B105" s="182"/>
      <c r="C105" s="13"/>
      <c r="D105" s="183" t="s">
        <v>224</v>
      </c>
      <c r="E105" s="184" t="s">
        <v>3</v>
      </c>
      <c r="F105" s="185" t="s">
        <v>2389</v>
      </c>
      <c r="G105" s="13"/>
      <c r="H105" s="186">
        <v>0.96</v>
      </c>
      <c r="I105" s="187"/>
      <c r="J105" s="13"/>
      <c r="K105" s="13"/>
      <c r="L105" s="182"/>
      <c r="M105" s="188"/>
      <c r="N105" s="189"/>
      <c r="O105" s="189"/>
      <c r="P105" s="189"/>
      <c r="Q105" s="189"/>
      <c r="R105" s="189"/>
      <c r="S105" s="189"/>
      <c r="T105" s="190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184" t="s">
        <v>224</v>
      </c>
      <c r="AU105" s="184" t="s">
        <v>22</v>
      </c>
      <c r="AV105" s="13" t="s">
        <v>22</v>
      </c>
      <c r="AW105" s="13" t="s">
        <v>41</v>
      </c>
      <c r="AX105" s="13" t="s">
        <v>88</v>
      </c>
      <c r="AY105" s="184" t="s">
        <v>216</v>
      </c>
    </row>
    <row r="106" spans="1:65" s="2" customFormat="1" ht="24.15" customHeight="1">
      <c r="A106" s="40"/>
      <c r="B106" s="167"/>
      <c r="C106" s="168" t="s">
        <v>253</v>
      </c>
      <c r="D106" s="168" t="s">
        <v>218</v>
      </c>
      <c r="E106" s="169" t="s">
        <v>1016</v>
      </c>
      <c r="F106" s="170" t="s">
        <v>2217</v>
      </c>
      <c r="G106" s="171" t="s">
        <v>270</v>
      </c>
      <c r="H106" s="172">
        <v>0.64</v>
      </c>
      <c r="I106" s="173"/>
      <c r="J106" s="174">
        <f>ROUND(I106*H106,2)</f>
        <v>0</v>
      </c>
      <c r="K106" s="175"/>
      <c r="L106" s="41"/>
      <c r="M106" s="176" t="s">
        <v>3</v>
      </c>
      <c r="N106" s="177" t="s">
        <v>51</v>
      </c>
      <c r="O106" s="74"/>
      <c r="P106" s="178">
        <f>O106*H106</f>
        <v>0</v>
      </c>
      <c r="Q106" s="178">
        <v>0</v>
      </c>
      <c r="R106" s="178">
        <f>Q106*H106</f>
        <v>0</v>
      </c>
      <c r="S106" s="178">
        <v>0</v>
      </c>
      <c r="T106" s="179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180" t="s">
        <v>222</v>
      </c>
      <c r="AT106" s="180" t="s">
        <v>218</v>
      </c>
      <c r="AU106" s="180" t="s">
        <v>22</v>
      </c>
      <c r="AY106" s="20" t="s">
        <v>216</v>
      </c>
      <c r="BE106" s="181">
        <f>IF(N106="základní",J106,0)</f>
        <v>0</v>
      </c>
      <c r="BF106" s="181">
        <f>IF(N106="snížená",J106,0)</f>
        <v>0</v>
      </c>
      <c r="BG106" s="181">
        <f>IF(N106="zákl. přenesená",J106,0)</f>
        <v>0</v>
      </c>
      <c r="BH106" s="181">
        <f>IF(N106="sníž. přenesená",J106,0)</f>
        <v>0</v>
      </c>
      <c r="BI106" s="181">
        <f>IF(N106="nulová",J106,0)</f>
        <v>0</v>
      </c>
      <c r="BJ106" s="20" t="s">
        <v>88</v>
      </c>
      <c r="BK106" s="181">
        <f>ROUND(I106*H106,2)</f>
        <v>0</v>
      </c>
      <c r="BL106" s="20" t="s">
        <v>222</v>
      </c>
      <c r="BM106" s="180" t="s">
        <v>2218</v>
      </c>
    </row>
    <row r="107" spans="1:51" s="13" customFormat="1" ht="12">
      <c r="A107" s="13"/>
      <c r="B107" s="182"/>
      <c r="C107" s="13"/>
      <c r="D107" s="183" t="s">
        <v>224</v>
      </c>
      <c r="E107" s="184" t="s">
        <v>3</v>
      </c>
      <c r="F107" s="185" t="s">
        <v>2390</v>
      </c>
      <c r="G107" s="13"/>
      <c r="H107" s="186">
        <v>0.64</v>
      </c>
      <c r="I107" s="187"/>
      <c r="J107" s="13"/>
      <c r="K107" s="13"/>
      <c r="L107" s="182"/>
      <c r="M107" s="188"/>
      <c r="N107" s="189"/>
      <c r="O107" s="189"/>
      <c r="P107" s="189"/>
      <c r="Q107" s="189"/>
      <c r="R107" s="189"/>
      <c r="S107" s="189"/>
      <c r="T107" s="190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184" t="s">
        <v>224</v>
      </c>
      <c r="AU107" s="184" t="s">
        <v>22</v>
      </c>
      <c r="AV107" s="13" t="s">
        <v>22</v>
      </c>
      <c r="AW107" s="13" t="s">
        <v>41</v>
      </c>
      <c r="AX107" s="13" t="s">
        <v>88</v>
      </c>
      <c r="AY107" s="184" t="s">
        <v>216</v>
      </c>
    </row>
    <row r="108" spans="1:65" s="2" customFormat="1" ht="14.4" customHeight="1">
      <c r="A108" s="40"/>
      <c r="B108" s="167"/>
      <c r="C108" s="203" t="s">
        <v>257</v>
      </c>
      <c r="D108" s="203" t="s">
        <v>355</v>
      </c>
      <c r="E108" s="204" t="s">
        <v>1020</v>
      </c>
      <c r="F108" s="205" t="s">
        <v>1021</v>
      </c>
      <c r="G108" s="206" t="s">
        <v>299</v>
      </c>
      <c r="H108" s="207">
        <v>1.28</v>
      </c>
      <c r="I108" s="208"/>
      <c r="J108" s="209">
        <f>ROUND(I108*H108,2)</f>
        <v>0</v>
      </c>
      <c r="K108" s="210"/>
      <c r="L108" s="211"/>
      <c r="M108" s="212" t="s">
        <v>3</v>
      </c>
      <c r="N108" s="213" t="s">
        <v>51</v>
      </c>
      <c r="O108" s="74"/>
      <c r="P108" s="178">
        <f>O108*H108</f>
        <v>0</v>
      </c>
      <c r="Q108" s="178">
        <v>0</v>
      </c>
      <c r="R108" s="178">
        <f>Q108*H108</f>
        <v>0</v>
      </c>
      <c r="S108" s="178">
        <v>0</v>
      </c>
      <c r="T108" s="179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180" t="s">
        <v>257</v>
      </c>
      <c r="AT108" s="180" t="s">
        <v>355</v>
      </c>
      <c r="AU108" s="180" t="s">
        <v>22</v>
      </c>
      <c r="AY108" s="20" t="s">
        <v>216</v>
      </c>
      <c r="BE108" s="181">
        <f>IF(N108="základní",J108,0)</f>
        <v>0</v>
      </c>
      <c r="BF108" s="181">
        <f>IF(N108="snížená",J108,0)</f>
        <v>0</v>
      </c>
      <c r="BG108" s="181">
        <f>IF(N108="zákl. přenesená",J108,0)</f>
        <v>0</v>
      </c>
      <c r="BH108" s="181">
        <f>IF(N108="sníž. přenesená",J108,0)</f>
        <v>0</v>
      </c>
      <c r="BI108" s="181">
        <f>IF(N108="nulová",J108,0)</f>
        <v>0</v>
      </c>
      <c r="BJ108" s="20" t="s">
        <v>88</v>
      </c>
      <c r="BK108" s="181">
        <f>ROUND(I108*H108,2)</f>
        <v>0</v>
      </c>
      <c r="BL108" s="20" t="s">
        <v>222</v>
      </c>
      <c r="BM108" s="180" t="s">
        <v>2220</v>
      </c>
    </row>
    <row r="109" spans="1:51" s="13" customFormat="1" ht="12">
      <c r="A109" s="13"/>
      <c r="B109" s="182"/>
      <c r="C109" s="13"/>
      <c r="D109" s="183" t="s">
        <v>224</v>
      </c>
      <c r="E109" s="13"/>
      <c r="F109" s="185" t="s">
        <v>2391</v>
      </c>
      <c r="G109" s="13"/>
      <c r="H109" s="186">
        <v>1.28</v>
      </c>
      <c r="I109" s="187"/>
      <c r="J109" s="13"/>
      <c r="K109" s="13"/>
      <c r="L109" s="182"/>
      <c r="M109" s="188"/>
      <c r="N109" s="189"/>
      <c r="O109" s="189"/>
      <c r="P109" s="189"/>
      <c r="Q109" s="189"/>
      <c r="R109" s="189"/>
      <c r="S109" s="189"/>
      <c r="T109" s="190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184" t="s">
        <v>224</v>
      </c>
      <c r="AU109" s="184" t="s">
        <v>22</v>
      </c>
      <c r="AV109" s="13" t="s">
        <v>22</v>
      </c>
      <c r="AW109" s="13" t="s">
        <v>4</v>
      </c>
      <c r="AX109" s="13" t="s">
        <v>88</v>
      </c>
      <c r="AY109" s="184" t="s">
        <v>216</v>
      </c>
    </row>
    <row r="110" spans="1:63" s="12" customFormat="1" ht="22.8" customHeight="1">
      <c r="A110" s="12"/>
      <c r="B110" s="154"/>
      <c r="C110" s="12"/>
      <c r="D110" s="155" t="s">
        <v>79</v>
      </c>
      <c r="E110" s="165" t="s">
        <v>22</v>
      </c>
      <c r="F110" s="165" t="s">
        <v>329</v>
      </c>
      <c r="G110" s="12"/>
      <c r="H110" s="12"/>
      <c r="I110" s="157"/>
      <c r="J110" s="166">
        <f>BK110</f>
        <v>0</v>
      </c>
      <c r="K110" s="12"/>
      <c r="L110" s="154"/>
      <c r="M110" s="159"/>
      <c r="N110" s="160"/>
      <c r="O110" s="160"/>
      <c r="P110" s="161">
        <f>P111</f>
        <v>0</v>
      </c>
      <c r="Q110" s="160"/>
      <c r="R110" s="161">
        <f>R111</f>
        <v>0</v>
      </c>
      <c r="S110" s="160"/>
      <c r="T110" s="162">
        <f>T111</f>
        <v>0</v>
      </c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R110" s="155" t="s">
        <v>88</v>
      </c>
      <c r="AT110" s="163" t="s">
        <v>79</v>
      </c>
      <c r="AU110" s="163" t="s">
        <v>88</v>
      </c>
      <c r="AY110" s="155" t="s">
        <v>216</v>
      </c>
      <c r="BK110" s="164">
        <f>BK111</f>
        <v>0</v>
      </c>
    </row>
    <row r="111" spans="1:65" s="2" customFormat="1" ht="14.4" customHeight="1">
      <c r="A111" s="40"/>
      <c r="B111" s="167"/>
      <c r="C111" s="168" t="s">
        <v>263</v>
      </c>
      <c r="D111" s="168" t="s">
        <v>218</v>
      </c>
      <c r="E111" s="169" t="s">
        <v>2222</v>
      </c>
      <c r="F111" s="170" t="s">
        <v>2223</v>
      </c>
      <c r="G111" s="171" t="s">
        <v>270</v>
      </c>
      <c r="H111" s="172">
        <v>1</v>
      </c>
      <c r="I111" s="173"/>
      <c r="J111" s="174">
        <f>ROUND(I111*H111,2)</f>
        <v>0</v>
      </c>
      <c r="K111" s="175"/>
      <c r="L111" s="41"/>
      <c r="M111" s="176" t="s">
        <v>3</v>
      </c>
      <c r="N111" s="177" t="s">
        <v>51</v>
      </c>
      <c r="O111" s="74"/>
      <c r="P111" s="178">
        <f>O111*H111</f>
        <v>0</v>
      </c>
      <c r="Q111" s="178">
        <v>0</v>
      </c>
      <c r="R111" s="178">
        <f>Q111*H111</f>
        <v>0</v>
      </c>
      <c r="S111" s="178">
        <v>0</v>
      </c>
      <c r="T111" s="179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180" t="s">
        <v>222</v>
      </c>
      <c r="AT111" s="180" t="s">
        <v>218</v>
      </c>
      <c r="AU111" s="180" t="s">
        <v>22</v>
      </c>
      <c r="AY111" s="20" t="s">
        <v>216</v>
      </c>
      <c r="BE111" s="181">
        <f>IF(N111="základní",J111,0)</f>
        <v>0</v>
      </c>
      <c r="BF111" s="181">
        <f>IF(N111="snížená",J111,0)</f>
        <v>0</v>
      </c>
      <c r="BG111" s="181">
        <f>IF(N111="zákl. přenesená",J111,0)</f>
        <v>0</v>
      </c>
      <c r="BH111" s="181">
        <f>IF(N111="sníž. přenesená",J111,0)</f>
        <v>0</v>
      </c>
      <c r="BI111" s="181">
        <f>IF(N111="nulová",J111,0)</f>
        <v>0</v>
      </c>
      <c r="BJ111" s="20" t="s">
        <v>88</v>
      </c>
      <c r="BK111" s="181">
        <f>ROUND(I111*H111,2)</f>
        <v>0</v>
      </c>
      <c r="BL111" s="20" t="s">
        <v>222</v>
      </c>
      <c r="BM111" s="180" t="s">
        <v>2224</v>
      </c>
    </row>
    <row r="112" spans="1:63" s="12" customFormat="1" ht="22.8" customHeight="1">
      <c r="A112" s="12"/>
      <c r="B112" s="154"/>
      <c r="C112" s="12"/>
      <c r="D112" s="155" t="s">
        <v>79</v>
      </c>
      <c r="E112" s="165" t="s">
        <v>257</v>
      </c>
      <c r="F112" s="165" t="s">
        <v>1363</v>
      </c>
      <c r="G112" s="12"/>
      <c r="H112" s="12"/>
      <c r="I112" s="157"/>
      <c r="J112" s="166">
        <f>BK112</f>
        <v>0</v>
      </c>
      <c r="K112" s="12"/>
      <c r="L112" s="154"/>
      <c r="M112" s="159"/>
      <c r="N112" s="160"/>
      <c r="O112" s="160"/>
      <c r="P112" s="161">
        <f>SUM(P113:P114)</f>
        <v>0</v>
      </c>
      <c r="Q112" s="160"/>
      <c r="R112" s="161">
        <f>SUM(R113:R114)</f>
        <v>0.00076</v>
      </c>
      <c r="S112" s="160"/>
      <c r="T112" s="162">
        <f>SUM(T113:T114)</f>
        <v>0</v>
      </c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R112" s="155" t="s">
        <v>88</v>
      </c>
      <c r="AT112" s="163" t="s">
        <v>79</v>
      </c>
      <c r="AU112" s="163" t="s">
        <v>88</v>
      </c>
      <c r="AY112" s="155" t="s">
        <v>216</v>
      </c>
      <c r="BK112" s="164">
        <f>SUM(BK113:BK114)</f>
        <v>0</v>
      </c>
    </row>
    <row r="113" spans="1:65" s="2" customFormat="1" ht="14.4" customHeight="1">
      <c r="A113" s="40"/>
      <c r="B113" s="167"/>
      <c r="C113" s="168" t="s">
        <v>267</v>
      </c>
      <c r="D113" s="168" t="s">
        <v>218</v>
      </c>
      <c r="E113" s="169" t="s">
        <v>1426</v>
      </c>
      <c r="F113" s="170" t="s">
        <v>1427</v>
      </c>
      <c r="G113" s="171" t="s">
        <v>260</v>
      </c>
      <c r="H113" s="172">
        <v>4</v>
      </c>
      <c r="I113" s="173"/>
      <c r="J113" s="174">
        <f>ROUND(I113*H113,2)</f>
        <v>0</v>
      </c>
      <c r="K113" s="175"/>
      <c r="L113" s="41"/>
      <c r="M113" s="176" t="s">
        <v>3</v>
      </c>
      <c r="N113" s="177" t="s">
        <v>51</v>
      </c>
      <c r="O113" s="74"/>
      <c r="P113" s="178">
        <f>O113*H113</f>
        <v>0</v>
      </c>
      <c r="Q113" s="178">
        <v>0.00019</v>
      </c>
      <c r="R113" s="178">
        <f>Q113*H113</f>
        <v>0.00076</v>
      </c>
      <c r="S113" s="178">
        <v>0</v>
      </c>
      <c r="T113" s="179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180" t="s">
        <v>222</v>
      </c>
      <c r="AT113" s="180" t="s">
        <v>218</v>
      </c>
      <c r="AU113" s="180" t="s">
        <v>22</v>
      </c>
      <c r="AY113" s="20" t="s">
        <v>216</v>
      </c>
      <c r="BE113" s="181">
        <f>IF(N113="základní",J113,0)</f>
        <v>0</v>
      </c>
      <c r="BF113" s="181">
        <f>IF(N113="snížená",J113,0)</f>
        <v>0</v>
      </c>
      <c r="BG113" s="181">
        <f>IF(N113="zákl. přenesená",J113,0)</f>
        <v>0</v>
      </c>
      <c r="BH113" s="181">
        <f>IF(N113="sníž. přenesená",J113,0)</f>
        <v>0</v>
      </c>
      <c r="BI113" s="181">
        <f>IF(N113="nulová",J113,0)</f>
        <v>0</v>
      </c>
      <c r="BJ113" s="20" t="s">
        <v>88</v>
      </c>
      <c r="BK113" s="181">
        <f>ROUND(I113*H113,2)</f>
        <v>0</v>
      </c>
      <c r="BL113" s="20" t="s">
        <v>222</v>
      </c>
      <c r="BM113" s="180" t="s">
        <v>2225</v>
      </c>
    </row>
    <row r="114" spans="1:65" s="2" customFormat="1" ht="14.4" customHeight="1">
      <c r="A114" s="40"/>
      <c r="B114" s="167"/>
      <c r="C114" s="168" t="s">
        <v>272</v>
      </c>
      <c r="D114" s="168" t="s">
        <v>218</v>
      </c>
      <c r="E114" s="169" t="s">
        <v>1430</v>
      </c>
      <c r="F114" s="170" t="s">
        <v>2226</v>
      </c>
      <c r="G114" s="171" t="s">
        <v>260</v>
      </c>
      <c r="H114" s="172">
        <v>4</v>
      </c>
      <c r="I114" s="173"/>
      <c r="J114" s="174">
        <f>ROUND(I114*H114,2)</f>
        <v>0</v>
      </c>
      <c r="K114" s="175"/>
      <c r="L114" s="41"/>
      <c r="M114" s="176" t="s">
        <v>3</v>
      </c>
      <c r="N114" s="177" t="s">
        <v>51</v>
      </c>
      <c r="O114" s="74"/>
      <c r="P114" s="178">
        <f>O114*H114</f>
        <v>0</v>
      </c>
      <c r="Q114" s="178">
        <v>0</v>
      </c>
      <c r="R114" s="178">
        <f>Q114*H114</f>
        <v>0</v>
      </c>
      <c r="S114" s="178">
        <v>0</v>
      </c>
      <c r="T114" s="179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180" t="s">
        <v>222</v>
      </c>
      <c r="AT114" s="180" t="s">
        <v>218</v>
      </c>
      <c r="AU114" s="180" t="s">
        <v>22</v>
      </c>
      <c r="AY114" s="20" t="s">
        <v>216</v>
      </c>
      <c r="BE114" s="181">
        <f>IF(N114="základní",J114,0)</f>
        <v>0</v>
      </c>
      <c r="BF114" s="181">
        <f>IF(N114="snížená",J114,0)</f>
        <v>0</v>
      </c>
      <c r="BG114" s="181">
        <f>IF(N114="zákl. přenesená",J114,0)</f>
        <v>0</v>
      </c>
      <c r="BH114" s="181">
        <f>IF(N114="sníž. přenesená",J114,0)</f>
        <v>0</v>
      </c>
      <c r="BI114" s="181">
        <f>IF(N114="nulová",J114,0)</f>
        <v>0</v>
      </c>
      <c r="BJ114" s="20" t="s">
        <v>88</v>
      </c>
      <c r="BK114" s="181">
        <f>ROUND(I114*H114,2)</f>
        <v>0</v>
      </c>
      <c r="BL114" s="20" t="s">
        <v>222</v>
      </c>
      <c r="BM114" s="180" t="s">
        <v>2227</v>
      </c>
    </row>
    <row r="115" spans="1:63" s="12" customFormat="1" ht="22.8" customHeight="1">
      <c r="A115" s="12"/>
      <c r="B115" s="154"/>
      <c r="C115" s="12"/>
      <c r="D115" s="155" t="s">
        <v>79</v>
      </c>
      <c r="E115" s="165" t="s">
        <v>592</v>
      </c>
      <c r="F115" s="165" t="s">
        <v>593</v>
      </c>
      <c r="G115" s="12"/>
      <c r="H115" s="12"/>
      <c r="I115" s="157"/>
      <c r="J115" s="166">
        <f>BK115</f>
        <v>0</v>
      </c>
      <c r="K115" s="12"/>
      <c r="L115" s="154"/>
      <c r="M115" s="159"/>
      <c r="N115" s="160"/>
      <c r="O115" s="160"/>
      <c r="P115" s="161">
        <f>SUM(P116:P117)</f>
        <v>0</v>
      </c>
      <c r="Q115" s="160"/>
      <c r="R115" s="161">
        <f>SUM(R116:R117)</f>
        <v>0</v>
      </c>
      <c r="S115" s="160"/>
      <c r="T115" s="162">
        <f>SUM(T116:T117)</f>
        <v>0</v>
      </c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R115" s="155" t="s">
        <v>88</v>
      </c>
      <c r="AT115" s="163" t="s">
        <v>79</v>
      </c>
      <c r="AU115" s="163" t="s">
        <v>88</v>
      </c>
      <c r="AY115" s="155" t="s">
        <v>216</v>
      </c>
      <c r="BK115" s="164">
        <f>SUM(BK116:BK117)</f>
        <v>0</v>
      </c>
    </row>
    <row r="116" spans="1:65" s="2" customFormat="1" ht="24.15" customHeight="1">
      <c r="A116" s="40"/>
      <c r="B116" s="167"/>
      <c r="C116" s="168" t="s">
        <v>279</v>
      </c>
      <c r="D116" s="168" t="s">
        <v>218</v>
      </c>
      <c r="E116" s="169" t="s">
        <v>1452</v>
      </c>
      <c r="F116" s="170" t="s">
        <v>2228</v>
      </c>
      <c r="G116" s="171" t="s">
        <v>299</v>
      </c>
      <c r="H116" s="172">
        <v>0.124</v>
      </c>
      <c r="I116" s="173"/>
      <c r="J116" s="174">
        <f>ROUND(I116*H116,2)</f>
        <v>0</v>
      </c>
      <c r="K116" s="175"/>
      <c r="L116" s="41"/>
      <c r="M116" s="176" t="s">
        <v>3</v>
      </c>
      <c r="N116" s="177" t="s">
        <v>51</v>
      </c>
      <c r="O116" s="74"/>
      <c r="P116" s="178">
        <f>O116*H116</f>
        <v>0</v>
      </c>
      <c r="Q116" s="178">
        <v>0</v>
      </c>
      <c r="R116" s="178">
        <f>Q116*H116</f>
        <v>0</v>
      </c>
      <c r="S116" s="178">
        <v>0</v>
      </c>
      <c r="T116" s="179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180" t="s">
        <v>222</v>
      </c>
      <c r="AT116" s="180" t="s">
        <v>218</v>
      </c>
      <c r="AU116" s="180" t="s">
        <v>22</v>
      </c>
      <c r="AY116" s="20" t="s">
        <v>216</v>
      </c>
      <c r="BE116" s="181">
        <f>IF(N116="základní",J116,0)</f>
        <v>0</v>
      </c>
      <c r="BF116" s="181">
        <f>IF(N116="snížená",J116,0)</f>
        <v>0</v>
      </c>
      <c r="BG116" s="181">
        <f>IF(N116="zákl. přenesená",J116,0)</f>
        <v>0</v>
      </c>
      <c r="BH116" s="181">
        <f>IF(N116="sníž. přenesená",J116,0)</f>
        <v>0</v>
      </c>
      <c r="BI116" s="181">
        <f>IF(N116="nulová",J116,0)</f>
        <v>0</v>
      </c>
      <c r="BJ116" s="20" t="s">
        <v>88</v>
      </c>
      <c r="BK116" s="181">
        <f>ROUND(I116*H116,2)</f>
        <v>0</v>
      </c>
      <c r="BL116" s="20" t="s">
        <v>222</v>
      </c>
      <c r="BM116" s="180" t="s">
        <v>2229</v>
      </c>
    </row>
    <row r="117" spans="1:65" s="2" customFormat="1" ht="24.15" customHeight="1">
      <c r="A117" s="40"/>
      <c r="B117" s="167"/>
      <c r="C117" s="168" t="s">
        <v>286</v>
      </c>
      <c r="D117" s="168" t="s">
        <v>218</v>
      </c>
      <c r="E117" s="169" t="s">
        <v>1456</v>
      </c>
      <c r="F117" s="170" t="s">
        <v>2230</v>
      </c>
      <c r="G117" s="171" t="s">
        <v>299</v>
      </c>
      <c r="H117" s="172">
        <v>0.124</v>
      </c>
      <c r="I117" s="173"/>
      <c r="J117" s="174">
        <f>ROUND(I117*H117,2)</f>
        <v>0</v>
      </c>
      <c r="K117" s="175"/>
      <c r="L117" s="41"/>
      <c r="M117" s="176" t="s">
        <v>3</v>
      </c>
      <c r="N117" s="177" t="s">
        <v>51</v>
      </c>
      <c r="O117" s="74"/>
      <c r="P117" s="178">
        <f>O117*H117</f>
        <v>0</v>
      </c>
      <c r="Q117" s="178">
        <v>0</v>
      </c>
      <c r="R117" s="178">
        <f>Q117*H117</f>
        <v>0</v>
      </c>
      <c r="S117" s="178">
        <v>0</v>
      </c>
      <c r="T117" s="179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180" t="s">
        <v>222</v>
      </c>
      <c r="AT117" s="180" t="s">
        <v>218</v>
      </c>
      <c r="AU117" s="180" t="s">
        <v>22</v>
      </c>
      <c r="AY117" s="20" t="s">
        <v>216</v>
      </c>
      <c r="BE117" s="181">
        <f>IF(N117="základní",J117,0)</f>
        <v>0</v>
      </c>
      <c r="BF117" s="181">
        <f>IF(N117="snížená",J117,0)</f>
        <v>0</v>
      </c>
      <c r="BG117" s="181">
        <f>IF(N117="zákl. přenesená",J117,0)</f>
        <v>0</v>
      </c>
      <c r="BH117" s="181">
        <f>IF(N117="sníž. přenesená",J117,0)</f>
        <v>0</v>
      </c>
      <c r="BI117" s="181">
        <f>IF(N117="nulová",J117,0)</f>
        <v>0</v>
      </c>
      <c r="BJ117" s="20" t="s">
        <v>88</v>
      </c>
      <c r="BK117" s="181">
        <f>ROUND(I117*H117,2)</f>
        <v>0</v>
      </c>
      <c r="BL117" s="20" t="s">
        <v>222</v>
      </c>
      <c r="BM117" s="180" t="s">
        <v>2231</v>
      </c>
    </row>
    <row r="118" spans="1:63" s="12" customFormat="1" ht="25.9" customHeight="1">
      <c r="A118" s="12"/>
      <c r="B118" s="154"/>
      <c r="C118" s="12"/>
      <c r="D118" s="155" t="s">
        <v>79</v>
      </c>
      <c r="E118" s="156" t="s">
        <v>643</v>
      </c>
      <c r="F118" s="156" t="s">
        <v>644</v>
      </c>
      <c r="G118" s="12"/>
      <c r="H118" s="12"/>
      <c r="I118" s="157"/>
      <c r="J118" s="158">
        <f>BK118</f>
        <v>0</v>
      </c>
      <c r="K118" s="12"/>
      <c r="L118" s="154"/>
      <c r="M118" s="159"/>
      <c r="N118" s="160"/>
      <c r="O118" s="160"/>
      <c r="P118" s="161">
        <f>P119+P153</f>
        <v>0</v>
      </c>
      <c r="Q118" s="160"/>
      <c r="R118" s="161">
        <f>R119+R153</f>
        <v>0.123</v>
      </c>
      <c r="S118" s="160"/>
      <c r="T118" s="162">
        <f>T119+T153</f>
        <v>0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155" t="s">
        <v>22</v>
      </c>
      <c r="AT118" s="163" t="s">
        <v>79</v>
      </c>
      <c r="AU118" s="163" t="s">
        <v>80</v>
      </c>
      <c r="AY118" s="155" t="s">
        <v>216</v>
      </c>
      <c r="BK118" s="164">
        <f>BK119+BK153</f>
        <v>0</v>
      </c>
    </row>
    <row r="119" spans="1:63" s="12" customFormat="1" ht="22.8" customHeight="1">
      <c r="A119" s="12"/>
      <c r="B119" s="154"/>
      <c r="C119" s="12"/>
      <c r="D119" s="155" t="s">
        <v>79</v>
      </c>
      <c r="E119" s="165" t="s">
        <v>1095</v>
      </c>
      <c r="F119" s="165" t="s">
        <v>1096</v>
      </c>
      <c r="G119" s="12"/>
      <c r="H119" s="12"/>
      <c r="I119" s="157"/>
      <c r="J119" s="166">
        <f>BK119</f>
        <v>0</v>
      </c>
      <c r="K119" s="12"/>
      <c r="L119" s="154"/>
      <c r="M119" s="159"/>
      <c r="N119" s="160"/>
      <c r="O119" s="160"/>
      <c r="P119" s="161">
        <f>SUM(P120:P152)</f>
        <v>0</v>
      </c>
      <c r="Q119" s="160"/>
      <c r="R119" s="161">
        <f>SUM(R120:R152)</f>
        <v>0.123</v>
      </c>
      <c r="S119" s="160"/>
      <c r="T119" s="162">
        <f>SUM(T120:T152)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155" t="s">
        <v>22</v>
      </c>
      <c r="AT119" s="163" t="s">
        <v>79</v>
      </c>
      <c r="AU119" s="163" t="s">
        <v>88</v>
      </c>
      <c r="AY119" s="155" t="s">
        <v>216</v>
      </c>
      <c r="BK119" s="164">
        <f>SUM(BK120:BK152)</f>
        <v>0</v>
      </c>
    </row>
    <row r="120" spans="1:65" s="2" customFormat="1" ht="24.15" customHeight="1">
      <c r="A120" s="40"/>
      <c r="B120" s="167"/>
      <c r="C120" s="168" t="s">
        <v>291</v>
      </c>
      <c r="D120" s="168" t="s">
        <v>218</v>
      </c>
      <c r="E120" s="169" t="s">
        <v>2232</v>
      </c>
      <c r="F120" s="170" t="s">
        <v>2233</v>
      </c>
      <c r="G120" s="171" t="s">
        <v>260</v>
      </c>
      <c r="H120" s="172">
        <v>4</v>
      </c>
      <c r="I120" s="173"/>
      <c r="J120" s="174">
        <f>ROUND(I120*H120,2)</f>
        <v>0</v>
      </c>
      <c r="K120" s="175"/>
      <c r="L120" s="41"/>
      <c r="M120" s="176" t="s">
        <v>3</v>
      </c>
      <c r="N120" s="177" t="s">
        <v>51</v>
      </c>
      <c r="O120" s="74"/>
      <c r="P120" s="178">
        <f>O120*H120</f>
        <v>0</v>
      </c>
      <c r="Q120" s="178">
        <v>0</v>
      </c>
      <c r="R120" s="178">
        <f>Q120*H120</f>
        <v>0</v>
      </c>
      <c r="S120" s="178">
        <v>0</v>
      </c>
      <c r="T120" s="179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180" t="s">
        <v>302</v>
      </c>
      <c r="AT120" s="180" t="s">
        <v>218</v>
      </c>
      <c r="AU120" s="180" t="s">
        <v>22</v>
      </c>
      <c r="AY120" s="20" t="s">
        <v>216</v>
      </c>
      <c r="BE120" s="181">
        <f>IF(N120="základní",J120,0)</f>
        <v>0</v>
      </c>
      <c r="BF120" s="181">
        <f>IF(N120="snížená",J120,0)</f>
        <v>0</v>
      </c>
      <c r="BG120" s="181">
        <f>IF(N120="zákl. přenesená",J120,0)</f>
        <v>0</v>
      </c>
      <c r="BH120" s="181">
        <f>IF(N120="sníž. přenesená",J120,0)</f>
        <v>0</v>
      </c>
      <c r="BI120" s="181">
        <f>IF(N120="nulová",J120,0)</f>
        <v>0</v>
      </c>
      <c r="BJ120" s="20" t="s">
        <v>88</v>
      </c>
      <c r="BK120" s="181">
        <f>ROUND(I120*H120,2)</f>
        <v>0</v>
      </c>
      <c r="BL120" s="20" t="s">
        <v>302</v>
      </c>
      <c r="BM120" s="180" t="s">
        <v>2234</v>
      </c>
    </row>
    <row r="121" spans="1:65" s="2" customFormat="1" ht="24.15" customHeight="1">
      <c r="A121" s="40"/>
      <c r="B121" s="167"/>
      <c r="C121" s="203" t="s">
        <v>9</v>
      </c>
      <c r="D121" s="203" t="s">
        <v>355</v>
      </c>
      <c r="E121" s="204" t="s">
        <v>2235</v>
      </c>
      <c r="F121" s="205" t="s">
        <v>2236</v>
      </c>
      <c r="G121" s="206" t="s">
        <v>260</v>
      </c>
      <c r="H121" s="207">
        <v>4</v>
      </c>
      <c r="I121" s="208"/>
      <c r="J121" s="209">
        <f>ROUND(I121*H121,2)</f>
        <v>0</v>
      </c>
      <c r="K121" s="210"/>
      <c r="L121" s="211"/>
      <c r="M121" s="212" t="s">
        <v>3</v>
      </c>
      <c r="N121" s="213" t="s">
        <v>51</v>
      </c>
      <c r="O121" s="74"/>
      <c r="P121" s="178">
        <f>O121*H121</f>
        <v>0</v>
      </c>
      <c r="Q121" s="178">
        <v>0</v>
      </c>
      <c r="R121" s="178">
        <f>Q121*H121</f>
        <v>0</v>
      </c>
      <c r="S121" s="178">
        <v>0</v>
      </c>
      <c r="T121" s="179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180" t="s">
        <v>396</v>
      </c>
      <c r="AT121" s="180" t="s">
        <v>355</v>
      </c>
      <c r="AU121" s="180" t="s">
        <v>22</v>
      </c>
      <c r="AY121" s="20" t="s">
        <v>216</v>
      </c>
      <c r="BE121" s="181">
        <f>IF(N121="základní",J121,0)</f>
        <v>0</v>
      </c>
      <c r="BF121" s="181">
        <f>IF(N121="snížená",J121,0)</f>
        <v>0</v>
      </c>
      <c r="BG121" s="181">
        <f>IF(N121="zákl. přenesená",J121,0)</f>
        <v>0</v>
      </c>
      <c r="BH121" s="181">
        <f>IF(N121="sníž. přenesená",J121,0)</f>
        <v>0</v>
      </c>
      <c r="BI121" s="181">
        <f>IF(N121="nulová",J121,0)</f>
        <v>0</v>
      </c>
      <c r="BJ121" s="20" t="s">
        <v>88</v>
      </c>
      <c r="BK121" s="181">
        <f>ROUND(I121*H121,2)</f>
        <v>0</v>
      </c>
      <c r="BL121" s="20" t="s">
        <v>302</v>
      </c>
      <c r="BM121" s="180" t="s">
        <v>2237</v>
      </c>
    </row>
    <row r="122" spans="1:51" s="13" customFormat="1" ht="12">
      <c r="A122" s="13"/>
      <c r="B122" s="182"/>
      <c r="C122" s="13"/>
      <c r="D122" s="183" t="s">
        <v>224</v>
      </c>
      <c r="E122" s="13"/>
      <c r="F122" s="185" t="s">
        <v>2392</v>
      </c>
      <c r="G122" s="13"/>
      <c r="H122" s="186">
        <v>4</v>
      </c>
      <c r="I122" s="187"/>
      <c r="J122" s="13"/>
      <c r="K122" s="13"/>
      <c r="L122" s="182"/>
      <c r="M122" s="188"/>
      <c r="N122" s="189"/>
      <c r="O122" s="189"/>
      <c r="P122" s="189"/>
      <c r="Q122" s="189"/>
      <c r="R122" s="189"/>
      <c r="S122" s="189"/>
      <c r="T122" s="190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184" t="s">
        <v>224</v>
      </c>
      <c r="AU122" s="184" t="s">
        <v>22</v>
      </c>
      <c r="AV122" s="13" t="s">
        <v>22</v>
      </c>
      <c r="AW122" s="13" t="s">
        <v>4</v>
      </c>
      <c r="AX122" s="13" t="s">
        <v>88</v>
      </c>
      <c r="AY122" s="184" t="s">
        <v>216</v>
      </c>
    </row>
    <row r="123" spans="1:65" s="2" customFormat="1" ht="24.15" customHeight="1">
      <c r="A123" s="40"/>
      <c r="B123" s="167"/>
      <c r="C123" s="168" t="s">
        <v>302</v>
      </c>
      <c r="D123" s="168" t="s">
        <v>218</v>
      </c>
      <c r="E123" s="169" t="s">
        <v>2239</v>
      </c>
      <c r="F123" s="170" t="s">
        <v>2240</v>
      </c>
      <c r="G123" s="171" t="s">
        <v>260</v>
      </c>
      <c r="H123" s="172">
        <v>1</v>
      </c>
      <c r="I123" s="173"/>
      <c r="J123" s="174">
        <f>ROUND(I123*H123,2)</f>
        <v>0</v>
      </c>
      <c r="K123" s="175"/>
      <c r="L123" s="41"/>
      <c r="M123" s="176" t="s">
        <v>3</v>
      </c>
      <c r="N123" s="177" t="s">
        <v>51</v>
      </c>
      <c r="O123" s="74"/>
      <c r="P123" s="178">
        <f>O123*H123</f>
        <v>0</v>
      </c>
      <c r="Q123" s="178">
        <v>0</v>
      </c>
      <c r="R123" s="178">
        <f>Q123*H123</f>
        <v>0</v>
      </c>
      <c r="S123" s="178">
        <v>0</v>
      </c>
      <c r="T123" s="179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180" t="s">
        <v>302</v>
      </c>
      <c r="AT123" s="180" t="s">
        <v>218</v>
      </c>
      <c r="AU123" s="180" t="s">
        <v>22</v>
      </c>
      <c r="AY123" s="20" t="s">
        <v>216</v>
      </c>
      <c r="BE123" s="181">
        <f>IF(N123="základní",J123,0)</f>
        <v>0</v>
      </c>
      <c r="BF123" s="181">
        <f>IF(N123="snížená",J123,0)</f>
        <v>0</v>
      </c>
      <c r="BG123" s="181">
        <f>IF(N123="zákl. přenesená",J123,0)</f>
        <v>0</v>
      </c>
      <c r="BH123" s="181">
        <f>IF(N123="sníž. přenesená",J123,0)</f>
        <v>0</v>
      </c>
      <c r="BI123" s="181">
        <f>IF(N123="nulová",J123,0)</f>
        <v>0</v>
      </c>
      <c r="BJ123" s="20" t="s">
        <v>88</v>
      </c>
      <c r="BK123" s="181">
        <f>ROUND(I123*H123,2)</f>
        <v>0</v>
      </c>
      <c r="BL123" s="20" t="s">
        <v>302</v>
      </c>
      <c r="BM123" s="180" t="s">
        <v>2241</v>
      </c>
    </row>
    <row r="124" spans="1:65" s="2" customFormat="1" ht="14.4" customHeight="1">
      <c r="A124" s="40"/>
      <c r="B124" s="167"/>
      <c r="C124" s="203" t="s">
        <v>307</v>
      </c>
      <c r="D124" s="203" t="s">
        <v>355</v>
      </c>
      <c r="E124" s="204" t="s">
        <v>2242</v>
      </c>
      <c r="F124" s="205" t="s">
        <v>2243</v>
      </c>
      <c r="G124" s="206" t="s">
        <v>260</v>
      </c>
      <c r="H124" s="207">
        <v>1</v>
      </c>
      <c r="I124" s="208"/>
      <c r="J124" s="209">
        <f>ROUND(I124*H124,2)</f>
        <v>0</v>
      </c>
      <c r="K124" s="210"/>
      <c r="L124" s="211"/>
      <c r="M124" s="212" t="s">
        <v>3</v>
      </c>
      <c r="N124" s="213" t="s">
        <v>51</v>
      </c>
      <c r="O124" s="74"/>
      <c r="P124" s="178">
        <f>O124*H124</f>
        <v>0</v>
      </c>
      <c r="Q124" s="178">
        <v>0</v>
      </c>
      <c r="R124" s="178">
        <f>Q124*H124</f>
        <v>0</v>
      </c>
      <c r="S124" s="178">
        <v>0</v>
      </c>
      <c r="T124" s="179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180" t="s">
        <v>396</v>
      </c>
      <c r="AT124" s="180" t="s">
        <v>355</v>
      </c>
      <c r="AU124" s="180" t="s">
        <v>22</v>
      </c>
      <c r="AY124" s="20" t="s">
        <v>216</v>
      </c>
      <c r="BE124" s="181">
        <f>IF(N124="základní",J124,0)</f>
        <v>0</v>
      </c>
      <c r="BF124" s="181">
        <f>IF(N124="snížená",J124,0)</f>
        <v>0</v>
      </c>
      <c r="BG124" s="181">
        <f>IF(N124="zákl. přenesená",J124,0)</f>
        <v>0</v>
      </c>
      <c r="BH124" s="181">
        <f>IF(N124="sníž. přenesená",J124,0)</f>
        <v>0</v>
      </c>
      <c r="BI124" s="181">
        <f>IF(N124="nulová",J124,0)</f>
        <v>0</v>
      </c>
      <c r="BJ124" s="20" t="s">
        <v>88</v>
      </c>
      <c r="BK124" s="181">
        <f>ROUND(I124*H124,2)</f>
        <v>0</v>
      </c>
      <c r="BL124" s="20" t="s">
        <v>302</v>
      </c>
      <c r="BM124" s="180" t="s">
        <v>2244</v>
      </c>
    </row>
    <row r="125" spans="1:51" s="13" customFormat="1" ht="12">
      <c r="A125" s="13"/>
      <c r="B125" s="182"/>
      <c r="C125" s="13"/>
      <c r="D125" s="183" t="s">
        <v>224</v>
      </c>
      <c r="E125" s="13"/>
      <c r="F125" s="185" t="s">
        <v>2393</v>
      </c>
      <c r="G125" s="13"/>
      <c r="H125" s="186">
        <v>1</v>
      </c>
      <c r="I125" s="187"/>
      <c r="J125" s="13"/>
      <c r="K125" s="13"/>
      <c r="L125" s="182"/>
      <c r="M125" s="188"/>
      <c r="N125" s="189"/>
      <c r="O125" s="189"/>
      <c r="P125" s="189"/>
      <c r="Q125" s="189"/>
      <c r="R125" s="189"/>
      <c r="S125" s="189"/>
      <c r="T125" s="190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184" t="s">
        <v>224</v>
      </c>
      <c r="AU125" s="184" t="s">
        <v>22</v>
      </c>
      <c r="AV125" s="13" t="s">
        <v>22</v>
      </c>
      <c r="AW125" s="13" t="s">
        <v>4</v>
      </c>
      <c r="AX125" s="13" t="s">
        <v>88</v>
      </c>
      <c r="AY125" s="184" t="s">
        <v>216</v>
      </c>
    </row>
    <row r="126" spans="1:65" s="2" customFormat="1" ht="24.15" customHeight="1">
      <c r="A126" s="40"/>
      <c r="B126" s="167"/>
      <c r="C126" s="168" t="s">
        <v>313</v>
      </c>
      <c r="D126" s="168" t="s">
        <v>218</v>
      </c>
      <c r="E126" s="169" t="s">
        <v>2246</v>
      </c>
      <c r="F126" s="170" t="s">
        <v>2247</v>
      </c>
      <c r="G126" s="171" t="s">
        <v>260</v>
      </c>
      <c r="H126" s="172">
        <v>7</v>
      </c>
      <c r="I126" s="173"/>
      <c r="J126" s="174">
        <f>ROUND(I126*H126,2)</f>
        <v>0</v>
      </c>
      <c r="K126" s="175"/>
      <c r="L126" s="41"/>
      <c r="M126" s="176" t="s">
        <v>3</v>
      </c>
      <c r="N126" s="177" t="s">
        <v>51</v>
      </c>
      <c r="O126" s="74"/>
      <c r="P126" s="178">
        <f>O126*H126</f>
        <v>0</v>
      </c>
      <c r="Q126" s="178">
        <v>0</v>
      </c>
      <c r="R126" s="178">
        <f>Q126*H126</f>
        <v>0</v>
      </c>
      <c r="S126" s="178">
        <v>0</v>
      </c>
      <c r="T126" s="179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180" t="s">
        <v>302</v>
      </c>
      <c r="AT126" s="180" t="s">
        <v>218</v>
      </c>
      <c r="AU126" s="180" t="s">
        <v>22</v>
      </c>
      <c r="AY126" s="20" t="s">
        <v>216</v>
      </c>
      <c r="BE126" s="181">
        <f>IF(N126="základní",J126,0)</f>
        <v>0</v>
      </c>
      <c r="BF126" s="181">
        <f>IF(N126="snížená",J126,0)</f>
        <v>0</v>
      </c>
      <c r="BG126" s="181">
        <f>IF(N126="zákl. přenesená",J126,0)</f>
        <v>0</v>
      </c>
      <c r="BH126" s="181">
        <f>IF(N126="sníž. přenesená",J126,0)</f>
        <v>0</v>
      </c>
      <c r="BI126" s="181">
        <f>IF(N126="nulová",J126,0)</f>
        <v>0</v>
      </c>
      <c r="BJ126" s="20" t="s">
        <v>88</v>
      </c>
      <c r="BK126" s="181">
        <f>ROUND(I126*H126,2)</f>
        <v>0</v>
      </c>
      <c r="BL126" s="20" t="s">
        <v>302</v>
      </c>
      <c r="BM126" s="180" t="s">
        <v>2248</v>
      </c>
    </row>
    <row r="127" spans="1:65" s="2" customFormat="1" ht="14.4" customHeight="1">
      <c r="A127" s="40"/>
      <c r="B127" s="167"/>
      <c r="C127" s="203" t="s">
        <v>318</v>
      </c>
      <c r="D127" s="203" t="s">
        <v>355</v>
      </c>
      <c r="E127" s="204" t="s">
        <v>2249</v>
      </c>
      <c r="F127" s="205" t="s">
        <v>2250</v>
      </c>
      <c r="G127" s="206" t="s">
        <v>260</v>
      </c>
      <c r="H127" s="207">
        <v>7</v>
      </c>
      <c r="I127" s="208"/>
      <c r="J127" s="209">
        <f>ROUND(I127*H127,2)</f>
        <v>0</v>
      </c>
      <c r="K127" s="210"/>
      <c r="L127" s="211"/>
      <c r="M127" s="212" t="s">
        <v>3</v>
      </c>
      <c r="N127" s="213" t="s">
        <v>51</v>
      </c>
      <c r="O127" s="74"/>
      <c r="P127" s="178">
        <f>O127*H127</f>
        <v>0</v>
      </c>
      <c r="Q127" s="178">
        <v>0</v>
      </c>
      <c r="R127" s="178">
        <f>Q127*H127</f>
        <v>0</v>
      </c>
      <c r="S127" s="178">
        <v>0</v>
      </c>
      <c r="T127" s="179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180" t="s">
        <v>396</v>
      </c>
      <c r="AT127" s="180" t="s">
        <v>355</v>
      </c>
      <c r="AU127" s="180" t="s">
        <v>22</v>
      </c>
      <c r="AY127" s="20" t="s">
        <v>216</v>
      </c>
      <c r="BE127" s="181">
        <f>IF(N127="základní",J127,0)</f>
        <v>0</v>
      </c>
      <c r="BF127" s="181">
        <f>IF(N127="snížená",J127,0)</f>
        <v>0</v>
      </c>
      <c r="BG127" s="181">
        <f>IF(N127="zákl. přenesená",J127,0)</f>
        <v>0</v>
      </c>
      <c r="BH127" s="181">
        <f>IF(N127="sníž. přenesená",J127,0)</f>
        <v>0</v>
      </c>
      <c r="BI127" s="181">
        <f>IF(N127="nulová",J127,0)</f>
        <v>0</v>
      </c>
      <c r="BJ127" s="20" t="s">
        <v>88</v>
      </c>
      <c r="BK127" s="181">
        <f>ROUND(I127*H127,2)</f>
        <v>0</v>
      </c>
      <c r="BL127" s="20" t="s">
        <v>302</v>
      </c>
      <c r="BM127" s="180" t="s">
        <v>2251</v>
      </c>
    </row>
    <row r="128" spans="1:51" s="13" customFormat="1" ht="12">
      <c r="A128" s="13"/>
      <c r="B128" s="182"/>
      <c r="C128" s="13"/>
      <c r="D128" s="183" t="s">
        <v>224</v>
      </c>
      <c r="E128" s="13"/>
      <c r="F128" s="185" t="s">
        <v>2394</v>
      </c>
      <c r="G128" s="13"/>
      <c r="H128" s="186">
        <v>7</v>
      </c>
      <c r="I128" s="187"/>
      <c r="J128" s="13"/>
      <c r="K128" s="13"/>
      <c r="L128" s="182"/>
      <c r="M128" s="188"/>
      <c r="N128" s="189"/>
      <c r="O128" s="189"/>
      <c r="P128" s="189"/>
      <c r="Q128" s="189"/>
      <c r="R128" s="189"/>
      <c r="S128" s="189"/>
      <c r="T128" s="190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184" t="s">
        <v>224</v>
      </c>
      <c r="AU128" s="184" t="s">
        <v>22</v>
      </c>
      <c r="AV128" s="13" t="s">
        <v>22</v>
      </c>
      <c r="AW128" s="13" t="s">
        <v>4</v>
      </c>
      <c r="AX128" s="13" t="s">
        <v>88</v>
      </c>
      <c r="AY128" s="184" t="s">
        <v>216</v>
      </c>
    </row>
    <row r="129" spans="1:65" s="2" customFormat="1" ht="24.15" customHeight="1">
      <c r="A129" s="40"/>
      <c r="B129" s="167"/>
      <c r="C129" s="168" t="s">
        <v>324</v>
      </c>
      <c r="D129" s="168" t="s">
        <v>218</v>
      </c>
      <c r="E129" s="169" t="s">
        <v>2253</v>
      </c>
      <c r="F129" s="170" t="s">
        <v>2254</v>
      </c>
      <c r="G129" s="171" t="s">
        <v>260</v>
      </c>
      <c r="H129" s="172">
        <v>6</v>
      </c>
      <c r="I129" s="173"/>
      <c r="J129" s="174">
        <f>ROUND(I129*H129,2)</f>
        <v>0</v>
      </c>
      <c r="K129" s="175"/>
      <c r="L129" s="41"/>
      <c r="M129" s="176" t="s">
        <v>3</v>
      </c>
      <c r="N129" s="177" t="s">
        <v>51</v>
      </c>
      <c r="O129" s="74"/>
      <c r="P129" s="178">
        <f>O129*H129</f>
        <v>0</v>
      </c>
      <c r="Q129" s="178">
        <v>0</v>
      </c>
      <c r="R129" s="178">
        <f>Q129*H129</f>
        <v>0</v>
      </c>
      <c r="S129" s="178">
        <v>0</v>
      </c>
      <c r="T129" s="179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180" t="s">
        <v>302</v>
      </c>
      <c r="AT129" s="180" t="s">
        <v>218</v>
      </c>
      <c r="AU129" s="180" t="s">
        <v>22</v>
      </c>
      <c r="AY129" s="20" t="s">
        <v>216</v>
      </c>
      <c r="BE129" s="181">
        <f>IF(N129="základní",J129,0)</f>
        <v>0</v>
      </c>
      <c r="BF129" s="181">
        <f>IF(N129="snížená",J129,0)</f>
        <v>0</v>
      </c>
      <c r="BG129" s="181">
        <f>IF(N129="zákl. přenesená",J129,0)</f>
        <v>0</v>
      </c>
      <c r="BH129" s="181">
        <f>IF(N129="sníž. přenesená",J129,0)</f>
        <v>0</v>
      </c>
      <c r="BI129" s="181">
        <f>IF(N129="nulová",J129,0)</f>
        <v>0</v>
      </c>
      <c r="BJ129" s="20" t="s">
        <v>88</v>
      </c>
      <c r="BK129" s="181">
        <f>ROUND(I129*H129,2)</f>
        <v>0</v>
      </c>
      <c r="BL129" s="20" t="s">
        <v>302</v>
      </c>
      <c r="BM129" s="180" t="s">
        <v>2255</v>
      </c>
    </row>
    <row r="130" spans="1:65" s="2" customFormat="1" ht="14.4" customHeight="1">
      <c r="A130" s="40"/>
      <c r="B130" s="167"/>
      <c r="C130" s="203" t="s">
        <v>8</v>
      </c>
      <c r="D130" s="203" t="s">
        <v>355</v>
      </c>
      <c r="E130" s="204" t="s">
        <v>2256</v>
      </c>
      <c r="F130" s="205" t="s">
        <v>2257</v>
      </c>
      <c r="G130" s="206" t="s">
        <v>260</v>
      </c>
      <c r="H130" s="207">
        <v>6</v>
      </c>
      <c r="I130" s="208"/>
      <c r="J130" s="209">
        <f>ROUND(I130*H130,2)</f>
        <v>0</v>
      </c>
      <c r="K130" s="210"/>
      <c r="L130" s="211"/>
      <c r="M130" s="212" t="s">
        <v>3</v>
      </c>
      <c r="N130" s="213" t="s">
        <v>51</v>
      </c>
      <c r="O130" s="74"/>
      <c r="P130" s="178">
        <f>O130*H130</f>
        <v>0</v>
      </c>
      <c r="Q130" s="178">
        <v>0</v>
      </c>
      <c r="R130" s="178">
        <f>Q130*H130</f>
        <v>0</v>
      </c>
      <c r="S130" s="178">
        <v>0</v>
      </c>
      <c r="T130" s="179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180" t="s">
        <v>396</v>
      </c>
      <c r="AT130" s="180" t="s">
        <v>355</v>
      </c>
      <c r="AU130" s="180" t="s">
        <v>22</v>
      </c>
      <c r="AY130" s="20" t="s">
        <v>216</v>
      </c>
      <c r="BE130" s="181">
        <f>IF(N130="základní",J130,0)</f>
        <v>0</v>
      </c>
      <c r="BF130" s="181">
        <f>IF(N130="snížená",J130,0)</f>
        <v>0</v>
      </c>
      <c r="BG130" s="181">
        <f>IF(N130="zákl. přenesená",J130,0)</f>
        <v>0</v>
      </c>
      <c r="BH130" s="181">
        <f>IF(N130="sníž. přenesená",J130,0)</f>
        <v>0</v>
      </c>
      <c r="BI130" s="181">
        <f>IF(N130="nulová",J130,0)</f>
        <v>0</v>
      </c>
      <c r="BJ130" s="20" t="s">
        <v>88</v>
      </c>
      <c r="BK130" s="181">
        <f>ROUND(I130*H130,2)</f>
        <v>0</v>
      </c>
      <c r="BL130" s="20" t="s">
        <v>302</v>
      </c>
      <c r="BM130" s="180" t="s">
        <v>2258</v>
      </c>
    </row>
    <row r="131" spans="1:51" s="13" customFormat="1" ht="12">
      <c r="A131" s="13"/>
      <c r="B131" s="182"/>
      <c r="C131" s="13"/>
      <c r="D131" s="183" t="s">
        <v>224</v>
      </c>
      <c r="E131" s="13"/>
      <c r="F131" s="185" t="s">
        <v>2395</v>
      </c>
      <c r="G131" s="13"/>
      <c r="H131" s="186">
        <v>6</v>
      </c>
      <c r="I131" s="187"/>
      <c r="J131" s="13"/>
      <c r="K131" s="13"/>
      <c r="L131" s="182"/>
      <c r="M131" s="188"/>
      <c r="N131" s="189"/>
      <c r="O131" s="189"/>
      <c r="P131" s="189"/>
      <c r="Q131" s="189"/>
      <c r="R131" s="189"/>
      <c r="S131" s="189"/>
      <c r="T131" s="190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184" t="s">
        <v>224</v>
      </c>
      <c r="AU131" s="184" t="s">
        <v>22</v>
      </c>
      <c r="AV131" s="13" t="s">
        <v>22</v>
      </c>
      <c r="AW131" s="13" t="s">
        <v>4</v>
      </c>
      <c r="AX131" s="13" t="s">
        <v>88</v>
      </c>
      <c r="AY131" s="184" t="s">
        <v>216</v>
      </c>
    </row>
    <row r="132" spans="1:65" s="2" customFormat="1" ht="14.4" customHeight="1">
      <c r="A132" s="40"/>
      <c r="B132" s="167"/>
      <c r="C132" s="168" t="s">
        <v>335</v>
      </c>
      <c r="D132" s="168" t="s">
        <v>218</v>
      </c>
      <c r="E132" s="169" t="s">
        <v>2260</v>
      </c>
      <c r="F132" s="170" t="s">
        <v>2261</v>
      </c>
      <c r="G132" s="171" t="s">
        <v>461</v>
      </c>
      <c r="H132" s="172">
        <v>78</v>
      </c>
      <c r="I132" s="173"/>
      <c r="J132" s="174">
        <f>ROUND(I132*H132,2)</f>
        <v>0</v>
      </c>
      <c r="K132" s="175"/>
      <c r="L132" s="41"/>
      <c r="M132" s="176" t="s">
        <v>3</v>
      </c>
      <c r="N132" s="177" t="s">
        <v>51</v>
      </c>
      <c r="O132" s="74"/>
      <c r="P132" s="178">
        <f>O132*H132</f>
        <v>0</v>
      </c>
      <c r="Q132" s="178">
        <v>0</v>
      </c>
      <c r="R132" s="178">
        <f>Q132*H132</f>
        <v>0</v>
      </c>
      <c r="S132" s="178">
        <v>0</v>
      </c>
      <c r="T132" s="179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180" t="s">
        <v>302</v>
      </c>
      <c r="AT132" s="180" t="s">
        <v>218</v>
      </c>
      <c r="AU132" s="180" t="s">
        <v>22</v>
      </c>
      <c r="AY132" s="20" t="s">
        <v>216</v>
      </c>
      <c r="BE132" s="181">
        <f>IF(N132="základní",J132,0)</f>
        <v>0</v>
      </c>
      <c r="BF132" s="181">
        <f>IF(N132="snížená",J132,0)</f>
        <v>0</v>
      </c>
      <c r="BG132" s="181">
        <f>IF(N132="zákl. přenesená",J132,0)</f>
        <v>0</v>
      </c>
      <c r="BH132" s="181">
        <f>IF(N132="sníž. přenesená",J132,0)</f>
        <v>0</v>
      </c>
      <c r="BI132" s="181">
        <f>IF(N132="nulová",J132,0)</f>
        <v>0</v>
      </c>
      <c r="BJ132" s="20" t="s">
        <v>88</v>
      </c>
      <c r="BK132" s="181">
        <f>ROUND(I132*H132,2)</f>
        <v>0</v>
      </c>
      <c r="BL132" s="20" t="s">
        <v>302</v>
      </c>
      <c r="BM132" s="180" t="s">
        <v>2262</v>
      </c>
    </row>
    <row r="133" spans="1:65" s="2" customFormat="1" ht="14.4" customHeight="1">
      <c r="A133" s="40"/>
      <c r="B133" s="167"/>
      <c r="C133" s="168" t="s">
        <v>340</v>
      </c>
      <c r="D133" s="168" t="s">
        <v>218</v>
      </c>
      <c r="E133" s="169" t="s">
        <v>2263</v>
      </c>
      <c r="F133" s="170" t="s">
        <v>2264</v>
      </c>
      <c r="G133" s="171" t="s">
        <v>461</v>
      </c>
      <c r="H133" s="172">
        <v>4</v>
      </c>
      <c r="I133" s="173"/>
      <c r="J133" s="174">
        <f>ROUND(I133*H133,2)</f>
        <v>0</v>
      </c>
      <c r="K133" s="175"/>
      <c r="L133" s="41"/>
      <c r="M133" s="176" t="s">
        <v>3</v>
      </c>
      <c r="N133" s="177" t="s">
        <v>51</v>
      </c>
      <c r="O133" s="74"/>
      <c r="P133" s="178">
        <f>O133*H133</f>
        <v>0</v>
      </c>
      <c r="Q133" s="178">
        <v>0</v>
      </c>
      <c r="R133" s="178">
        <f>Q133*H133</f>
        <v>0</v>
      </c>
      <c r="S133" s="178">
        <v>0</v>
      </c>
      <c r="T133" s="179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180" t="s">
        <v>302</v>
      </c>
      <c r="AT133" s="180" t="s">
        <v>218</v>
      </c>
      <c r="AU133" s="180" t="s">
        <v>22</v>
      </c>
      <c r="AY133" s="20" t="s">
        <v>216</v>
      </c>
      <c r="BE133" s="181">
        <f>IF(N133="základní",J133,0)</f>
        <v>0</v>
      </c>
      <c r="BF133" s="181">
        <f>IF(N133="snížená",J133,0)</f>
        <v>0</v>
      </c>
      <c r="BG133" s="181">
        <f>IF(N133="zákl. přenesená",J133,0)</f>
        <v>0</v>
      </c>
      <c r="BH133" s="181">
        <f>IF(N133="sníž. přenesená",J133,0)</f>
        <v>0</v>
      </c>
      <c r="BI133" s="181">
        <f>IF(N133="nulová",J133,0)</f>
        <v>0</v>
      </c>
      <c r="BJ133" s="20" t="s">
        <v>88</v>
      </c>
      <c r="BK133" s="181">
        <f>ROUND(I133*H133,2)</f>
        <v>0</v>
      </c>
      <c r="BL133" s="20" t="s">
        <v>302</v>
      </c>
      <c r="BM133" s="180" t="s">
        <v>2396</v>
      </c>
    </row>
    <row r="134" spans="1:65" s="2" customFormat="1" ht="24.15" customHeight="1">
      <c r="A134" s="40"/>
      <c r="B134" s="167"/>
      <c r="C134" s="168" t="s">
        <v>345</v>
      </c>
      <c r="D134" s="168" t="s">
        <v>218</v>
      </c>
      <c r="E134" s="169" t="s">
        <v>2266</v>
      </c>
      <c r="F134" s="170" t="s">
        <v>2267</v>
      </c>
      <c r="G134" s="171" t="s">
        <v>260</v>
      </c>
      <c r="H134" s="172">
        <v>5</v>
      </c>
      <c r="I134" s="173"/>
      <c r="J134" s="174">
        <f>ROUND(I134*H134,2)</f>
        <v>0</v>
      </c>
      <c r="K134" s="175"/>
      <c r="L134" s="41"/>
      <c r="M134" s="176" t="s">
        <v>3</v>
      </c>
      <c r="N134" s="177" t="s">
        <v>51</v>
      </c>
      <c r="O134" s="74"/>
      <c r="P134" s="178">
        <f>O134*H134</f>
        <v>0</v>
      </c>
      <c r="Q134" s="178">
        <v>0</v>
      </c>
      <c r="R134" s="178">
        <f>Q134*H134</f>
        <v>0</v>
      </c>
      <c r="S134" s="178">
        <v>0</v>
      </c>
      <c r="T134" s="179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180" t="s">
        <v>302</v>
      </c>
      <c r="AT134" s="180" t="s">
        <v>218</v>
      </c>
      <c r="AU134" s="180" t="s">
        <v>22</v>
      </c>
      <c r="AY134" s="20" t="s">
        <v>216</v>
      </c>
      <c r="BE134" s="181">
        <f>IF(N134="základní",J134,0)</f>
        <v>0</v>
      </c>
      <c r="BF134" s="181">
        <f>IF(N134="snížená",J134,0)</f>
        <v>0</v>
      </c>
      <c r="BG134" s="181">
        <f>IF(N134="zákl. přenesená",J134,0)</f>
        <v>0</v>
      </c>
      <c r="BH134" s="181">
        <f>IF(N134="sníž. přenesená",J134,0)</f>
        <v>0</v>
      </c>
      <c r="BI134" s="181">
        <f>IF(N134="nulová",J134,0)</f>
        <v>0</v>
      </c>
      <c r="BJ134" s="20" t="s">
        <v>88</v>
      </c>
      <c r="BK134" s="181">
        <f>ROUND(I134*H134,2)</f>
        <v>0</v>
      </c>
      <c r="BL134" s="20" t="s">
        <v>302</v>
      </c>
      <c r="BM134" s="180" t="s">
        <v>2268</v>
      </c>
    </row>
    <row r="135" spans="1:65" s="2" customFormat="1" ht="14.4" customHeight="1">
      <c r="A135" s="40"/>
      <c r="B135" s="167"/>
      <c r="C135" s="203" t="s">
        <v>350</v>
      </c>
      <c r="D135" s="203" t="s">
        <v>355</v>
      </c>
      <c r="E135" s="204" t="s">
        <v>2269</v>
      </c>
      <c r="F135" s="205" t="s">
        <v>2270</v>
      </c>
      <c r="G135" s="206" t="s">
        <v>616</v>
      </c>
      <c r="H135" s="207">
        <v>4.75</v>
      </c>
      <c r="I135" s="208"/>
      <c r="J135" s="209">
        <f>ROUND(I135*H135,2)</f>
        <v>0</v>
      </c>
      <c r="K135" s="210"/>
      <c r="L135" s="211"/>
      <c r="M135" s="212" t="s">
        <v>3</v>
      </c>
      <c r="N135" s="213" t="s">
        <v>51</v>
      </c>
      <c r="O135" s="74"/>
      <c r="P135" s="178">
        <f>O135*H135</f>
        <v>0</v>
      </c>
      <c r="Q135" s="178">
        <v>0</v>
      </c>
      <c r="R135" s="178">
        <f>Q135*H135</f>
        <v>0</v>
      </c>
      <c r="S135" s="178">
        <v>0</v>
      </c>
      <c r="T135" s="179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180" t="s">
        <v>396</v>
      </c>
      <c r="AT135" s="180" t="s">
        <v>355</v>
      </c>
      <c r="AU135" s="180" t="s">
        <v>22</v>
      </c>
      <c r="AY135" s="20" t="s">
        <v>216</v>
      </c>
      <c r="BE135" s="181">
        <f>IF(N135="základní",J135,0)</f>
        <v>0</v>
      </c>
      <c r="BF135" s="181">
        <f>IF(N135="snížená",J135,0)</f>
        <v>0</v>
      </c>
      <c r="BG135" s="181">
        <f>IF(N135="zákl. přenesená",J135,0)</f>
        <v>0</v>
      </c>
      <c r="BH135" s="181">
        <f>IF(N135="sníž. přenesená",J135,0)</f>
        <v>0</v>
      </c>
      <c r="BI135" s="181">
        <f>IF(N135="nulová",J135,0)</f>
        <v>0</v>
      </c>
      <c r="BJ135" s="20" t="s">
        <v>88</v>
      </c>
      <c r="BK135" s="181">
        <f>ROUND(I135*H135,2)</f>
        <v>0</v>
      </c>
      <c r="BL135" s="20" t="s">
        <v>302</v>
      </c>
      <c r="BM135" s="180" t="s">
        <v>2271</v>
      </c>
    </row>
    <row r="136" spans="1:51" s="13" customFormat="1" ht="12">
      <c r="A136" s="13"/>
      <c r="B136" s="182"/>
      <c r="C136" s="13"/>
      <c r="D136" s="183" t="s">
        <v>224</v>
      </c>
      <c r="E136" s="184" t="s">
        <v>3</v>
      </c>
      <c r="F136" s="185" t="s">
        <v>2397</v>
      </c>
      <c r="G136" s="13"/>
      <c r="H136" s="186">
        <v>4.75</v>
      </c>
      <c r="I136" s="187"/>
      <c r="J136" s="13"/>
      <c r="K136" s="13"/>
      <c r="L136" s="182"/>
      <c r="M136" s="188"/>
      <c r="N136" s="189"/>
      <c r="O136" s="189"/>
      <c r="P136" s="189"/>
      <c r="Q136" s="189"/>
      <c r="R136" s="189"/>
      <c r="S136" s="189"/>
      <c r="T136" s="190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184" t="s">
        <v>224</v>
      </c>
      <c r="AU136" s="184" t="s">
        <v>22</v>
      </c>
      <c r="AV136" s="13" t="s">
        <v>22</v>
      </c>
      <c r="AW136" s="13" t="s">
        <v>41</v>
      </c>
      <c r="AX136" s="13" t="s">
        <v>88</v>
      </c>
      <c r="AY136" s="184" t="s">
        <v>216</v>
      </c>
    </row>
    <row r="137" spans="1:65" s="2" customFormat="1" ht="37.8" customHeight="1">
      <c r="A137" s="40"/>
      <c r="B137" s="167"/>
      <c r="C137" s="168" t="s">
        <v>354</v>
      </c>
      <c r="D137" s="168" t="s">
        <v>218</v>
      </c>
      <c r="E137" s="169" t="s">
        <v>2273</v>
      </c>
      <c r="F137" s="170" t="s">
        <v>2274</v>
      </c>
      <c r="G137" s="171" t="s">
        <v>461</v>
      </c>
      <c r="H137" s="172">
        <v>1</v>
      </c>
      <c r="I137" s="173"/>
      <c r="J137" s="174">
        <f>ROUND(I137*H137,2)</f>
        <v>0</v>
      </c>
      <c r="K137" s="175"/>
      <c r="L137" s="41"/>
      <c r="M137" s="176" t="s">
        <v>3</v>
      </c>
      <c r="N137" s="177" t="s">
        <v>51</v>
      </c>
      <c r="O137" s="74"/>
      <c r="P137" s="178">
        <f>O137*H137</f>
        <v>0</v>
      </c>
      <c r="Q137" s="178">
        <v>0</v>
      </c>
      <c r="R137" s="178">
        <f>Q137*H137</f>
        <v>0</v>
      </c>
      <c r="S137" s="178">
        <v>0</v>
      </c>
      <c r="T137" s="179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180" t="s">
        <v>302</v>
      </c>
      <c r="AT137" s="180" t="s">
        <v>218</v>
      </c>
      <c r="AU137" s="180" t="s">
        <v>22</v>
      </c>
      <c r="AY137" s="20" t="s">
        <v>216</v>
      </c>
      <c r="BE137" s="181">
        <f>IF(N137="základní",J137,0)</f>
        <v>0</v>
      </c>
      <c r="BF137" s="181">
        <f>IF(N137="snížená",J137,0)</f>
        <v>0</v>
      </c>
      <c r="BG137" s="181">
        <f>IF(N137="zákl. přenesená",J137,0)</f>
        <v>0</v>
      </c>
      <c r="BH137" s="181">
        <f>IF(N137="sníž. přenesená",J137,0)</f>
        <v>0</v>
      </c>
      <c r="BI137" s="181">
        <f>IF(N137="nulová",J137,0)</f>
        <v>0</v>
      </c>
      <c r="BJ137" s="20" t="s">
        <v>88</v>
      </c>
      <c r="BK137" s="181">
        <f>ROUND(I137*H137,2)</f>
        <v>0</v>
      </c>
      <c r="BL137" s="20" t="s">
        <v>302</v>
      </c>
      <c r="BM137" s="180" t="s">
        <v>2275</v>
      </c>
    </row>
    <row r="138" spans="1:65" s="2" customFormat="1" ht="24.15" customHeight="1">
      <c r="A138" s="40"/>
      <c r="B138" s="167"/>
      <c r="C138" s="203" t="s">
        <v>362</v>
      </c>
      <c r="D138" s="203" t="s">
        <v>355</v>
      </c>
      <c r="E138" s="204" t="s">
        <v>2353</v>
      </c>
      <c r="F138" s="205" t="s">
        <v>2354</v>
      </c>
      <c r="G138" s="206" t="s">
        <v>461</v>
      </c>
      <c r="H138" s="207">
        <v>1</v>
      </c>
      <c r="I138" s="208"/>
      <c r="J138" s="209">
        <f>ROUND(I138*H138,2)</f>
        <v>0</v>
      </c>
      <c r="K138" s="210"/>
      <c r="L138" s="211"/>
      <c r="M138" s="212" t="s">
        <v>3</v>
      </c>
      <c r="N138" s="213" t="s">
        <v>51</v>
      </c>
      <c r="O138" s="74"/>
      <c r="P138" s="178">
        <f>O138*H138</f>
        <v>0</v>
      </c>
      <c r="Q138" s="178">
        <v>0.008</v>
      </c>
      <c r="R138" s="178">
        <f>Q138*H138</f>
        <v>0.008</v>
      </c>
      <c r="S138" s="178">
        <v>0</v>
      </c>
      <c r="T138" s="179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180" t="s">
        <v>396</v>
      </c>
      <c r="AT138" s="180" t="s">
        <v>355</v>
      </c>
      <c r="AU138" s="180" t="s">
        <v>22</v>
      </c>
      <c r="AY138" s="20" t="s">
        <v>216</v>
      </c>
      <c r="BE138" s="181">
        <f>IF(N138="základní",J138,0)</f>
        <v>0</v>
      </c>
      <c r="BF138" s="181">
        <f>IF(N138="snížená",J138,0)</f>
        <v>0</v>
      </c>
      <c r="BG138" s="181">
        <f>IF(N138="zákl. přenesená",J138,0)</f>
        <v>0</v>
      </c>
      <c r="BH138" s="181">
        <f>IF(N138="sníž. přenesená",J138,0)</f>
        <v>0</v>
      </c>
      <c r="BI138" s="181">
        <f>IF(N138="nulová",J138,0)</f>
        <v>0</v>
      </c>
      <c r="BJ138" s="20" t="s">
        <v>88</v>
      </c>
      <c r="BK138" s="181">
        <f>ROUND(I138*H138,2)</f>
        <v>0</v>
      </c>
      <c r="BL138" s="20" t="s">
        <v>302</v>
      </c>
      <c r="BM138" s="180" t="s">
        <v>2398</v>
      </c>
    </row>
    <row r="139" spans="1:65" s="2" customFormat="1" ht="37.8" customHeight="1">
      <c r="A139" s="40"/>
      <c r="B139" s="167"/>
      <c r="C139" s="168" t="s">
        <v>368</v>
      </c>
      <c r="D139" s="168" t="s">
        <v>218</v>
      </c>
      <c r="E139" s="169" t="s">
        <v>1097</v>
      </c>
      <c r="F139" s="170" t="s">
        <v>1098</v>
      </c>
      <c r="G139" s="171" t="s">
        <v>461</v>
      </c>
      <c r="H139" s="172">
        <v>1</v>
      </c>
      <c r="I139" s="173"/>
      <c r="J139" s="174">
        <f>ROUND(I139*H139,2)</f>
        <v>0</v>
      </c>
      <c r="K139" s="175"/>
      <c r="L139" s="41"/>
      <c r="M139" s="176" t="s">
        <v>3</v>
      </c>
      <c r="N139" s="177" t="s">
        <v>51</v>
      </c>
      <c r="O139" s="74"/>
      <c r="P139" s="178">
        <f>O139*H139</f>
        <v>0</v>
      </c>
      <c r="Q139" s="178">
        <v>0</v>
      </c>
      <c r="R139" s="178">
        <f>Q139*H139</f>
        <v>0</v>
      </c>
      <c r="S139" s="178">
        <v>0</v>
      </c>
      <c r="T139" s="179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180" t="s">
        <v>302</v>
      </c>
      <c r="AT139" s="180" t="s">
        <v>218</v>
      </c>
      <c r="AU139" s="180" t="s">
        <v>22</v>
      </c>
      <c r="AY139" s="20" t="s">
        <v>216</v>
      </c>
      <c r="BE139" s="181">
        <f>IF(N139="základní",J139,0)</f>
        <v>0</v>
      </c>
      <c r="BF139" s="181">
        <f>IF(N139="snížená",J139,0)</f>
        <v>0</v>
      </c>
      <c r="BG139" s="181">
        <f>IF(N139="zákl. přenesená",J139,0)</f>
        <v>0</v>
      </c>
      <c r="BH139" s="181">
        <f>IF(N139="sníž. přenesená",J139,0)</f>
        <v>0</v>
      </c>
      <c r="BI139" s="181">
        <f>IF(N139="nulová",J139,0)</f>
        <v>0</v>
      </c>
      <c r="BJ139" s="20" t="s">
        <v>88</v>
      </c>
      <c r="BK139" s="181">
        <f>ROUND(I139*H139,2)</f>
        <v>0</v>
      </c>
      <c r="BL139" s="20" t="s">
        <v>302</v>
      </c>
      <c r="BM139" s="180" t="s">
        <v>2279</v>
      </c>
    </row>
    <row r="140" spans="1:65" s="2" customFormat="1" ht="14.4" customHeight="1">
      <c r="A140" s="40"/>
      <c r="B140" s="167"/>
      <c r="C140" s="203" t="s">
        <v>373</v>
      </c>
      <c r="D140" s="203" t="s">
        <v>355</v>
      </c>
      <c r="E140" s="204" t="s">
        <v>2357</v>
      </c>
      <c r="F140" s="205" t="s">
        <v>2358</v>
      </c>
      <c r="G140" s="206" t="s">
        <v>461</v>
      </c>
      <c r="H140" s="207">
        <v>1</v>
      </c>
      <c r="I140" s="208"/>
      <c r="J140" s="209">
        <f>ROUND(I140*H140,2)</f>
        <v>0</v>
      </c>
      <c r="K140" s="210"/>
      <c r="L140" s="211"/>
      <c r="M140" s="212" t="s">
        <v>3</v>
      </c>
      <c r="N140" s="213" t="s">
        <v>51</v>
      </c>
      <c r="O140" s="74"/>
      <c r="P140" s="178">
        <f>O140*H140</f>
        <v>0</v>
      </c>
      <c r="Q140" s="178">
        <v>0.115</v>
      </c>
      <c r="R140" s="178">
        <f>Q140*H140</f>
        <v>0.115</v>
      </c>
      <c r="S140" s="178">
        <v>0</v>
      </c>
      <c r="T140" s="179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180" t="s">
        <v>396</v>
      </c>
      <c r="AT140" s="180" t="s">
        <v>355</v>
      </c>
      <c r="AU140" s="180" t="s">
        <v>22</v>
      </c>
      <c r="AY140" s="20" t="s">
        <v>216</v>
      </c>
      <c r="BE140" s="181">
        <f>IF(N140="základní",J140,0)</f>
        <v>0</v>
      </c>
      <c r="BF140" s="181">
        <f>IF(N140="snížená",J140,0)</f>
        <v>0</v>
      </c>
      <c r="BG140" s="181">
        <f>IF(N140="zákl. přenesená",J140,0)</f>
        <v>0</v>
      </c>
      <c r="BH140" s="181">
        <f>IF(N140="sníž. přenesená",J140,0)</f>
        <v>0</v>
      </c>
      <c r="BI140" s="181">
        <f>IF(N140="nulová",J140,0)</f>
        <v>0</v>
      </c>
      <c r="BJ140" s="20" t="s">
        <v>88</v>
      </c>
      <c r="BK140" s="181">
        <f>ROUND(I140*H140,2)</f>
        <v>0</v>
      </c>
      <c r="BL140" s="20" t="s">
        <v>302</v>
      </c>
      <c r="BM140" s="180" t="s">
        <v>2399</v>
      </c>
    </row>
    <row r="141" spans="1:65" s="2" customFormat="1" ht="24.15" customHeight="1">
      <c r="A141" s="40"/>
      <c r="B141" s="167"/>
      <c r="C141" s="168" t="s">
        <v>378</v>
      </c>
      <c r="D141" s="168" t="s">
        <v>218</v>
      </c>
      <c r="E141" s="169" t="s">
        <v>2284</v>
      </c>
      <c r="F141" s="170" t="s">
        <v>2285</v>
      </c>
      <c r="G141" s="171" t="s">
        <v>461</v>
      </c>
      <c r="H141" s="172">
        <v>1</v>
      </c>
      <c r="I141" s="173"/>
      <c r="J141" s="174">
        <f>ROUND(I141*H141,2)</f>
        <v>0</v>
      </c>
      <c r="K141" s="175"/>
      <c r="L141" s="41"/>
      <c r="M141" s="176" t="s">
        <v>3</v>
      </c>
      <c r="N141" s="177" t="s">
        <v>51</v>
      </c>
      <c r="O141" s="74"/>
      <c r="P141" s="178">
        <f>O141*H141</f>
        <v>0</v>
      </c>
      <c r="Q141" s="178">
        <v>0</v>
      </c>
      <c r="R141" s="178">
        <f>Q141*H141</f>
        <v>0</v>
      </c>
      <c r="S141" s="178">
        <v>0</v>
      </c>
      <c r="T141" s="179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180" t="s">
        <v>302</v>
      </c>
      <c r="AT141" s="180" t="s">
        <v>218</v>
      </c>
      <c r="AU141" s="180" t="s">
        <v>22</v>
      </c>
      <c r="AY141" s="20" t="s">
        <v>216</v>
      </c>
      <c r="BE141" s="181">
        <f>IF(N141="základní",J141,0)</f>
        <v>0</v>
      </c>
      <c r="BF141" s="181">
        <f>IF(N141="snížená",J141,0)</f>
        <v>0</v>
      </c>
      <c r="BG141" s="181">
        <f>IF(N141="zákl. přenesená",J141,0)</f>
        <v>0</v>
      </c>
      <c r="BH141" s="181">
        <f>IF(N141="sníž. přenesená",J141,0)</f>
        <v>0</v>
      </c>
      <c r="BI141" s="181">
        <f>IF(N141="nulová",J141,0)</f>
        <v>0</v>
      </c>
      <c r="BJ141" s="20" t="s">
        <v>88</v>
      </c>
      <c r="BK141" s="181">
        <f>ROUND(I141*H141,2)</f>
        <v>0</v>
      </c>
      <c r="BL141" s="20" t="s">
        <v>302</v>
      </c>
      <c r="BM141" s="180" t="s">
        <v>2286</v>
      </c>
    </row>
    <row r="142" spans="1:47" s="2" customFormat="1" ht="12">
      <c r="A142" s="40"/>
      <c r="B142" s="41"/>
      <c r="C142" s="40"/>
      <c r="D142" s="183" t="s">
        <v>229</v>
      </c>
      <c r="E142" s="40"/>
      <c r="F142" s="191" t="s">
        <v>2287</v>
      </c>
      <c r="G142" s="40"/>
      <c r="H142" s="40"/>
      <c r="I142" s="192"/>
      <c r="J142" s="40"/>
      <c r="K142" s="40"/>
      <c r="L142" s="41"/>
      <c r="M142" s="193"/>
      <c r="N142" s="194"/>
      <c r="O142" s="74"/>
      <c r="P142" s="74"/>
      <c r="Q142" s="74"/>
      <c r="R142" s="74"/>
      <c r="S142" s="74"/>
      <c r="T142" s="75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T142" s="20" t="s">
        <v>229</v>
      </c>
      <c r="AU142" s="20" t="s">
        <v>22</v>
      </c>
    </row>
    <row r="143" spans="1:65" s="2" customFormat="1" ht="14.4" customHeight="1">
      <c r="A143" s="40"/>
      <c r="B143" s="167"/>
      <c r="C143" s="203" t="s">
        <v>387</v>
      </c>
      <c r="D143" s="203" t="s">
        <v>355</v>
      </c>
      <c r="E143" s="204" t="s">
        <v>2288</v>
      </c>
      <c r="F143" s="205" t="s">
        <v>2289</v>
      </c>
      <c r="G143" s="206" t="s">
        <v>461</v>
      </c>
      <c r="H143" s="207">
        <v>1</v>
      </c>
      <c r="I143" s="208"/>
      <c r="J143" s="209">
        <f>ROUND(I143*H143,2)</f>
        <v>0</v>
      </c>
      <c r="K143" s="210"/>
      <c r="L143" s="211"/>
      <c r="M143" s="212" t="s">
        <v>3</v>
      </c>
      <c r="N143" s="213" t="s">
        <v>51</v>
      </c>
      <c r="O143" s="74"/>
      <c r="P143" s="178">
        <f>O143*H143</f>
        <v>0</v>
      </c>
      <c r="Q143" s="178">
        <v>0</v>
      </c>
      <c r="R143" s="178">
        <f>Q143*H143</f>
        <v>0</v>
      </c>
      <c r="S143" s="178">
        <v>0</v>
      </c>
      <c r="T143" s="179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180" t="s">
        <v>396</v>
      </c>
      <c r="AT143" s="180" t="s">
        <v>355</v>
      </c>
      <c r="AU143" s="180" t="s">
        <v>22</v>
      </c>
      <c r="AY143" s="20" t="s">
        <v>216</v>
      </c>
      <c r="BE143" s="181">
        <f>IF(N143="základní",J143,0)</f>
        <v>0</v>
      </c>
      <c r="BF143" s="181">
        <f>IF(N143="snížená",J143,0)</f>
        <v>0</v>
      </c>
      <c r="BG143" s="181">
        <f>IF(N143="zákl. přenesená",J143,0)</f>
        <v>0</v>
      </c>
      <c r="BH143" s="181">
        <f>IF(N143="sníž. přenesená",J143,0)</f>
        <v>0</v>
      </c>
      <c r="BI143" s="181">
        <f>IF(N143="nulová",J143,0)</f>
        <v>0</v>
      </c>
      <c r="BJ143" s="20" t="s">
        <v>88</v>
      </c>
      <c r="BK143" s="181">
        <f>ROUND(I143*H143,2)</f>
        <v>0</v>
      </c>
      <c r="BL143" s="20" t="s">
        <v>302</v>
      </c>
      <c r="BM143" s="180" t="s">
        <v>2290</v>
      </c>
    </row>
    <row r="144" spans="1:65" s="2" customFormat="1" ht="24.15" customHeight="1">
      <c r="A144" s="40"/>
      <c r="B144" s="167"/>
      <c r="C144" s="168" t="s">
        <v>396</v>
      </c>
      <c r="D144" s="168" t="s">
        <v>218</v>
      </c>
      <c r="E144" s="169" t="s">
        <v>2291</v>
      </c>
      <c r="F144" s="170" t="s">
        <v>2292</v>
      </c>
      <c r="G144" s="171" t="s">
        <v>461</v>
      </c>
      <c r="H144" s="172">
        <v>1</v>
      </c>
      <c r="I144" s="173"/>
      <c r="J144" s="174">
        <f>ROUND(I144*H144,2)</f>
        <v>0</v>
      </c>
      <c r="K144" s="175"/>
      <c r="L144" s="41"/>
      <c r="M144" s="176" t="s">
        <v>3</v>
      </c>
      <c r="N144" s="177" t="s">
        <v>51</v>
      </c>
      <c r="O144" s="74"/>
      <c r="P144" s="178">
        <f>O144*H144</f>
        <v>0</v>
      </c>
      <c r="Q144" s="178">
        <v>0</v>
      </c>
      <c r="R144" s="178">
        <f>Q144*H144</f>
        <v>0</v>
      </c>
      <c r="S144" s="178">
        <v>0</v>
      </c>
      <c r="T144" s="179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180" t="s">
        <v>302</v>
      </c>
      <c r="AT144" s="180" t="s">
        <v>218</v>
      </c>
      <c r="AU144" s="180" t="s">
        <v>22</v>
      </c>
      <c r="AY144" s="20" t="s">
        <v>216</v>
      </c>
      <c r="BE144" s="181">
        <f>IF(N144="základní",J144,0)</f>
        <v>0</v>
      </c>
      <c r="BF144" s="181">
        <f>IF(N144="snížená",J144,0)</f>
        <v>0</v>
      </c>
      <c r="BG144" s="181">
        <f>IF(N144="zákl. přenesená",J144,0)</f>
        <v>0</v>
      </c>
      <c r="BH144" s="181">
        <f>IF(N144="sníž. přenesená",J144,0)</f>
        <v>0</v>
      </c>
      <c r="BI144" s="181">
        <f>IF(N144="nulová",J144,0)</f>
        <v>0</v>
      </c>
      <c r="BJ144" s="20" t="s">
        <v>88</v>
      </c>
      <c r="BK144" s="181">
        <f>ROUND(I144*H144,2)</f>
        <v>0</v>
      </c>
      <c r="BL144" s="20" t="s">
        <v>302</v>
      </c>
      <c r="BM144" s="180" t="s">
        <v>2293</v>
      </c>
    </row>
    <row r="145" spans="1:65" s="2" customFormat="1" ht="14.4" customHeight="1">
      <c r="A145" s="40"/>
      <c r="B145" s="167"/>
      <c r="C145" s="203" t="s">
        <v>402</v>
      </c>
      <c r="D145" s="203" t="s">
        <v>355</v>
      </c>
      <c r="E145" s="204" t="s">
        <v>2294</v>
      </c>
      <c r="F145" s="205" t="s">
        <v>2295</v>
      </c>
      <c r="G145" s="206" t="s">
        <v>461</v>
      </c>
      <c r="H145" s="207">
        <v>1</v>
      </c>
      <c r="I145" s="208"/>
      <c r="J145" s="209">
        <f>ROUND(I145*H145,2)</f>
        <v>0</v>
      </c>
      <c r="K145" s="210"/>
      <c r="L145" s="211"/>
      <c r="M145" s="212" t="s">
        <v>3</v>
      </c>
      <c r="N145" s="213" t="s">
        <v>51</v>
      </c>
      <c r="O145" s="74"/>
      <c r="P145" s="178">
        <f>O145*H145</f>
        <v>0</v>
      </c>
      <c r="Q145" s="178">
        <v>0</v>
      </c>
      <c r="R145" s="178">
        <f>Q145*H145</f>
        <v>0</v>
      </c>
      <c r="S145" s="178">
        <v>0</v>
      </c>
      <c r="T145" s="179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180" t="s">
        <v>396</v>
      </c>
      <c r="AT145" s="180" t="s">
        <v>355</v>
      </c>
      <c r="AU145" s="180" t="s">
        <v>22</v>
      </c>
      <c r="AY145" s="20" t="s">
        <v>216</v>
      </c>
      <c r="BE145" s="181">
        <f>IF(N145="základní",J145,0)</f>
        <v>0</v>
      </c>
      <c r="BF145" s="181">
        <f>IF(N145="snížená",J145,0)</f>
        <v>0</v>
      </c>
      <c r="BG145" s="181">
        <f>IF(N145="zákl. přenesená",J145,0)</f>
        <v>0</v>
      </c>
      <c r="BH145" s="181">
        <f>IF(N145="sníž. přenesená",J145,0)</f>
        <v>0</v>
      </c>
      <c r="BI145" s="181">
        <f>IF(N145="nulová",J145,0)</f>
        <v>0</v>
      </c>
      <c r="BJ145" s="20" t="s">
        <v>88</v>
      </c>
      <c r="BK145" s="181">
        <f>ROUND(I145*H145,2)</f>
        <v>0</v>
      </c>
      <c r="BL145" s="20" t="s">
        <v>302</v>
      </c>
      <c r="BM145" s="180" t="s">
        <v>2296</v>
      </c>
    </row>
    <row r="146" spans="1:65" s="2" customFormat="1" ht="14.4" customHeight="1">
      <c r="A146" s="40"/>
      <c r="B146" s="167"/>
      <c r="C146" s="168" t="s">
        <v>411</v>
      </c>
      <c r="D146" s="168" t="s">
        <v>218</v>
      </c>
      <c r="E146" s="169" t="s">
        <v>2297</v>
      </c>
      <c r="F146" s="170" t="s">
        <v>2298</v>
      </c>
      <c r="G146" s="171" t="s">
        <v>461</v>
      </c>
      <c r="H146" s="172">
        <v>1</v>
      </c>
      <c r="I146" s="173"/>
      <c r="J146" s="174">
        <f>ROUND(I146*H146,2)</f>
        <v>0</v>
      </c>
      <c r="K146" s="175"/>
      <c r="L146" s="41"/>
      <c r="M146" s="176" t="s">
        <v>3</v>
      </c>
      <c r="N146" s="177" t="s">
        <v>51</v>
      </c>
      <c r="O146" s="74"/>
      <c r="P146" s="178">
        <f>O146*H146</f>
        <v>0</v>
      </c>
      <c r="Q146" s="178">
        <v>0</v>
      </c>
      <c r="R146" s="178">
        <f>Q146*H146</f>
        <v>0</v>
      </c>
      <c r="S146" s="178">
        <v>0</v>
      </c>
      <c r="T146" s="179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180" t="s">
        <v>302</v>
      </c>
      <c r="AT146" s="180" t="s">
        <v>218</v>
      </c>
      <c r="AU146" s="180" t="s">
        <v>22</v>
      </c>
      <c r="AY146" s="20" t="s">
        <v>216</v>
      </c>
      <c r="BE146" s="181">
        <f>IF(N146="základní",J146,0)</f>
        <v>0</v>
      </c>
      <c r="BF146" s="181">
        <f>IF(N146="snížená",J146,0)</f>
        <v>0</v>
      </c>
      <c r="BG146" s="181">
        <f>IF(N146="zákl. přenesená",J146,0)</f>
        <v>0</v>
      </c>
      <c r="BH146" s="181">
        <f>IF(N146="sníž. přenesená",J146,0)</f>
        <v>0</v>
      </c>
      <c r="BI146" s="181">
        <f>IF(N146="nulová",J146,0)</f>
        <v>0</v>
      </c>
      <c r="BJ146" s="20" t="s">
        <v>88</v>
      </c>
      <c r="BK146" s="181">
        <f>ROUND(I146*H146,2)</f>
        <v>0</v>
      </c>
      <c r="BL146" s="20" t="s">
        <v>302</v>
      </c>
      <c r="BM146" s="180" t="s">
        <v>2299</v>
      </c>
    </row>
    <row r="147" spans="1:65" s="2" customFormat="1" ht="24.15" customHeight="1">
      <c r="A147" s="40"/>
      <c r="B147" s="167"/>
      <c r="C147" s="203" t="s">
        <v>418</v>
      </c>
      <c r="D147" s="203" t="s">
        <v>355</v>
      </c>
      <c r="E147" s="204" t="s">
        <v>2300</v>
      </c>
      <c r="F147" s="205" t="s">
        <v>2400</v>
      </c>
      <c r="G147" s="206" t="s">
        <v>461</v>
      </c>
      <c r="H147" s="207">
        <v>1</v>
      </c>
      <c r="I147" s="208"/>
      <c r="J147" s="209">
        <f>ROUND(I147*H147,2)</f>
        <v>0</v>
      </c>
      <c r="K147" s="210"/>
      <c r="L147" s="211"/>
      <c r="M147" s="212" t="s">
        <v>3</v>
      </c>
      <c r="N147" s="213" t="s">
        <v>51</v>
      </c>
      <c r="O147" s="74"/>
      <c r="P147" s="178">
        <f>O147*H147</f>
        <v>0</v>
      </c>
      <c r="Q147" s="178">
        <v>0</v>
      </c>
      <c r="R147" s="178">
        <f>Q147*H147</f>
        <v>0</v>
      </c>
      <c r="S147" s="178">
        <v>0</v>
      </c>
      <c r="T147" s="179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180" t="s">
        <v>396</v>
      </c>
      <c r="AT147" s="180" t="s">
        <v>355</v>
      </c>
      <c r="AU147" s="180" t="s">
        <v>22</v>
      </c>
      <c r="AY147" s="20" t="s">
        <v>216</v>
      </c>
      <c r="BE147" s="181">
        <f>IF(N147="základní",J147,0)</f>
        <v>0</v>
      </c>
      <c r="BF147" s="181">
        <f>IF(N147="snížená",J147,0)</f>
        <v>0</v>
      </c>
      <c r="BG147" s="181">
        <f>IF(N147="zákl. přenesená",J147,0)</f>
        <v>0</v>
      </c>
      <c r="BH147" s="181">
        <f>IF(N147="sníž. přenesená",J147,0)</f>
        <v>0</v>
      </c>
      <c r="BI147" s="181">
        <f>IF(N147="nulová",J147,0)</f>
        <v>0</v>
      </c>
      <c r="BJ147" s="20" t="s">
        <v>88</v>
      </c>
      <c r="BK147" s="181">
        <f>ROUND(I147*H147,2)</f>
        <v>0</v>
      </c>
      <c r="BL147" s="20" t="s">
        <v>302</v>
      </c>
      <c r="BM147" s="180" t="s">
        <v>2302</v>
      </c>
    </row>
    <row r="148" spans="1:65" s="2" customFormat="1" ht="37.8" customHeight="1">
      <c r="A148" s="40"/>
      <c r="B148" s="167"/>
      <c r="C148" s="168" t="s">
        <v>426</v>
      </c>
      <c r="D148" s="168" t="s">
        <v>218</v>
      </c>
      <c r="E148" s="169" t="s">
        <v>2401</v>
      </c>
      <c r="F148" s="170" t="s">
        <v>2402</v>
      </c>
      <c r="G148" s="171" t="s">
        <v>461</v>
      </c>
      <c r="H148" s="172">
        <v>0.08</v>
      </c>
      <c r="I148" s="173"/>
      <c r="J148" s="174">
        <f>ROUND(I148*H148,2)</f>
        <v>0</v>
      </c>
      <c r="K148" s="175"/>
      <c r="L148" s="41"/>
      <c r="M148" s="176" t="s">
        <v>3</v>
      </c>
      <c r="N148" s="177" t="s">
        <v>51</v>
      </c>
      <c r="O148" s="74"/>
      <c r="P148" s="178">
        <f>O148*H148</f>
        <v>0</v>
      </c>
      <c r="Q148" s="178">
        <v>0</v>
      </c>
      <c r="R148" s="178">
        <f>Q148*H148</f>
        <v>0</v>
      </c>
      <c r="S148" s="178">
        <v>0</v>
      </c>
      <c r="T148" s="179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180" t="s">
        <v>302</v>
      </c>
      <c r="AT148" s="180" t="s">
        <v>218</v>
      </c>
      <c r="AU148" s="180" t="s">
        <v>22</v>
      </c>
      <c r="AY148" s="20" t="s">
        <v>216</v>
      </c>
      <c r="BE148" s="181">
        <f>IF(N148="základní",J148,0)</f>
        <v>0</v>
      </c>
      <c r="BF148" s="181">
        <f>IF(N148="snížená",J148,0)</f>
        <v>0</v>
      </c>
      <c r="BG148" s="181">
        <f>IF(N148="zákl. přenesená",J148,0)</f>
        <v>0</v>
      </c>
      <c r="BH148" s="181">
        <f>IF(N148="sníž. přenesená",J148,0)</f>
        <v>0</v>
      </c>
      <c r="BI148" s="181">
        <f>IF(N148="nulová",J148,0)</f>
        <v>0</v>
      </c>
      <c r="BJ148" s="20" t="s">
        <v>88</v>
      </c>
      <c r="BK148" s="181">
        <f>ROUND(I148*H148,2)</f>
        <v>0</v>
      </c>
      <c r="BL148" s="20" t="s">
        <v>302</v>
      </c>
      <c r="BM148" s="180" t="s">
        <v>2403</v>
      </c>
    </row>
    <row r="149" spans="1:65" s="2" customFormat="1" ht="14.4" customHeight="1">
      <c r="A149" s="40"/>
      <c r="B149" s="167"/>
      <c r="C149" s="168" t="s">
        <v>433</v>
      </c>
      <c r="D149" s="168" t="s">
        <v>218</v>
      </c>
      <c r="E149" s="169" t="s">
        <v>2369</v>
      </c>
      <c r="F149" s="170" t="s">
        <v>2370</v>
      </c>
      <c r="G149" s="171" t="s">
        <v>2371</v>
      </c>
      <c r="H149" s="172">
        <v>0.08</v>
      </c>
      <c r="I149" s="173"/>
      <c r="J149" s="174">
        <f>ROUND(I149*H149,2)</f>
        <v>0</v>
      </c>
      <c r="K149" s="175"/>
      <c r="L149" s="41"/>
      <c r="M149" s="176" t="s">
        <v>3</v>
      </c>
      <c r="N149" s="177" t="s">
        <v>51</v>
      </c>
      <c r="O149" s="74"/>
      <c r="P149" s="178">
        <f>O149*H149</f>
        <v>0</v>
      </c>
      <c r="Q149" s="178">
        <v>0</v>
      </c>
      <c r="R149" s="178">
        <f>Q149*H149</f>
        <v>0</v>
      </c>
      <c r="S149" s="178">
        <v>0</v>
      </c>
      <c r="T149" s="179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180" t="s">
        <v>302</v>
      </c>
      <c r="AT149" s="180" t="s">
        <v>218</v>
      </c>
      <c r="AU149" s="180" t="s">
        <v>22</v>
      </c>
      <c r="AY149" s="20" t="s">
        <v>216</v>
      </c>
      <c r="BE149" s="181">
        <f>IF(N149="základní",J149,0)</f>
        <v>0</v>
      </c>
      <c r="BF149" s="181">
        <f>IF(N149="snížená",J149,0)</f>
        <v>0</v>
      </c>
      <c r="BG149" s="181">
        <f>IF(N149="zákl. přenesená",J149,0)</f>
        <v>0</v>
      </c>
      <c r="BH149" s="181">
        <f>IF(N149="sníž. přenesená",J149,0)</f>
        <v>0</v>
      </c>
      <c r="BI149" s="181">
        <f>IF(N149="nulová",J149,0)</f>
        <v>0</v>
      </c>
      <c r="BJ149" s="20" t="s">
        <v>88</v>
      </c>
      <c r="BK149" s="181">
        <f>ROUND(I149*H149,2)</f>
        <v>0</v>
      </c>
      <c r="BL149" s="20" t="s">
        <v>302</v>
      </c>
      <c r="BM149" s="180" t="s">
        <v>2378</v>
      </c>
    </row>
    <row r="150" spans="1:65" s="2" customFormat="1" ht="14.4" customHeight="1">
      <c r="A150" s="40"/>
      <c r="B150" s="167"/>
      <c r="C150" s="168" t="s">
        <v>439</v>
      </c>
      <c r="D150" s="168" t="s">
        <v>218</v>
      </c>
      <c r="E150" s="169" t="s">
        <v>2303</v>
      </c>
      <c r="F150" s="170" t="s">
        <v>2304</v>
      </c>
      <c r="G150" s="171" t="s">
        <v>1435</v>
      </c>
      <c r="H150" s="172">
        <v>0.08</v>
      </c>
      <c r="I150" s="173"/>
      <c r="J150" s="174">
        <f>ROUND(I150*H150,2)</f>
        <v>0</v>
      </c>
      <c r="K150" s="175"/>
      <c r="L150" s="41"/>
      <c r="M150" s="176" t="s">
        <v>3</v>
      </c>
      <c r="N150" s="177" t="s">
        <v>51</v>
      </c>
      <c r="O150" s="74"/>
      <c r="P150" s="178">
        <f>O150*H150</f>
        <v>0</v>
      </c>
      <c r="Q150" s="178">
        <v>0</v>
      </c>
      <c r="R150" s="178">
        <f>Q150*H150</f>
        <v>0</v>
      </c>
      <c r="S150" s="178">
        <v>0</v>
      </c>
      <c r="T150" s="179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180" t="s">
        <v>302</v>
      </c>
      <c r="AT150" s="180" t="s">
        <v>218</v>
      </c>
      <c r="AU150" s="180" t="s">
        <v>22</v>
      </c>
      <c r="AY150" s="20" t="s">
        <v>216</v>
      </c>
      <c r="BE150" s="181">
        <f>IF(N150="základní",J150,0)</f>
        <v>0</v>
      </c>
      <c r="BF150" s="181">
        <f>IF(N150="snížená",J150,0)</f>
        <v>0</v>
      </c>
      <c r="BG150" s="181">
        <f>IF(N150="zákl. přenesená",J150,0)</f>
        <v>0</v>
      </c>
      <c r="BH150" s="181">
        <f>IF(N150="sníž. přenesená",J150,0)</f>
        <v>0</v>
      </c>
      <c r="BI150" s="181">
        <f>IF(N150="nulová",J150,0)</f>
        <v>0</v>
      </c>
      <c r="BJ150" s="20" t="s">
        <v>88</v>
      </c>
      <c r="BK150" s="181">
        <f>ROUND(I150*H150,2)</f>
        <v>0</v>
      </c>
      <c r="BL150" s="20" t="s">
        <v>302</v>
      </c>
      <c r="BM150" s="180" t="s">
        <v>2305</v>
      </c>
    </row>
    <row r="151" spans="1:65" s="2" customFormat="1" ht="37.8" customHeight="1">
      <c r="A151" s="40"/>
      <c r="B151" s="167"/>
      <c r="C151" s="168" t="s">
        <v>444</v>
      </c>
      <c r="D151" s="168" t="s">
        <v>218</v>
      </c>
      <c r="E151" s="169" t="s">
        <v>2306</v>
      </c>
      <c r="F151" s="170" t="s">
        <v>2307</v>
      </c>
      <c r="G151" s="171" t="s">
        <v>2308</v>
      </c>
      <c r="H151" s="240"/>
      <c r="I151" s="173"/>
      <c r="J151" s="174">
        <f>ROUND(I151*H151,2)</f>
        <v>0</v>
      </c>
      <c r="K151" s="175"/>
      <c r="L151" s="41"/>
      <c r="M151" s="176" t="s">
        <v>3</v>
      </c>
      <c r="N151" s="177" t="s">
        <v>51</v>
      </c>
      <c r="O151" s="74"/>
      <c r="P151" s="178">
        <f>O151*H151</f>
        <v>0</v>
      </c>
      <c r="Q151" s="178">
        <v>0</v>
      </c>
      <c r="R151" s="178">
        <f>Q151*H151</f>
        <v>0</v>
      </c>
      <c r="S151" s="178">
        <v>0</v>
      </c>
      <c r="T151" s="179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180" t="s">
        <v>302</v>
      </c>
      <c r="AT151" s="180" t="s">
        <v>218</v>
      </c>
      <c r="AU151" s="180" t="s">
        <v>22</v>
      </c>
      <c r="AY151" s="20" t="s">
        <v>216</v>
      </c>
      <c r="BE151" s="181">
        <f>IF(N151="základní",J151,0)</f>
        <v>0</v>
      </c>
      <c r="BF151" s="181">
        <f>IF(N151="snížená",J151,0)</f>
        <v>0</v>
      </c>
      <c r="BG151" s="181">
        <f>IF(N151="zákl. přenesená",J151,0)</f>
        <v>0</v>
      </c>
      <c r="BH151" s="181">
        <f>IF(N151="sníž. přenesená",J151,0)</f>
        <v>0</v>
      </c>
      <c r="BI151" s="181">
        <f>IF(N151="nulová",J151,0)</f>
        <v>0</v>
      </c>
      <c r="BJ151" s="20" t="s">
        <v>88</v>
      </c>
      <c r="BK151" s="181">
        <f>ROUND(I151*H151,2)</f>
        <v>0</v>
      </c>
      <c r="BL151" s="20" t="s">
        <v>302</v>
      </c>
      <c r="BM151" s="180" t="s">
        <v>2309</v>
      </c>
    </row>
    <row r="152" spans="1:65" s="2" customFormat="1" ht="49.05" customHeight="1">
      <c r="A152" s="40"/>
      <c r="B152" s="167"/>
      <c r="C152" s="168" t="s">
        <v>449</v>
      </c>
      <c r="D152" s="168" t="s">
        <v>218</v>
      </c>
      <c r="E152" s="169" t="s">
        <v>2310</v>
      </c>
      <c r="F152" s="170" t="s">
        <v>2311</v>
      </c>
      <c r="G152" s="171" t="s">
        <v>2308</v>
      </c>
      <c r="H152" s="240"/>
      <c r="I152" s="173"/>
      <c r="J152" s="174">
        <f>ROUND(I152*H152,2)</f>
        <v>0</v>
      </c>
      <c r="K152" s="175"/>
      <c r="L152" s="41"/>
      <c r="M152" s="176" t="s">
        <v>3</v>
      </c>
      <c r="N152" s="177" t="s">
        <v>51</v>
      </c>
      <c r="O152" s="74"/>
      <c r="P152" s="178">
        <f>O152*H152</f>
        <v>0</v>
      </c>
      <c r="Q152" s="178">
        <v>0</v>
      </c>
      <c r="R152" s="178">
        <f>Q152*H152</f>
        <v>0</v>
      </c>
      <c r="S152" s="178">
        <v>0</v>
      </c>
      <c r="T152" s="179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180" t="s">
        <v>302</v>
      </c>
      <c r="AT152" s="180" t="s">
        <v>218</v>
      </c>
      <c r="AU152" s="180" t="s">
        <v>22</v>
      </c>
      <c r="AY152" s="20" t="s">
        <v>216</v>
      </c>
      <c r="BE152" s="181">
        <f>IF(N152="základní",J152,0)</f>
        <v>0</v>
      </c>
      <c r="BF152" s="181">
        <f>IF(N152="snížená",J152,0)</f>
        <v>0</v>
      </c>
      <c r="BG152" s="181">
        <f>IF(N152="zákl. přenesená",J152,0)</f>
        <v>0</v>
      </c>
      <c r="BH152" s="181">
        <f>IF(N152="sníž. přenesená",J152,0)</f>
        <v>0</v>
      </c>
      <c r="BI152" s="181">
        <f>IF(N152="nulová",J152,0)</f>
        <v>0</v>
      </c>
      <c r="BJ152" s="20" t="s">
        <v>88</v>
      </c>
      <c r="BK152" s="181">
        <f>ROUND(I152*H152,2)</f>
        <v>0</v>
      </c>
      <c r="BL152" s="20" t="s">
        <v>302</v>
      </c>
      <c r="BM152" s="180" t="s">
        <v>2312</v>
      </c>
    </row>
    <row r="153" spans="1:63" s="12" customFormat="1" ht="22.8" customHeight="1">
      <c r="A153" s="12"/>
      <c r="B153" s="154"/>
      <c r="C153" s="12"/>
      <c r="D153" s="155" t="s">
        <v>79</v>
      </c>
      <c r="E153" s="165" t="s">
        <v>2313</v>
      </c>
      <c r="F153" s="165" t="s">
        <v>2314</v>
      </c>
      <c r="G153" s="12"/>
      <c r="H153" s="12"/>
      <c r="I153" s="157"/>
      <c r="J153" s="166">
        <f>BK153</f>
        <v>0</v>
      </c>
      <c r="K153" s="12"/>
      <c r="L153" s="154"/>
      <c r="M153" s="159"/>
      <c r="N153" s="160"/>
      <c r="O153" s="160"/>
      <c r="P153" s="161">
        <f>SUM(P154:P155)</f>
        <v>0</v>
      </c>
      <c r="Q153" s="160"/>
      <c r="R153" s="161">
        <f>SUM(R154:R155)</f>
        <v>0</v>
      </c>
      <c r="S153" s="160"/>
      <c r="T153" s="162">
        <f>SUM(T154:T155)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155" t="s">
        <v>22</v>
      </c>
      <c r="AT153" s="163" t="s">
        <v>79</v>
      </c>
      <c r="AU153" s="163" t="s">
        <v>88</v>
      </c>
      <c r="AY153" s="155" t="s">
        <v>216</v>
      </c>
      <c r="BK153" s="164">
        <f>SUM(BK154:BK155)</f>
        <v>0</v>
      </c>
    </row>
    <row r="154" spans="1:65" s="2" customFormat="1" ht="24.15" customHeight="1">
      <c r="A154" s="40"/>
      <c r="B154" s="167"/>
      <c r="C154" s="168" t="s">
        <v>454</v>
      </c>
      <c r="D154" s="168" t="s">
        <v>218</v>
      </c>
      <c r="E154" s="169" t="s">
        <v>2315</v>
      </c>
      <c r="F154" s="170" t="s">
        <v>2316</v>
      </c>
      <c r="G154" s="171" t="s">
        <v>1435</v>
      </c>
      <c r="H154" s="172">
        <v>0.08</v>
      </c>
      <c r="I154" s="173"/>
      <c r="J154" s="174">
        <f>ROUND(I154*H154,2)</f>
        <v>0</v>
      </c>
      <c r="K154" s="175"/>
      <c r="L154" s="41"/>
      <c r="M154" s="176" t="s">
        <v>3</v>
      </c>
      <c r="N154" s="177" t="s">
        <v>51</v>
      </c>
      <c r="O154" s="74"/>
      <c r="P154" s="178">
        <f>O154*H154</f>
        <v>0</v>
      </c>
      <c r="Q154" s="178">
        <v>0</v>
      </c>
      <c r="R154" s="178">
        <f>Q154*H154</f>
        <v>0</v>
      </c>
      <c r="S154" s="178">
        <v>0</v>
      </c>
      <c r="T154" s="179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180" t="s">
        <v>302</v>
      </c>
      <c r="AT154" s="180" t="s">
        <v>218</v>
      </c>
      <c r="AU154" s="180" t="s">
        <v>22</v>
      </c>
      <c r="AY154" s="20" t="s">
        <v>216</v>
      </c>
      <c r="BE154" s="181">
        <f>IF(N154="základní",J154,0)</f>
        <v>0</v>
      </c>
      <c r="BF154" s="181">
        <f>IF(N154="snížená",J154,0)</f>
        <v>0</v>
      </c>
      <c r="BG154" s="181">
        <f>IF(N154="zákl. přenesená",J154,0)</f>
        <v>0</v>
      </c>
      <c r="BH154" s="181">
        <f>IF(N154="sníž. přenesená",J154,0)</f>
        <v>0</v>
      </c>
      <c r="BI154" s="181">
        <f>IF(N154="nulová",J154,0)</f>
        <v>0</v>
      </c>
      <c r="BJ154" s="20" t="s">
        <v>88</v>
      </c>
      <c r="BK154" s="181">
        <f>ROUND(I154*H154,2)</f>
        <v>0</v>
      </c>
      <c r="BL154" s="20" t="s">
        <v>302</v>
      </c>
      <c r="BM154" s="180" t="s">
        <v>2317</v>
      </c>
    </row>
    <row r="155" spans="1:47" s="2" customFormat="1" ht="12">
      <c r="A155" s="40"/>
      <c r="B155" s="41"/>
      <c r="C155" s="40"/>
      <c r="D155" s="183" t="s">
        <v>229</v>
      </c>
      <c r="E155" s="40"/>
      <c r="F155" s="191" t="s">
        <v>2318</v>
      </c>
      <c r="G155" s="40"/>
      <c r="H155" s="40"/>
      <c r="I155" s="192"/>
      <c r="J155" s="40"/>
      <c r="K155" s="40"/>
      <c r="L155" s="41"/>
      <c r="M155" s="193"/>
      <c r="N155" s="194"/>
      <c r="O155" s="74"/>
      <c r="P155" s="74"/>
      <c r="Q155" s="74"/>
      <c r="R155" s="74"/>
      <c r="S155" s="74"/>
      <c r="T155" s="75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T155" s="20" t="s">
        <v>229</v>
      </c>
      <c r="AU155" s="20" t="s">
        <v>22</v>
      </c>
    </row>
    <row r="156" spans="1:63" s="12" customFormat="1" ht="25.9" customHeight="1">
      <c r="A156" s="12"/>
      <c r="B156" s="154"/>
      <c r="C156" s="12"/>
      <c r="D156" s="155" t="s">
        <v>79</v>
      </c>
      <c r="E156" s="156" t="s">
        <v>1100</v>
      </c>
      <c r="F156" s="156" t="s">
        <v>1101</v>
      </c>
      <c r="G156" s="12"/>
      <c r="H156" s="12"/>
      <c r="I156" s="157"/>
      <c r="J156" s="158">
        <f>BK156</f>
        <v>0</v>
      </c>
      <c r="K156" s="12"/>
      <c r="L156" s="154"/>
      <c r="M156" s="159"/>
      <c r="N156" s="160"/>
      <c r="O156" s="160"/>
      <c r="P156" s="161">
        <f>P157</f>
        <v>0</v>
      </c>
      <c r="Q156" s="160"/>
      <c r="R156" s="161">
        <f>R157</f>
        <v>0</v>
      </c>
      <c r="S156" s="160"/>
      <c r="T156" s="162">
        <f>T157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155" t="s">
        <v>222</v>
      </c>
      <c r="AT156" s="163" t="s">
        <v>79</v>
      </c>
      <c r="AU156" s="163" t="s">
        <v>80</v>
      </c>
      <c r="AY156" s="155" t="s">
        <v>216</v>
      </c>
      <c r="BK156" s="164">
        <f>BK157</f>
        <v>0</v>
      </c>
    </row>
    <row r="157" spans="1:65" s="2" customFormat="1" ht="14.4" customHeight="1">
      <c r="A157" s="40"/>
      <c r="B157" s="167"/>
      <c r="C157" s="168" t="s">
        <v>30</v>
      </c>
      <c r="D157" s="168" t="s">
        <v>218</v>
      </c>
      <c r="E157" s="169" t="s">
        <v>2373</v>
      </c>
      <c r="F157" s="170" t="s">
        <v>2374</v>
      </c>
      <c r="G157" s="171" t="s">
        <v>1089</v>
      </c>
      <c r="H157" s="172">
        <v>3</v>
      </c>
      <c r="I157" s="173"/>
      <c r="J157" s="174">
        <f>ROUND(I157*H157,2)</f>
        <v>0</v>
      </c>
      <c r="K157" s="175"/>
      <c r="L157" s="41"/>
      <c r="M157" s="214" t="s">
        <v>3</v>
      </c>
      <c r="N157" s="215" t="s">
        <v>51</v>
      </c>
      <c r="O157" s="216"/>
      <c r="P157" s="217">
        <f>O157*H157</f>
        <v>0</v>
      </c>
      <c r="Q157" s="217">
        <v>0</v>
      </c>
      <c r="R157" s="217">
        <f>Q157*H157</f>
        <v>0</v>
      </c>
      <c r="S157" s="217">
        <v>0</v>
      </c>
      <c r="T157" s="218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180" t="s">
        <v>2375</v>
      </c>
      <c r="AT157" s="180" t="s">
        <v>218</v>
      </c>
      <c r="AU157" s="180" t="s">
        <v>88</v>
      </c>
      <c r="AY157" s="20" t="s">
        <v>216</v>
      </c>
      <c r="BE157" s="181">
        <f>IF(N157="základní",J157,0)</f>
        <v>0</v>
      </c>
      <c r="BF157" s="181">
        <f>IF(N157="snížená",J157,0)</f>
        <v>0</v>
      </c>
      <c r="BG157" s="181">
        <f>IF(N157="zákl. přenesená",J157,0)</f>
        <v>0</v>
      </c>
      <c r="BH157" s="181">
        <f>IF(N157="sníž. přenesená",J157,0)</f>
        <v>0</v>
      </c>
      <c r="BI157" s="181">
        <f>IF(N157="nulová",J157,0)</f>
        <v>0</v>
      </c>
      <c r="BJ157" s="20" t="s">
        <v>88</v>
      </c>
      <c r="BK157" s="181">
        <f>ROUND(I157*H157,2)</f>
        <v>0</v>
      </c>
      <c r="BL157" s="20" t="s">
        <v>2375</v>
      </c>
      <c r="BM157" s="180" t="s">
        <v>2379</v>
      </c>
    </row>
    <row r="158" spans="1:31" s="2" customFormat="1" ht="6.95" customHeight="1">
      <c r="A158" s="40"/>
      <c r="B158" s="57"/>
      <c r="C158" s="58"/>
      <c r="D158" s="58"/>
      <c r="E158" s="58"/>
      <c r="F158" s="58"/>
      <c r="G158" s="58"/>
      <c r="H158" s="58"/>
      <c r="I158" s="58"/>
      <c r="J158" s="58"/>
      <c r="K158" s="58"/>
      <c r="L158" s="41"/>
      <c r="M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</row>
  </sheetData>
  <autoFilter ref="C87:K157"/>
  <mergeCells count="9">
    <mergeCell ref="E7:H7"/>
    <mergeCell ref="E9:H9"/>
    <mergeCell ref="E18:H18"/>
    <mergeCell ref="E27:H27"/>
    <mergeCell ref="E48:H48"/>
    <mergeCell ref="E50:H50"/>
    <mergeCell ref="E78:H78"/>
    <mergeCell ref="E80:H8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9" t="s">
        <v>6</v>
      </c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158</v>
      </c>
    </row>
    <row r="3" spans="2:46" s="1" customFormat="1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3"/>
      <c r="AT3" s="20" t="s">
        <v>22</v>
      </c>
    </row>
    <row r="4" spans="2:46" s="1" customFormat="1" ht="24.95" customHeight="1">
      <c r="B4" s="23"/>
      <c r="D4" s="24" t="s">
        <v>186</v>
      </c>
      <c r="L4" s="23"/>
      <c r="M4" s="116" t="s">
        <v>11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33" t="s">
        <v>17</v>
      </c>
      <c r="L6" s="23"/>
    </row>
    <row r="7" spans="2:12" s="1" customFormat="1" ht="16.5" customHeight="1">
      <c r="B7" s="23"/>
      <c r="E7" s="117" t="str">
        <f>'Rekapitulace stavby'!K6</f>
        <v>II/187 Kolínec průtah</v>
      </c>
      <c r="F7" s="33"/>
      <c r="G7" s="33"/>
      <c r="H7" s="33"/>
      <c r="L7" s="23"/>
    </row>
    <row r="8" spans="1:31" s="2" customFormat="1" ht="12" customHeight="1">
      <c r="A8" s="40"/>
      <c r="B8" s="41"/>
      <c r="C8" s="40"/>
      <c r="D8" s="33" t="s">
        <v>187</v>
      </c>
      <c r="E8" s="40"/>
      <c r="F8" s="40"/>
      <c r="G8" s="40"/>
      <c r="H8" s="40"/>
      <c r="I8" s="40"/>
      <c r="J8" s="40"/>
      <c r="K8" s="40"/>
      <c r="L8" s="118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1"/>
      <c r="C9" s="40"/>
      <c r="D9" s="40"/>
      <c r="E9" s="64" t="s">
        <v>2404</v>
      </c>
      <c r="F9" s="40"/>
      <c r="G9" s="40"/>
      <c r="H9" s="40"/>
      <c r="I9" s="40"/>
      <c r="J9" s="40"/>
      <c r="K9" s="40"/>
      <c r="L9" s="118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1"/>
      <c r="C10" s="40"/>
      <c r="D10" s="40"/>
      <c r="E10" s="40"/>
      <c r="F10" s="40"/>
      <c r="G10" s="40"/>
      <c r="H10" s="40"/>
      <c r="I10" s="40"/>
      <c r="J10" s="40"/>
      <c r="K10" s="40"/>
      <c r="L10" s="118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1"/>
      <c r="C11" s="40"/>
      <c r="D11" s="33" t="s">
        <v>19</v>
      </c>
      <c r="E11" s="40"/>
      <c r="F11" s="28" t="s">
        <v>20</v>
      </c>
      <c r="G11" s="40"/>
      <c r="H11" s="40"/>
      <c r="I11" s="33" t="s">
        <v>21</v>
      </c>
      <c r="J11" s="28" t="s">
        <v>3</v>
      </c>
      <c r="K11" s="40"/>
      <c r="L11" s="118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1"/>
      <c r="C12" s="40"/>
      <c r="D12" s="33" t="s">
        <v>23</v>
      </c>
      <c r="E12" s="40"/>
      <c r="F12" s="28" t="s">
        <v>24</v>
      </c>
      <c r="G12" s="40"/>
      <c r="H12" s="40"/>
      <c r="I12" s="33" t="s">
        <v>25</v>
      </c>
      <c r="J12" s="66" t="str">
        <f>'Rekapitulace stavby'!AN8</f>
        <v>21. 1. 2021</v>
      </c>
      <c r="K12" s="40"/>
      <c r="L12" s="118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1"/>
      <c r="C13" s="40"/>
      <c r="D13" s="40"/>
      <c r="E13" s="40"/>
      <c r="F13" s="40"/>
      <c r="G13" s="40"/>
      <c r="H13" s="40"/>
      <c r="I13" s="40"/>
      <c r="J13" s="40"/>
      <c r="K13" s="40"/>
      <c r="L13" s="118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1"/>
      <c r="C14" s="40"/>
      <c r="D14" s="33" t="s">
        <v>31</v>
      </c>
      <c r="E14" s="40"/>
      <c r="F14" s="40"/>
      <c r="G14" s="40"/>
      <c r="H14" s="40"/>
      <c r="I14" s="33" t="s">
        <v>32</v>
      </c>
      <c r="J14" s="28" t="s">
        <v>33</v>
      </c>
      <c r="K14" s="40"/>
      <c r="L14" s="118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1"/>
      <c r="C15" s="40"/>
      <c r="D15" s="40"/>
      <c r="E15" s="28" t="s">
        <v>34</v>
      </c>
      <c r="F15" s="40"/>
      <c r="G15" s="40"/>
      <c r="H15" s="40"/>
      <c r="I15" s="33" t="s">
        <v>35</v>
      </c>
      <c r="J15" s="28" t="s">
        <v>3</v>
      </c>
      <c r="K15" s="40"/>
      <c r="L15" s="118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1"/>
      <c r="C16" s="40"/>
      <c r="D16" s="40"/>
      <c r="E16" s="40"/>
      <c r="F16" s="40"/>
      <c r="G16" s="40"/>
      <c r="H16" s="40"/>
      <c r="I16" s="40"/>
      <c r="J16" s="40"/>
      <c r="K16" s="40"/>
      <c r="L16" s="118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1"/>
      <c r="C17" s="40"/>
      <c r="D17" s="33" t="s">
        <v>36</v>
      </c>
      <c r="E17" s="40"/>
      <c r="F17" s="40"/>
      <c r="G17" s="40"/>
      <c r="H17" s="40"/>
      <c r="I17" s="33" t="s">
        <v>32</v>
      </c>
      <c r="J17" s="34" t="str">
        <f>'Rekapitulace stavby'!AN13</f>
        <v>Vyplň údaj</v>
      </c>
      <c r="K17" s="40"/>
      <c r="L17" s="118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1"/>
      <c r="C18" s="40"/>
      <c r="D18" s="40"/>
      <c r="E18" s="34" t="str">
        <f>'Rekapitulace stavby'!E14</f>
        <v>Vyplň údaj</v>
      </c>
      <c r="F18" s="28"/>
      <c r="G18" s="28"/>
      <c r="H18" s="28"/>
      <c r="I18" s="33" t="s">
        <v>35</v>
      </c>
      <c r="J18" s="34" t="str">
        <f>'Rekapitulace stavby'!AN14</f>
        <v>Vyplň údaj</v>
      </c>
      <c r="K18" s="40"/>
      <c r="L18" s="118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1"/>
      <c r="C19" s="40"/>
      <c r="D19" s="40"/>
      <c r="E19" s="40"/>
      <c r="F19" s="40"/>
      <c r="G19" s="40"/>
      <c r="H19" s="40"/>
      <c r="I19" s="40"/>
      <c r="J19" s="40"/>
      <c r="K19" s="40"/>
      <c r="L19" s="118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1"/>
      <c r="C20" s="40"/>
      <c r="D20" s="33" t="s">
        <v>38</v>
      </c>
      <c r="E20" s="40"/>
      <c r="F20" s="40"/>
      <c r="G20" s="40"/>
      <c r="H20" s="40"/>
      <c r="I20" s="33" t="s">
        <v>32</v>
      </c>
      <c r="J20" s="28" t="s">
        <v>39</v>
      </c>
      <c r="K20" s="40"/>
      <c r="L20" s="118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1"/>
      <c r="C21" s="40"/>
      <c r="D21" s="40"/>
      <c r="E21" s="28" t="s">
        <v>40</v>
      </c>
      <c r="F21" s="40"/>
      <c r="G21" s="40"/>
      <c r="H21" s="40"/>
      <c r="I21" s="33" t="s">
        <v>35</v>
      </c>
      <c r="J21" s="28" t="s">
        <v>3</v>
      </c>
      <c r="K21" s="40"/>
      <c r="L21" s="118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1"/>
      <c r="C22" s="40"/>
      <c r="D22" s="40"/>
      <c r="E22" s="40"/>
      <c r="F22" s="40"/>
      <c r="G22" s="40"/>
      <c r="H22" s="40"/>
      <c r="I22" s="40"/>
      <c r="J22" s="40"/>
      <c r="K22" s="40"/>
      <c r="L22" s="118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1"/>
      <c r="C23" s="40"/>
      <c r="D23" s="33" t="s">
        <v>42</v>
      </c>
      <c r="E23" s="40"/>
      <c r="F23" s="40"/>
      <c r="G23" s="40"/>
      <c r="H23" s="40"/>
      <c r="I23" s="33" t="s">
        <v>32</v>
      </c>
      <c r="J23" s="28" t="s">
        <v>39</v>
      </c>
      <c r="K23" s="40"/>
      <c r="L23" s="118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1"/>
      <c r="C24" s="40"/>
      <c r="D24" s="40"/>
      <c r="E24" s="28" t="s">
        <v>43</v>
      </c>
      <c r="F24" s="40"/>
      <c r="G24" s="40"/>
      <c r="H24" s="40"/>
      <c r="I24" s="33" t="s">
        <v>35</v>
      </c>
      <c r="J24" s="28" t="s">
        <v>3</v>
      </c>
      <c r="K24" s="40"/>
      <c r="L24" s="118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1"/>
      <c r="C25" s="40"/>
      <c r="D25" s="40"/>
      <c r="E25" s="40"/>
      <c r="F25" s="40"/>
      <c r="G25" s="40"/>
      <c r="H25" s="40"/>
      <c r="I25" s="40"/>
      <c r="J25" s="40"/>
      <c r="K25" s="40"/>
      <c r="L25" s="118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1"/>
      <c r="C26" s="40"/>
      <c r="D26" s="33" t="s">
        <v>44</v>
      </c>
      <c r="E26" s="40"/>
      <c r="F26" s="40"/>
      <c r="G26" s="40"/>
      <c r="H26" s="40"/>
      <c r="I26" s="40"/>
      <c r="J26" s="40"/>
      <c r="K26" s="40"/>
      <c r="L26" s="118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19"/>
      <c r="B27" s="120"/>
      <c r="C27" s="119"/>
      <c r="D27" s="119"/>
      <c r="E27" s="38" t="s">
        <v>3</v>
      </c>
      <c r="F27" s="38"/>
      <c r="G27" s="38"/>
      <c r="H27" s="38"/>
      <c r="I27" s="119"/>
      <c r="J27" s="119"/>
      <c r="K27" s="119"/>
      <c r="L27" s="121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</row>
    <row r="28" spans="1:31" s="2" customFormat="1" ht="6.95" customHeight="1">
      <c r="A28" s="40"/>
      <c r="B28" s="41"/>
      <c r="C28" s="40"/>
      <c r="D28" s="40"/>
      <c r="E28" s="40"/>
      <c r="F28" s="40"/>
      <c r="G28" s="40"/>
      <c r="H28" s="40"/>
      <c r="I28" s="40"/>
      <c r="J28" s="40"/>
      <c r="K28" s="40"/>
      <c r="L28" s="118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1"/>
      <c r="C29" s="40"/>
      <c r="D29" s="86"/>
      <c r="E29" s="86"/>
      <c r="F29" s="86"/>
      <c r="G29" s="86"/>
      <c r="H29" s="86"/>
      <c r="I29" s="86"/>
      <c r="J29" s="86"/>
      <c r="K29" s="86"/>
      <c r="L29" s="118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1"/>
      <c r="C30" s="40"/>
      <c r="D30" s="122" t="s">
        <v>46</v>
      </c>
      <c r="E30" s="40"/>
      <c r="F30" s="40"/>
      <c r="G30" s="40"/>
      <c r="H30" s="40"/>
      <c r="I30" s="40"/>
      <c r="J30" s="92">
        <f>ROUND(J88,2)</f>
        <v>0</v>
      </c>
      <c r="K30" s="40"/>
      <c r="L30" s="118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1"/>
      <c r="C31" s="40"/>
      <c r="D31" s="86"/>
      <c r="E31" s="86"/>
      <c r="F31" s="86"/>
      <c r="G31" s="86"/>
      <c r="H31" s="86"/>
      <c r="I31" s="86"/>
      <c r="J31" s="86"/>
      <c r="K31" s="86"/>
      <c r="L31" s="118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1"/>
      <c r="C32" s="40"/>
      <c r="D32" s="40"/>
      <c r="E32" s="40"/>
      <c r="F32" s="45" t="s">
        <v>48</v>
      </c>
      <c r="G32" s="40"/>
      <c r="H32" s="40"/>
      <c r="I32" s="45" t="s">
        <v>47</v>
      </c>
      <c r="J32" s="45" t="s">
        <v>49</v>
      </c>
      <c r="K32" s="40"/>
      <c r="L32" s="118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1"/>
      <c r="C33" s="40"/>
      <c r="D33" s="123" t="s">
        <v>50</v>
      </c>
      <c r="E33" s="33" t="s">
        <v>51</v>
      </c>
      <c r="F33" s="124">
        <f>ROUND((SUM(BE88:BE164)),2)</f>
        <v>0</v>
      </c>
      <c r="G33" s="40"/>
      <c r="H33" s="40"/>
      <c r="I33" s="125">
        <v>0.21</v>
      </c>
      <c r="J33" s="124">
        <f>ROUND(((SUM(BE88:BE164))*I33),2)</f>
        <v>0</v>
      </c>
      <c r="K33" s="40"/>
      <c r="L33" s="118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1"/>
      <c r="C34" s="40"/>
      <c r="D34" s="40"/>
      <c r="E34" s="33" t="s">
        <v>52</v>
      </c>
      <c r="F34" s="124">
        <f>ROUND((SUM(BF88:BF164)),2)</f>
        <v>0</v>
      </c>
      <c r="G34" s="40"/>
      <c r="H34" s="40"/>
      <c r="I34" s="125">
        <v>0.15</v>
      </c>
      <c r="J34" s="124">
        <f>ROUND(((SUM(BF88:BF164))*I34),2)</f>
        <v>0</v>
      </c>
      <c r="K34" s="40"/>
      <c r="L34" s="118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1"/>
      <c r="C35" s="40"/>
      <c r="D35" s="40"/>
      <c r="E35" s="33" t="s">
        <v>53</v>
      </c>
      <c r="F35" s="124">
        <f>ROUND((SUM(BG88:BG164)),2)</f>
        <v>0</v>
      </c>
      <c r="G35" s="40"/>
      <c r="H35" s="40"/>
      <c r="I35" s="125">
        <v>0.21</v>
      </c>
      <c r="J35" s="124">
        <f>0</f>
        <v>0</v>
      </c>
      <c r="K35" s="40"/>
      <c r="L35" s="118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1"/>
      <c r="C36" s="40"/>
      <c r="D36" s="40"/>
      <c r="E36" s="33" t="s">
        <v>54</v>
      </c>
      <c r="F36" s="124">
        <f>ROUND((SUM(BH88:BH164)),2)</f>
        <v>0</v>
      </c>
      <c r="G36" s="40"/>
      <c r="H36" s="40"/>
      <c r="I36" s="125">
        <v>0.15</v>
      </c>
      <c r="J36" s="124">
        <f>0</f>
        <v>0</v>
      </c>
      <c r="K36" s="40"/>
      <c r="L36" s="118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1"/>
      <c r="C37" s="40"/>
      <c r="D37" s="40"/>
      <c r="E37" s="33" t="s">
        <v>55</v>
      </c>
      <c r="F37" s="124">
        <f>ROUND((SUM(BI88:BI164)),2)</f>
        <v>0</v>
      </c>
      <c r="G37" s="40"/>
      <c r="H37" s="40"/>
      <c r="I37" s="125">
        <v>0</v>
      </c>
      <c r="J37" s="124">
        <f>0</f>
        <v>0</v>
      </c>
      <c r="K37" s="40"/>
      <c r="L37" s="118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1"/>
      <c r="C38" s="40"/>
      <c r="D38" s="40"/>
      <c r="E38" s="40"/>
      <c r="F38" s="40"/>
      <c r="G38" s="40"/>
      <c r="H38" s="40"/>
      <c r="I38" s="40"/>
      <c r="J38" s="40"/>
      <c r="K38" s="40"/>
      <c r="L38" s="118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1"/>
      <c r="C39" s="126"/>
      <c r="D39" s="127" t="s">
        <v>56</v>
      </c>
      <c r="E39" s="78"/>
      <c r="F39" s="78"/>
      <c r="G39" s="128" t="s">
        <v>57</v>
      </c>
      <c r="H39" s="129" t="s">
        <v>58</v>
      </c>
      <c r="I39" s="78"/>
      <c r="J39" s="130">
        <f>SUM(J30:J37)</f>
        <v>0</v>
      </c>
      <c r="K39" s="131"/>
      <c r="L39" s="118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57"/>
      <c r="C40" s="58"/>
      <c r="D40" s="58"/>
      <c r="E40" s="58"/>
      <c r="F40" s="58"/>
      <c r="G40" s="58"/>
      <c r="H40" s="58"/>
      <c r="I40" s="58"/>
      <c r="J40" s="58"/>
      <c r="K40" s="58"/>
      <c r="L40" s="118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59"/>
      <c r="C44" s="60"/>
      <c r="D44" s="60"/>
      <c r="E44" s="60"/>
      <c r="F44" s="60"/>
      <c r="G44" s="60"/>
      <c r="H44" s="60"/>
      <c r="I44" s="60"/>
      <c r="J44" s="60"/>
      <c r="K44" s="60"/>
      <c r="L44" s="118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4" t="s">
        <v>189</v>
      </c>
      <c r="D45" s="40"/>
      <c r="E45" s="40"/>
      <c r="F45" s="40"/>
      <c r="G45" s="40"/>
      <c r="H45" s="40"/>
      <c r="I45" s="40"/>
      <c r="J45" s="40"/>
      <c r="K45" s="40"/>
      <c r="L45" s="118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0"/>
      <c r="D46" s="40"/>
      <c r="E46" s="40"/>
      <c r="F46" s="40"/>
      <c r="G46" s="40"/>
      <c r="H46" s="40"/>
      <c r="I46" s="40"/>
      <c r="J46" s="40"/>
      <c r="K46" s="40"/>
      <c r="L46" s="118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3" t="s">
        <v>17</v>
      </c>
      <c r="D47" s="40"/>
      <c r="E47" s="40"/>
      <c r="F47" s="40"/>
      <c r="G47" s="40"/>
      <c r="H47" s="40"/>
      <c r="I47" s="40"/>
      <c r="J47" s="40"/>
      <c r="K47" s="40"/>
      <c r="L47" s="118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0"/>
      <c r="D48" s="40"/>
      <c r="E48" s="117" t="str">
        <f>E7</f>
        <v>II/187 Kolínec průtah</v>
      </c>
      <c r="F48" s="33"/>
      <c r="G48" s="33"/>
      <c r="H48" s="33"/>
      <c r="I48" s="40"/>
      <c r="J48" s="40"/>
      <c r="K48" s="40"/>
      <c r="L48" s="118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3" t="s">
        <v>187</v>
      </c>
      <c r="D49" s="40"/>
      <c r="E49" s="40"/>
      <c r="F49" s="40"/>
      <c r="G49" s="40"/>
      <c r="H49" s="40"/>
      <c r="I49" s="40"/>
      <c r="J49" s="40"/>
      <c r="K49" s="40"/>
      <c r="L49" s="118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0"/>
      <c r="D50" s="40"/>
      <c r="E50" s="64" t="str">
        <f>E9</f>
        <v>SO 401.3 - Veřejné osvětlení - III. úsek - neuznatelné náklady</v>
      </c>
      <c r="F50" s="40"/>
      <c r="G50" s="40"/>
      <c r="H50" s="40"/>
      <c r="I50" s="40"/>
      <c r="J50" s="40"/>
      <c r="K50" s="40"/>
      <c r="L50" s="118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0"/>
      <c r="D51" s="40"/>
      <c r="E51" s="40"/>
      <c r="F51" s="40"/>
      <c r="G51" s="40"/>
      <c r="H51" s="40"/>
      <c r="I51" s="40"/>
      <c r="J51" s="40"/>
      <c r="K51" s="40"/>
      <c r="L51" s="118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3" t="s">
        <v>23</v>
      </c>
      <c r="D52" s="40"/>
      <c r="E52" s="40"/>
      <c r="F52" s="28" t="str">
        <f>F12</f>
        <v>Kolínec</v>
      </c>
      <c r="G52" s="40"/>
      <c r="H52" s="40"/>
      <c r="I52" s="33" t="s">
        <v>25</v>
      </c>
      <c r="J52" s="66" t="str">
        <f>IF(J12="","",J12)</f>
        <v>21. 1. 2021</v>
      </c>
      <c r="K52" s="40"/>
      <c r="L52" s="118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0"/>
      <c r="D53" s="40"/>
      <c r="E53" s="40"/>
      <c r="F53" s="40"/>
      <c r="G53" s="40"/>
      <c r="H53" s="40"/>
      <c r="I53" s="40"/>
      <c r="J53" s="40"/>
      <c r="K53" s="40"/>
      <c r="L53" s="118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40.05" customHeight="1">
      <c r="A54" s="40"/>
      <c r="B54" s="41"/>
      <c r="C54" s="33" t="s">
        <v>31</v>
      </c>
      <c r="D54" s="40"/>
      <c r="E54" s="40"/>
      <c r="F54" s="28" t="str">
        <f>E15</f>
        <v>Městys Kolínec, Kolínec 28, 341 12 Kolínec</v>
      </c>
      <c r="G54" s="40"/>
      <c r="H54" s="40"/>
      <c r="I54" s="33" t="s">
        <v>38</v>
      </c>
      <c r="J54" s="38" t="str">
        <f>E21</f>
        <v>Ing. arch. Martin Jirovský Ph.D., MBA</v>
      </c>
      <c r="K54" s="40"/>
      <c r="L54" s="118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40.05" customHeight="1">
      <c r="A55" s="40"/>
      <c r="B55" s="41"/>
      <c r="C55" s="33" t="s">
        <v>36</v>
      </c>
      <c r="D55" s="40"/>
      <c r="E55" s="40"/>
      <c r="F55" s="28" t="str">
        <f>IF(E18="","",E18)</f>
        <v>Vyplň údaj</v>
      </c>
      <c r="G55" s="40"/>
      <c r="H55" s="40"/>
      <c r="I55" s="33" t="s">
        <v>42</v>
      </c>
      <c r="J55" s="38" t="str">
        <f>E24</f>
        <v>Centrum služen Staré město; Petra Stejskalová</v>
      </c>
      <c r="K55" s="40"/>
      <c r="L55" s="118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0"/>
      <c r="D56" s="40"/>
      <c r="E56" s="40"/>
      <c r="F56" s="40"/>
      <c r="G56" s="40"/>
      <c r="H56" s="40"/>
      <c r="I56" s="40"/>
      <c r="J56" s="40"/>
      <c r="K56" s="40"/>
      <c r="L56" s="118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32" t="s">
        <v>190</v>
      </c>
      <c r="D57" s="126"/>
      <c r="E57" s="126"/>
      <c r="F57" s="126"/>
      <c r="G57" s="126"/>
      <c r="H57" s="126"/>
      <c r="I57" s="126"/>
      <c r="J57" s="133" t="s">
        <v>191</v>
      </c>
      <c r="K57" s="126"/>
      <c r="L57" s="118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0"/>
      <c r="D58" s="40"/>
      <c r="E58" s="40"/>
      <c r="F58" s="40"/>
      <c r="G58" s="40"/>
      <c r="H58" s="40"/>
      <c r="I58" s="40"/>
      <c r="J58" s="40"/>
      <c r="K58" s="40"/>
      <c r="L58" s="118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34" t="s">
        <v>78</v>
      </c>
      <c r="D59" s="40"/>
      <c r="E59" s="40"/>
      <c r="F59" s="40"/>
      <c r="G59" s="40"/>
      <c r="H59" s="40"/>
      <c r="I59" s="40"/>
      <c r="J59" s="92">
        <f>J88</f>
        <v>0</v>
      </c>
      <c r="K59" s="40"/>
      <c r="L59" s="118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20" t="s">
        <v>192</v>
      </c>
    </row>
    <row r="60" spans="1:31" s="9" customFormat="1" ht="24.95" customHeight="1">
      <c r="A60" s="9"/>
      <c r="B60" s="135"/>
      <c r="C60" s="9"/>
      <c r="D60" s="136" t="s">
        <v>193</v>
      </c>
      <c r="E60" s="137"/>
      <c r="F60" s="137"/>
      <c r="G60" s="137"/>
      <c r="H60" s="137"/>
      <c r="I60" s="137"/>
      <c r="J60" s="138">
        <f>J89</f>
        <v>0</v>
      </c>
      <c r="K60" s="9"/>
      <c r="L60" s="135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39"/>
      <c r="C61" s="10"/>
      <c r="D61" s="140" t="s">
        <v>194</v>
      </c>
      <c r="E61" s="141"/>
      <c r="F61" s="141"/>
      <c r="G61" s="141"/>
      <c r="H61" s="141"/>
      <c r="I61" s="141"/>
      <c r="J61" s="142">
        <f>J90</f>
        <v>0</v>
      </c>
      <c r="K61" s="10"/>
      <c r="L61" s="13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39"/>
      <c r="C62" s="10"/>
      <c r="D62" s="140" t="s">
        <v>195</v>
      </c>
      <c r="E62" s="141"/>
      <c r="F62" s="141"/>
      <c r="G62" s="141"/>
      <c r="H62" s="141"/>
      <c r="I62" s="141"/>
      <c r="J62" s="142">
        <f>J110</f>
        <v>0</v>
      </c>
      <c r="K62" s="10"/>
      <c r="L62" s="13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39"/>
      <c r="C63" s="10"/>
      <c r="D63" s="140" t="s">
        <v>1277</v>
      </c>
      <c r="E63" s="141"/>
      <c r="F63" s="141"/>
      <c r="G63" s="141"/>
      <c r="H63" s="141"/>
      <c r="I63" s="141"/>
      <c r="J63" s="142">
        <f>J112</f>
        <v>0</v>
      </c>
      <c r="K63" s="10"/>
      <c r="L63" s="13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39"/>
      <c r="C64" s="10"/>
      <c r="D64" s="140" t="s">
        <v>200</v>
      </c>
      <c r="E64" s="141"/>
      <c r="F64" s="141"/>
      <c r="G64" s="141"/>
      <c r="H64" s="141"/>
      <c r="I64" s="141"/>
      <c r="J64" s="142">
        <f>J115</f>
        <v>0</v>
      </c>
      <c r="K64" s="10"/>
      <c r="L64" s="13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9" customFormat="1" ht="24.95" customHeight="1">
      <c r="A65" s="9"/>
      <c r="B65" s="135"/>
      <c r="C65" s="9"/>
      <c r="D65" s="136" t="s">
        <v>603</v>
      </c>
      <c r="E65" s="137"/>
      <c r="F65" s="137"/>
      <c r="G65" s="137"/>
      <c r="H65" s="137"/>
      <c r="I65" s="137"/>
      <c r="J65" s="138">
        <f>J118</f>
        <v>0</v>
      </c>
      <c r="K65" s="9"/>
      <c r="L65" s="135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10" customFormat="1" ht="19.9" customHeight="1">
      <c r="A66" s="10"/>
      <c r="B66" s="139"/>
      <c r="C66" s="10"/>
      <c r="D66" s="140" t="s">
        <v>1081</v>
      </c>
      <c r="E66" s="141"/>
      <c r="F66" s="141"/>
      <c r="G66" s="141"/>
      <c r="H66" s="141"/>
      <c r="I66" s="141"/>
      <c r="J66" s="142">
        <f>J119</f>
        <v>0</v>
      </c>
      <c r="K66" s="10"/>
      <c r="L66" s="139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39"/>
      <c r="C67" s="10"/>
      <c r="D67" s="140" t="s">
        <v>2190</v>
      </c>
      <c r="E67" s="141"/>
      <c r="F67" s="141"/>
      <c r="G67" s="141"/>
      <c r="H67" s="141"/>
      <c r="I67" s="141"/>
      <c r="J67" s="142">
        <f>J160</f>
        <v>0</v>
      </c>
      <c r="K67" s="10"/>
      <c r="L67" s="139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9" customFormat="1" ht="24.95" customHeight="1">
      <c r="A68" s="9"/>
      <c r="B68" s="135"/>
      <c r="C68" s="9"/>
      <c r="D68" s="136" t="s">
        <v>1082</v>
      </c>
      <c r="E68" s="137"/>
      <c r="F68" s="137"/>
      <c r="G68" s="137"/>
      <c r="H68" s="137"/>
      <c r="I68" s="137"/>
      <c r="J68" s="138">
        <f>J163</f>
        <v>0</v>
      </c>
      <c r="K68" s="9"/>
      <c r="L68" s="135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2" customFormat="1" ht="21.8" customHeight="1">
      <c r="A69" s="40"/>
      <c r="B69" s="41"/>
      <c r="C69" s="40"/>
      <c r="D69" s="40"/>
      <c r="E69" s="40"/>
      <c r="F69" s="40"/>
      <c r="G69" s="40"/>
      <c r="H69" s="40"/>
      <c r="I69" s="40"/>
      <c r="J69" s="40"/>
      <c r="K69" s="40"/>
      <c r="L69" s="118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6.95" customHeight="1">
      <c r="A70" s="40"/>
      <c r="B70" s="57"/>
      <c r="C70" s="58"/>
      <c r="D70" s="58"/>
      <c r="E70" s="58"/>
      <c r="F70" s="58"/>
      <c r="G70" s="58"/>
      <c r="H70" s="58"/>
      <c r="I70" s="58"/>
      <c r="J70" s="58"/>
      <c r="K70" s="58"/>
      <c r="L70" s="118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4" spans="1:31" s="2" customFormat="1" ht="6.95" customHeight="1">
      <c r="A74" s="40"/>
      <c r="B74" s="59"/>
      <c r="C74" s="60"/>
      <c r="D74" s="60"/>
      <c r="E74" s="60"/>
      <c r="F74" s="60"/>
      <c r="G74" s="60"/>
      <c r="H74" s="60"/>
      <c r="I74" s="60"/>
      <c r="J74" s="60"/>
      <c r="K74" s="60"/>
      <c r="L74" s="118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24.95" customHeight="1">
      <c r="A75" s="40"/>
      <c r="B75" s="41"/>
      <c r="C75" s="24" t="s">
        <v>201</v>
      </c>
      <c r="D75" s="40"/>
      <c r="E75" s="40"/>
      <c r="F75" s="40"/>
      <c r="G75" s="40"/>
      <c r="H75" s="40"/>
      <c r="I75" s="40"/>
      <c r="J75" s="40"/>
      <c r="K75" s="40"/>
      <c r="L75" s="118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6.95" customHeight="1">
      <c r="A76" s="40"/>
      <c r="B76" s="41"/>
      <c r="C76" s="40"/>
      <c r="D76" s="40"/>
      <c r="E76" s="40"/>
      <c r="F76" s="40"/>
      <c r="G76" s="40"/>
      <c r="H76" s="40"/>
      <c r="I76" s="40"/>
      <c r="J76" s="40"/>
      <c r="K76" s="40"/>
      <c r="L76" s="118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2" customHeight="1">
      <c r="A77" s="40"/>
      <c r="B77" s="41"/>
      <c r="C77" s="33" t="s">
        <v>17</v>
      </c>
      <c r="D77" s="40"/>
      <c r="E77" s="40"/>
      <c r="F77" s="40"/>
      <c r="G77" s="40"/>
      <c r="H77" s="40"/>
      <c r="I77" s="40"/>
      <c r="J77" s="40"/>
      <c r="K77" s="40"/>
      <c r="L77" s="118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6.5" customHeight="1">
      <c r="A78" s="40"/>
      <c r="B78" s="41"/>
      <c r="C78" s="40"/>
      <c r="D78" s="40"/>
      <c r="E78" s="117" t="str">
        <f>E7</f>
        <v>II/187 Kolínec průtah</v>
      </c>
      <c r="F78" s="33"/>
      <c r="G78" s="33"/>
      <c r="H78" s="33"/>
      <c r="I78" s="40"/>
      <c r="J78" s="40"/>
      <c r="K78" s="40"/>
      <c r="L78" s="118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2" customHeight="1">
      <c r="A79" s="40"/>
      <c r="B79" s="41"/>
      <c r="C79" s="33" t="s">
        <v>187</v>
      </c>
      <c r="D79" s="40"/>
      <c r="E79" s="40"/>
      <c r="F79" s="40"/>
      <c r="G79" s="40"/>
      <c r="H79" s="40"/>
      <c r="I79" s="40"/>
      <c r="J79" s="40"/>
      <c r="K79" s="40"/>
      <c r="L79" s="118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6.5" customHeight="1">
      <c r="A80" s="40"/>
      <c r="B80" s="41"/>
      <c r="C80" s="40"/>
      <c r="D80" s="40"/>
      <c r="E80" s="64" t="str">
        <f>E9</f>
        <v>SO 401.3 - Veřejné osvětlení - III. úsek - neuznatelné náklady</v>
      </c>
      <c r="F80" s="40"/>
      <c r="G80" s="40"/>
      <c r="H80" s="40"/>
      <c r="I80" s="40"/>
      <c r="J80" s="40"/>
      <c r="K80" s="40"/>
      <c r="L80" s="118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6.95" customHeight="1">
      <c r="A81" s="40"/>
      <c r="B81" s="41"/>
      <c r="C81" s="40"/>
      <c r="D81" s="40"/>
      <c r="E81" s="40"/>
      <c r="F81" s="40"/>
      <c r="G81" s="40"/>
      <c r="H81" s="40"/>
      <c r="I81" s="40"/>
      <c r="J81" s="40"/>
      <c r="K81" s="40"/>
      <c r="L81" s="118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2" customHeight="1">
      <c r="A82" s="40"/>
      <c r="B82" s="41"/>
      <c r="C82" s="33" t="s">
        <v>23</v>
      </c>
      <c r="D82" s="40"/>
      <c r="E82" s="40"/>
      <c r="F82" s="28" t="str">
        <f>F12</f>
        <v>Kolínec</v>
      </c>
      <c r="G82" s="40"/>
      <c r="H82" s="40"/>
      <c r="I82" s="33" t="s">
        <v>25</v>
      </c>
      <c r="J82" s="66" t="str">
        <f>IF(J12="","",J12)</f>
        <v>21. 1. 2021</v>
      </c>
      <c r="K82" s="40"/>
      <c r="L82" s="118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>
      <c r="A83" s="40"/>
      <c r="B83" s="41"/>
      <c r="C83" s="40"/>
      <c r="D83" s="40"/>
      <c r="E83" s="40"/>
      <c r="F83" s="40"/>
      <c r="G83" s="40"/>
      <c r="H83" s="40"/>
      <c r="I83" s="40"/>
      <c r="J83" s="40"/>
      <c r="K83" s="40"/>
      <c r="L83" s="118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40.05" customHeight="1">
      <c r="A84" s="40"/>
      <c r="B84" s="41"/>
      <c r="C84" s="33" t="s">
        <v>31</v>
      </c>
      <c r="D84" s="40"/>
      <c r="E84" s="40"/>
      <c r="F84" s="28" t="str">
        <f>E15</f>
        <v>Městys Kolínec, Kolínec 28, 341 12 Kolínec</v>
      </c>
      <c r="G84" s="40"/>
      <c r="H84" s="40"/>
      <c r="I84" s="33" t="s">
        <v>38</v>
      </c>
      <c r="J84" s="38" t="str">
        <f>E21</f>
        <v>Ing. arch. Martin Jirovský Ph.D., MBA</v>
      </c>
      <c r="K84" s="40"/>
      <c r="L84" s="118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40.05" customHeight="1">
      <c r="A85" s="40"/>
      <c r="B85" s="41"/>
      <c r="C85" s="33" t="s">
        <v>36</v>
      </c>
      <c r="D85" s="40"/>
      <c r="E85" s="40"/>
      <c r="F85" s="28" t="str">
        <f>IF(E18="","",E18)</f>
        <v>Vyplň údaj</v>
      </c>
      <c r="G85" s="40"/>
      <c r="H85" s="40"/>
      <c r="I85" s="33" t="s">
        <v>42</v>
      </c>
      <c r="J85" s="38" t="str">
        <f>E24</f>
        <v>Centrum služen Staré město; Petra Stejskalová</v>
      </c>
      <c r="K85" s="40"/>
      <c r="L85" s="118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0.3" customHeight="1">
      <c r="A86" s="40"/>
      <c r="B86" s="41"/>
      <c r="C86" s="40"/>
      <c r="D86" s="40"/>
      <c r="E86" s="40"/>
      <c r="F86" s="40"/>
      <c r="G86" s="40"/>
      <c r="H86" s="40"/>
      <c r="I86" s="40"/>
      <c r="J86" s="40"/>
      <c r="K86" s="40"/>
      <c r="L86" s="118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11" customFormat="1" ht="29.25" customHeight="1">
      <c r="A87" s="143"/>
      <c r="B87" s="144"/>
      <c r="C87" s="145" t="s">
        <v>202</v>
      </c>
      <c r="D87" s="146" t="s">
        <v>65</v>
      </c>
      <c r="E87" s="146" t="s">
        <v>61</v>
      </c>
      <c r="F87" s="146" t="s">
        <v>62</v>
      </c>
      <c r="G87" s="146" t="s">
        <v>203</v>
      </c>
      <c r="H87" s="146" t="s">
        <v>204</v>
      </c>
      <c r="I87" s="146" t="s">
        <v>205</v>
      </c>
      <c r="J87" s="147" t="s">
        <v>191</v>
      </c>
      <c r="K87" s="148" t="s">
        <v>206</v>
      </c>
      <c r="L87" s="149"/>
      <c r="M87" s="82" t="s">
        <v>3</v>
      </c>
      <c r="N87" s="83" t="s">
        <v>50</v>
      </c>
      <c r="O87" s="83" t="s">
        <v>207</v>
      </c>
      <c r="P87" s="83" t="s">
        <v>208</v>
      </c>
      <c r="Q87" s="83" t="s">
        <v>209</v>
      </c>
      <c r="R87" s="83" t="s">
        <v>210</v>
      </c>
      <c r="S87" s="83" t="s">
        <v>211</v>
      </c>
      <c r="T87" s="84" t="s">
        <v>212</v>
      </c>
      <c r="U87" s="143"/>
      <c r="V87" s="143"/>
      <c r="W87" s="143"/>
      <c r="X87" s="143"/>
      <c r="Y87" s="143"/>
      <c r="Z87" s="143"/>
      <c r="AA87" s="143"/>
      <c r="AB87" s="143"/>
      <c r="AC87" s="143"/>
      <c r="AD87" s="143"/>
      <c r="AE87" s="143"/>
    </row>
    <row r="88" spans="1:63" s="2" customFormat="1" ht="22.8" customHeight="1">
      <c r="A88" s="40"/>
      <c r="B88" s="41"/>
      <c r="C88" s="89" t="s">
        <v>213</v>
      </c>
      <c r="D88" s="40"/>
      <c r="E88" s="40"/>
      <c r="F88" s="40"/>
      <c r="G88" s="40"/>
      <c r="H88" s="40"/>
      <c r="I88" s="40"/>
      <c r="J88" s="150">
        <f>BK88</f>
        <v>0</v>
      </c>
      <c r="K88" s="40"/>
      <c r="L88" s="41"/>
      <c r="M88" s="85"/>
      <c r="N88" s="70"/>
      <c r="O88" s="86"/>
      <c r="P88" s="151">
        <f>P89+P118+P163</f>
        <v>0</v>
      </c>
      <c r="Q88" s="86"/>
      <c r="R88" s="151">
        <f>R89+R118+R163</f>
        <v>1.6871400000000003</v>
      </c>
      <c r="S88" s="86"/>
      <c r="T88" s="152">
        <f>T89+T118+T163</f>
        <v>0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T88" s="20" t="s">
        <v>79</v>
      </c>
      <c r="AU88" s="20" t="s">
        <v>192</v>
      </c>
      <c r="BK88" s="153">
        <f>BK89+BK118+BK163</f>
        <v>0</v>
      </c>
    </row>
    <row r="89" spans="1:63" s="12" customFormat="1" ht="25.9" customHeight="1">
      <c r="A89" s="12"/>
      <c r="B89" s="154"/>
      <c r="C89" s="12"/>
      <c r="D89" s="155" t="s">
        <v>79</v>
      </c>
      <c r="E89" s="156" t="s">
        <v>214</v>
      </c>
      <c r="F89" s="156" t="s">
        <v>215</v>
      </c>
      <c r="G89" s="12"/>
      <c r="H89" s="12"/>
      <c r="I89" s="157"/>
      <c r="J89" s="158">
        <f>BK89</f>
        <v>0</v>
      </c>
      <c r="K89" s="12"/>
      <c r="L89" s="154"/>
      <c r="M89" s="159"/>
      <c r="N89" s="160"/>
      <c r="O89" s="160"/>
      <c r="P89" s="161">
        <f>P90+P110+P112+P115</f>
        <v>0</v>
      </c>
      <c r="Q89" s="160"/>
      <c r="R89" s="161">
        <f>R90+R110+R112+R115</f>
        <v>0.08075</v>
      </c>
      <c r="S89" s="160"/>
      <c r="T89" s="162">
        <f>T90+T110+T112+T115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155" t="s">
        <v>88</v>
      </c>
      <c r="AT89" s="163" t="s">
        <v>79</v>
      </c>
      <c r="AU89" s="163" t="s">
        <v>80</v>
      </c>
      <c r="AY89" s="155" t="s">
        <v>216</v>
      </c>
      <c r="BK89" s="164">
        <f>BK90+BK110+BK112+BK115</f>
        <v>0</v>
      </c>
    </row>
    <row r="90" spans="1:63" s="12" customFormat="1" ht="22.8" customHeight="1">
      <c r="A90" s="12"/>
      <c r="B90" s="154"/>
      <c r="C90" s="12"/>
      <c r="D90" s="155" t="s">
        <v>79</v>
      </c>
      <c r="E90" s="165" t="s">
        <v>88</v>
      </c>
      <c r="F90" s="165" t="s">
        <v>217</v>
      </c>
      <c r="G90" s="12"/>
      <c r="H90" s="12"/>
      <c r="I90" s="157"/>
      <c r="J90" s="166">
        <f>BK90</f>
        <v>0</v>
      </c>
      <c r="K90" s="12"/>
      <c r="L90" s="154"/>
      <c r="M90" s="159"/>
      <c r="N90" s="160"/>
      <c r="O90" s="160"/>
      <c r="P90" s="161">
        <f>SUM(P91:P109)</f>
        <v>0</v>
      </c>
      <c r="Q90" s="160"/>
      <c r="R90" s="161">
        <f>SUM(R91:R109)</f>
        <v>0</v>
      </c>
      <c r="S90" s="160"/>
      <c r="T90" s="162">
        <f>SUM(T91:T109)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155" t="s">
        <v>88</v>
      </c>
      <c r="AT90" s="163" t="s">
        <v>79</v>
      </c>
      <c r="AU90" s="163" t="s">
        <v>88</v>
      </c>
      <c r="AY90" s="155" t="s">
        <v>216</v>
      </c>
      <c r="BK90" s="164">
        <f>SUM(BK91:BK109)</f>
        <v>0</v>
      </c>
    </row>
    <row r="91" spans="1:65" s="2" customFormat="1" ht="37.8" customHeight="1">
      <c r="A91" s="40"/>
      <c r="B91" s="167"/>
      <c r="C91" s="168" t="s">
        <v>88</v>
      </c>
      <c r="D91" s="168" t="s">
        <v>218</v>
      </c>
      <c r="E91" s="169" t="s">
        <v>2191</v>
      </c>
      <c r="F91" s="170" t="s">
        <v>2192</v>
      </c>
      <c r="G91" s="171" t="s">
        <v>270</v>
      </c>
      <c r="H91" s="172">
        <v>13</v>
      </c>
      <c r="I91" s="173"/>
      <c r="J91" s="174">
        <f>ROUND(I91*H91,2)</f>
        <v>0</v>
      </c>
      <c r="K91" s="175"/>
      <c r="L91" s="41"/>
      <c r="M91" s="176" t="s">
        <v>3</v>
      </c>
      <c r="N91" s="177" t="s">
        <v>51</v>
      </c>
      <c r="O91" s="74"/>
      <c r="P91" s="178">
        <f>O91*H91</f>
        <v>0</v>
      </c>
      <c r="Q91" s="178">
        <v>0</v>
      </c>
      <c r="R91" s="178">
        <f>Q91*H91</f>
        <v>0</v>
      </c>
      <c r="S91" s="178">
        <v>0</v>
      </c>
      <c r="T91" s="179">
        <f>S91*H91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180" t="s">
        <v>222</v>
      </c>
      <c r="AT91" s="180" t="s">
        <v>218</v>
      </c>
      <c r="AU91" s="180" t="s">
        <v>22</v>
      </c>
      <c r="AY91" s="20" t="s">
        <v>216</v>
      </c>
      <c r="BE91" s="181">
        <f>IF(N91="základní",J91,0)</f>
        <v>0</v>
      </c>
      <c r="BF91" s="181">
        <f>IF(N91="snížená",J91,0)</f>
        <v>0</v>
      </c>
      <c r="BG91" s="181">
        <f>IF(N91="zákl. přenesená",J91,0)</f>
        <v>0</v>
      </c>
      <c r="BH91" s="181">
        <f>IF(N91="sníž. přenesená",J91,0)</f>
        <v>0</v>
      </c>
      <c r="BI91" s="181">
        <f>IF(N91="nulová",J91,0)</f>
        <v>0</v>
      </c>
      <c r="BJ91" s="20" t="s">
        <v>88</v>
      </c>
      <c r="BK91" s="181">
        <f>ROUND(I91*H91,2)</f>
        <v>0</v>
      </c>
      <c r="BL91" s="20" t="s">
        <v>222</v>
      </c>
      <c r="BM91" s="180" t="s">
        <v>2382</v>
      </c>
    </row>
    <row r="92" spans="1:51" s="13" customFormat="1" ht="12">
      <c r="A92" s="13"/>
      <c r="B92" s="182"/>
      <c r="C92" s="13"/>
      <c r="D92" s="183" t="s">
        <v>224</v>
      </c>
      <c r="E92" s="184" t="s">
        <v>3</v>
      </c>
      <c r="F92" s="185" t="s">
        <v>2405</v>
      </c>
      <c r="G92" s="13"/>
      <c r="H92" s="186">
        <v>13</v>
      </c>
      <c r="I92" s="187"/>
      <c r="J92" s="13"/>
      <c r="K92" s="13"/>
      <c r="L92" s="182"/>
      <c r="M92" s="188"/>
      <c r="N92" s="189"/>
      <c r="O92" s="189"/>
      <c r="P92" s="189"/>
      <c r="Q92" s="189"/>
      <c r="R92" s="189"/>
      <c r="S92" s="189"/>
      <c r="T92" s="190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184" t="s">
        <v>224</v>
      </c>
      <c r="AU92" s="184" t="s">
        <v>22</v>
      </c>
      <c r="AV92" s="13" t="s">
        <v>22</v>
      </c>
      <c r="AW92" s="13" t="s">
        <v>41</v>
      </c>
      <c r="AX92" s="13" t="s">
        <v>80</v>
      </c>
      <c r="AY92" s="184" t="s">
        <v>216</v>
      </c>
    </row>
    <row r="93" spans="1:51" s="14" customFormat="1" ht="12">
      <c r="A93" s="14"/>
      <c r="B93" s="195"/>
      <c r="C93" s="14"/>
      <c r="D93" s="183" t="s">
        <v>224</v>
      </c>
      <c r="E93" s="196" t="s">
        <v>3</v>
      </c>
      <c r="F93" s="197" t="s">
        <v>233</v>
      </c>
      <c r="G93" s="14"/>
      <c r="H93" s="198">
        <v>13</v>
      </c>
      <c r="I93" s="199"/>
      <c r="J93" s="14"/>
      <c r="K93" s="14"/>
      <c r="L93" s="195"/>
      <c r="M93" s="200"/>
      <c r="N93" s="201"/>
      <c r="O93" s="201"/>
      <c r="P93" s="201"/>
      <c r="Q93" s="201"/>
      <c r="R93" s="201"/>
      <c r="S93" s="201"/>
      <c r="T93" s="202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T93" s="196" t="s">
        <v>224</v>
      </c>
      <c r="AU93" s="196" t="s">
        <v>22</v>
      </c>
      <c r="AV93" s="14" t="s">
        <v>222</v>
      </c>
      <c r="AW93" s="14" t="s">
        <v>41</v>
      </c>
      <c r="AX93" s="14" t="s">
        <v>88</v>
      </c>
      <c r="AY93" s="196" t="s">
        <v>216</v>
      </c>
    </row>
    <row r="94" spans="1:65" s="2" customFormat="1" ht="37.8" customHeight="1">
      <c r="A94" s="40"/>
      <c r="B94" s="167"/>
      <c r="C94" s="168" t="s">
        <v>22</v>
      </c>
      <c r="D94" s="168" t="s">
        <v>218</v>
      </c>
      <c r="E94" s="169" t="s">
        <v>1301</v>
      </c>
      <c r="F94" s="170" t="s">
        <v>1302</v>
      </c>
      <c r="G94" s="171" t="s">
        <v>270</v>
      </c>
      <c r="H94" s="172">
        <v>170</v>
      </c>
      <c r="I94" s="173"/>
      <c r="J94" s="174">
        <f>ROUND(I94*H94,2)</f>
        <v>0</v>
      </c>
      <c r="K94" s="175"/>
      <c r="L94" s="41"/>
      <c r="M94" s="176" t="s">
        <v>3</v>
      </c>
      <c r="N94" s="177" t="s">
        <v>51</v>
      </c>
      <c r="O94" s="74"/>
      <c r="P94" s="178">
        <f>O94*H94</f>
        <v>0</v>
      </c>
      <c r="Q94" s="178">
        <v>0</v>
      </c>
      <c r="R94" s="178">
        <f>Q94*H94</f>
        <v>0</v>
      </c>
      <c r="S94" s="178">
        <v>0</v>
      </c>
      <c r="T94" s="179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180" t="s">
        <v>222</v>
      </c>
      <c r="AT94" s="180" t="s">
        <v>218</v>
      </c>
      <c r="AU94" s="180" t="s">
        <v>22</v>
      </c>
      <c r="AY94" s="20" t="s">
        <v>216</v>
      </c>
      <c r="BE94" s="181">
        <f>IF(N94="základní",J94,0)</f>
        <v>0</v>
      </c>
      <c r="BF94" s="181">
        <f>IF(N94="snížená",J94,0)</f>
        <v>0</v>
      </c>
      <c r="BG94" s="181">
        <f>IF(N94="zákl. přenesená",J94,0)</f>
        <v>0</v>
      </c>
      <c r="BH94" s="181">
        <f>IF(N94="sníž. přenesená",J94,0)</f>
        <v>0</v>
      </c>
      <c r="BI94" s="181">
        <f>IF(N94="nulová",J94,0)</f>
        <v>0</v>
      </c>
      <c r="BJ94" s="20" t="s">
        <v>88</v>
      </c>
      <c r="BK94" s="181">
        <f>ROUND(I94*H94,2)</f>
        <v>0</v>
      </c>
      <c r="BL94" s="20" t="s">
        <v>222</v>
      </c>
      <c r="BM94" s="180" t="s">
        <v>2195</v>
      </c>
    </row>
    <row r="95" spans="1:51" s="13" customFormat="1" ht="12">
      <c r="A95" s="13"/>
      <c r="B95" s="182"/>
      <c r="C95" s="13"/>
      <c r="D95" s="183" t="s">
        <v>224</v>
      </c>
      <c r="E95" s="184" t="s">
        <v>3</v>
      </c>
      <c r="F95" s="185" t="s">
        <v>2406</v>
      </c>
      <c r="G95" s="13"/>
      <c r="H95" s="186">
        <v>170</v>
      </c>
      <c r="I95" s="187"/>
      <c r="J95" s="13"/>
      <c r="K95" s="13"/>
      <c r="L95" s="182"/>
      <c r="M95" s="188"/>
      <c r="N95" s="189"/>
      <c r="O95" s="189"/>
      <c r="P95" s="189"/>
      <c r="Q95" s="189"/>
      <c r="R95" s="189"/>
      <c r="S95" s="189"/>
      <c r="T95" s="190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184" t="s">
        <v>224</v>
      </c>
      <c r="AU95" s="184" t="s">
        <v>22</v>
      </c>
      <c r="AV95" s="13" t="s">
        <v>22</v>
      </c>
      <c r="AW95" s="13" t="s">
        <v>41</v>
      </c>
      <c r="AX95" s="13" t="s">
        <v>88</v>
      </c>
      <c r="AY95" s="184" t="s">
        <v>216</v>
      </c>
    </row>
    <row r="96" spans="1:65" s="2" customFormat="1" ht="62.7" customHeight="1">
      <c r="A96" s="40"/>
      <c r="B96" s="167"/>
      <c r="C96" s="168" t="s">
        <v>234</v>
      </c>
      <c r="D96" s="168" t="s">
        <v>218</v>
      </c>
      <c r="E96" s="169" t="s">
        <v>292</v>
      </c>
      <c r="F96" s="170" t="s">
        <v>293</v>
      </c>
      <c r="G96" s="171" t="s">
        <v>270</v>
      </c>
      <c r="H96" s="172">
        <v>81</v>
      </c>
      <c r="I96" s="173"/>
      <c r="J96" s="174">
        <f>ROUND(I96*H96,2)</f>
        <v>0</v>
      </c>
      <c r="K96" s="175"/>
      <c r="L96" s="41"/>
      <c r="M96" s="176" t="s">
        <v>3</v>
      </c>
      <c r="N96" s="177" t="s">
        <v>51</v>
      </c>
      <c r="O96" s="74"/>
      <c r="P96" s="178">
        <f>O96*H96</f>
        <v>0</v>
      </c>
      <c r="Q96" s="178">
        <v>0</v>
      </c>
      <c r="R96" s="178">
        <f>Q96*H96</f>
        <v>0</v>
      </c>
      <c r="S96" s="178">
        <v>0</v>
      </c>
      <c r="T96" s="179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180" t="s">
        <v>222</v>
      </c>
      <c r="AT96" s="180" t="s">
        <v>218</v>
      </c>
      <c r="AU96" s="180" t="s">
        <v>22</v>
      </c>
      <c r="AY96" s="20" t="s">
        <v>216</v>
      </c>
      <c r="BE96" s="181">
        <f>IF(N96="základní",J96,0)</f>
        <v>0</v>
      </c>
      <c r="BF96" s="181">
        <f>IF(N96="snížená",J96,0)</f>
        <v>0</v>
      </c>
      <c r="BG96" s="181">
        <f>IF(N96="zákl. přenesená",J96,0)</f>
        <v>0</v>
      </c>
      <c r="BH96" s="181">
        <f>IF(N96="sníž. přenesená",J96,0)</f>
        <v>0</v>
      </c>
      <c r="BI96" s="181">
        <f>IF(N96="nulová",J96,0)</f>
        <v>0</v>
      </c>
      <c r="BJ96" s="20" t="s">
        <v>88</v>
      </c>
      <c r="BK96" s="181">
        <f>ROUND(I96*H96,2)</f>
        <v>0</v>
      </c>
      <c r="BL96" s="20" t="s">
        <v>222</v>
      </c>
      <c r="BM96" s="180" t="s">
        <v>2203</v>
      </c>
    </row>
    <row r="97" spans="1:47" s="2" customFormat="1" ht="12">
      <c r="A97" s="40"/>
      <c r="B97" s="41"/>
      <c r="C97" s="40"/>
      <c r="D97" s="183" t="s">
        <v>229</v>
      </c>
      <c r="E97" s="40"/>
      <c r="F97" s="191" t="s">
        <v>295</v>
      </c>
      <c r="G97" s="40"/>
      <c r="H97" s="40"/>
      <c r="I97" s="192"/>
      <c r="J97" s="40"/>
      <c r="K97" s="40"/>
      <c r="L97" s="41"/>
      <c r="M97" s="193"/>
      <c r="N97" s="194"/>
      <c r="O97" s="74"/>
      <c r="P97" s="74"/>
      <c r="Q97" s="74"/>
      <c r="R97" s="74"/>
      <c r="S97" s="74"/>
      <c r="T97" s="75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20" t="s">
        <v>229</v>
      </c>
      <c r="AU97" s="20" t="s">
        <v>22</v>
      </c>
    </row>
    <row r="98" spans="1:51" s="13" customFormat="1" ht="12">
      <c r="A98" s="13"/>
      <c r="B98" s="182"/>
      <c r="C98" s="13"/>
      <c r="D98" s="183" t="s">
        <v>224</v>
      </c>
      <c r="E98" s="184" t="s">
        <v>3</v>
      </c>
      <c r="F98" s="185" t="s">
        <v>2407</v>
      </c>
      <c r="G98" s="13"/>
      <c r="H98" s="186">
        <v>81</v>
      </c>
      <c r="I98" s="187"/>
      <c r="J98" s="13"/>
      <c r="K98" s="13"/>
      <c r="L98" s="182"/>
      <c r="M98" s="188"/>
      <c r="N98" s="189"/>
      <c r="O98" s="189"/>
      <c r="P98" s="189"/>
      <c r="Q98" s="189"/>
      <c r="R98" s="189"/>
      <c r="S98" s="189"/>
      <c r="T98" s="190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184" t="s">
        <v>224</v>
      </c>
      <c r="AU98" s="184" t="s">
        <v>22</v>
      </c>
      <c r="AV98" s="13" t="s">
        <v>22</v>
      </c>
      <c r="AW98" s="13" t="s">
        <v>41</v>
      </c>
      <c r="AX98" s="13" t="s">
        <v>88</v>
      </c>
      <c r="AY98" s="184" t="s">
        <v>216</v>
      </c>
    </row>
    <row r="99" spans="1:65" s="2" customFormat="1" ht="62.7" customHeight="1">
      <c r="A99" s="40"/>
      <c r="B99" s="167"/>
      <c r="C99" s="168" t="s">
        <v>222</v>
      </c>
      <c r="D99" s="168" t="s">
        <v>218</v>
      </c>
      <c r="E99" s="169" t="s">
        <v>2205</v>
      </c>
      <c r="F99" s="170" t="s">
        <v>2206</v>
      </c>
      <c r="G99" s="171" t="s">
        <v>270</v>
      </c>
      <c r="H99" s="172">
        <v>1134</v>
      </c>
      <c r="I99" s="173"/>
      <c r="J99" s="174">
        <f>ROUND(I99*H99,2)</f>
        <v>0</v>
      </c>
      <c r="K99" s="175"/>
      <c r="L99" s="41"/>
      <c r="M99" s="176" t="s">
        <v>3</v>
      </c>
      <c r="N99" s="177" t="s">
        <v>51</v>
      </c>
      <c r="O99" s="74"/>
      <c r="P99" s="178">
        <f>O99*H99</f>
        <v>0</v>
      </c>
      <c r="Q99" s="178">
        <v>0</v>
      </c>
      <c r="R99" s="178">
        <f>Q99*H99</f>
        <v>0</v>
      </c>
      <c r="S99" s="178">
        <v>0</v>
      </c>
      <c r="T99" s="179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180" t="s">
        <v>222</v>
      </c>
      <c r="AT99" s="180" t="s">
        <v>218</v>
      </c>
      <c r="AU99" s="180" t="s">
        <v>22</v>
      </c>
      <c r="AY99" s="20" t="s">
        <v>216</v>
      </c>
      <c r="BE99" s="181">
        <f>IF(N99="základní",J99,0)</f>
        <v>0</v>
      </c>
      <c r="BF99" s="181">
        <f>IF(N99="snížená",J99,0)</f>
        <v>0</v>
      </c>
      <c r="BG99" s="181">
        <f>IF(N99="zákl. přenesená",J99,0)</f>
        <v>0</v>
      </c>
      <c r="BH99" s="181">
        <f>IF(N99="sníž. přenesená",J99,0)</f>
        <v>0</v>
      </c>
      <c r="BI99" s="181">
        <f>IF(N99="nulová",J99,0)</f>
        <v>0</v>
      </c>
      <c r="BJ99" s="20" t="s">
        <v>88</v>
      </c>
      <c r="BK99" s="181">
        <f>ROUND(I99*H99,2)</f>
        <v>0</v>
      </c>
      <c r="BL99" s="20" t="s">
        <v>222</v>
      </c>
      <c r="BM99" s="180" t="s">
        <v>2386</v>
      </c>
    </row>
    <row r="100" spans="1:47" s="2" customFormat="1" ht="12">
      <c r="A100" s="40"/>
      <c r="B100" s="41"/>
      <c r="C100" s="40"/>
      <c r="D100" s="183" t="s">
        <v>229</v>
      </c>
      <c r="E100" s="40"/>
      <c r="F100" s="191" t="s">
        <v>2324</v>
      </c>
      <c r="G100" s="40"/>
      <c r="H100" s="40"/>
      <c r="I100" s="192"/>
      <c r="J100" s="40"/>
      <c r="K100" s="40"/>
      <c r="L100" s="41"/>
      <c r="M100" s="193"/>
      <c r="N100" s="194"/>
      <c r="O100" s="74"/>
      <c r="P100" s="74"/>
      <c r="Q100" s="74"/>
      <c r="R100" s="74"/>
      <c r="S100" s="74"/>
      <c r="T100" s="75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T100" s="20" t="s">
        <v>229</v>
      </c>
      <c r="AU100" s="20" t="s">
        <v>22</v>
      </c>
    </row>
    <row r="101" spans="1:51" s="13" customFormat="1" ht="12">
      <c r="A101" s="13"/>
      <c r="B101" s="182"/>
      <c r="C101" s="13"/>
      <c r="D101" s="183" t="s">
        <v>224</v>
      </c>
      <c r="E101" s="13"/>
      <c r="F101" s="185" t="s">
        <v>2408</v>
      </c>
      <c r="G101" s="13"/>
      <c r="H101" s="186">
        <v>1134</v>
      </c>
      <c r="I101" s="187"/>
      <c r="J101" s="13"/>
      <c r="K101" s="13"/>
      <c r="L101" s="182"/>
      <c r="M101" s="188"/>
      <c r="N101" s="189"/>
      <c r="O101" s="189"/>
      <c r="P101" s="189"/>
      <c r="Q101" s="189"/>
      <c r="R101" s="189"/>
      <c r="S101" s="189"/>
      <c r="T101" s="190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184" t="s">
        <v>224</v>
      </c>
      <c r="AU101" s="184" t="s">
        <v>22</v>
      </c>
      <c r="AV101" s="13" t="s">
        <v>22</v>
      </c>
      <c r="AW101" s="13" t="s">
        <v>4</v>
      </c>
      <c r="AX101" s="13" t="s">
        <v>88</v>
      </c>
      <c r="AY101" s="184" t="s">
        <v>216</v>
      </c>
    </row>
    <row r="102" spans="1:65" s="2" customFormat="1" ht="24.15" customHeight="1">
      <c r="A102" s="40"/>
      <c r="B102" s="167"/>
      <c r="C102" s="168" t="s">
        <v>244</v>
      </c>
      <c r="D102" s="168" t="s">
        <v>218</v>
      </c>
      <c r="E102" s="169" t="s">
        <v>297</v>
      </c>
      <c r="F102" s="170" t="s">
        <v>2210</v>
      </c>
      <c r="G102" s="171" t="s">
        <v>299</v>
      </c>
      <c r="H102" s="172">
        <v>168.72</v>
      </c>
      <c r="I102" s="173"/>
      <c r="J102" s="174">
        <f>ROUND(I102*H102,2)</f>
        <v>0</v>
      </c>
      <c r="K102" s="175"/>
      <c r="L102" s="41"/>
      <c r="M102" s="176" t="s">
        <v>3</v>
      </c>
      <c r="N102" s="177" t="s">
        <v>51</v>
      </c>
      <c r="O102" s="74"/>
      <c r="P102" s="178">
        <f>O102*H102</f>
        <v>0</v>
      </c>
      <c r="Q102" s="178">
        <v>0</v>
      </c>
      <c r="R102" s="178">
        <f>Q102*H102</f>
        <v>0</v>
      </c>
      <c r="S102" s="178">
        <v>0</v>
      </c>
      <c r="T102" s="179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180" t="s">
        <v>222</v>
      </c>
      <c r="AT102" s="180" t="s">
        <v>218</v>
      </c>
      <c r="AU102" s="180" t="s">
        <v>22</v>
      </c>
      <c r="AY102" s="20" t="s">
        <v>216</v>
      </c>
      <c r="BE102" s="181">
        <f>IF(N102="základní",J102,0)</f>
        <v>0</v>
      </c>
      <c r="BF102" s="181">
        <f>IF(N102="snížená",J102,0)</f>
        <v>0</v>
      </c>
      <c r="BG102" s="181">
        <f>IF(N102="zákl. přenesená",J102,0)</f>
        <v>0</v>
      </c>
      <c r="BH102" s="181">
        <f>IF(N102="sníž. přenesená",J102,0)</f>
        <v>0</v>
      </c>
      <c r="BI102" s="181">
        <f>IF(N102="nulová",J102,0)</f>
        <v>0</v>
      </c>
      <c r="BJ102" s="20" t="s">
        <v>88</v>
      </c>
      <c r="BK102" s="181">
        <f>ROUND(I102*H102,2)</f>
        <v>0</v>
      </c>
      <c r="BL102" s="20" t="s">
        <v>222</v>
      </c>
      <c r="BM102" s="180" t="s">
        <v>2211</v>
      </c>
    </row>
    <row r="103" spans="1:51" s="13" customFormat="1" ht="12">
      <c r="A103" s="13"/>
      <c r="B103" s="182"/>
      <c r="C103" s="13"/>
      <c r="D103" s="183" t="s">
        <v>224</v>
      </c>
      <c r="E103" s="13"/>
      <c r="F103" s="185" t="s">
        <v>2409</v>
      </c>
      <c r="G103" s="13"/>
      <c r="H103" s="186">
        <v>168.72</v>
      </c>
      <c r="I103" s="187"/>
      <c r="J103" s="13"/>
      <c r="K103" s="13"/>
      <c r="L103" s="182"/>
      <c r="M103" s="188"/>
      <c r="N103" s="189"/>
      <c r="O103" s="189"/>
      <c r="P103" s="189"/>
      <c r="Q103" s="189"/>
      <c r="R103" s="189"/>
      <c r="S103" s="189"/>
      <c r="T103" s="190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184" t="s">
        <v>224</v>
      </c>
      <c r="AU103" s="184" t="s">
        <v>22</v>
      </c>
      <c r="AV103" s="13" t="s">
        <v>22</v>
      </c>
      <c r="AW103" s="13" t="s">
        <v>4</v>
      </c>
      <c r="AX103" s="13" t="s">
        <v>88</v>
      </c>
      <c r="AY103" s="184" t="s">
        <v>216</v>
      </c>
    </row>
    <row r="104" spans="1:65" s="2" customFormat="1" ht="24.15" customHeight="1">
      <c r="A104" s="40"/>
      <c r="B104" s="167"/>
      <c r="C104" s="168" t="s">
        <v>248</v>
      </c>
      <c r="D104" s="168" t="s">
        <v>218</v>
      </c>
      <c r="E104" s="169" t="s">
        <v>2213</v>
      </c>
      <c r="F104" s="170" t="s">
        <v>2214</v>
      </c>
      <c r="G104" s="171" t="s">
        <v>270</v>
      </c>
      <c r="H104" s="172">
        <v>102</v>
      </c>
      <c r="I104" s="173"/>
      <c r="J104" s="174">
        <f>ROUND(I104*H104,2)</f>
        <v>0</v>
      </c>
      <c r="K104" s="175"/>
      <c r="L104" s="41"/>
      <c r="M104" s="176" t="s">
        <v>3</v>
      </c>
      <c r="N104" s="177" t="s">
        <v>51</v>
      </c>
      <c r="O104" s="74"/>
      <c r="P104" s="178">
        <f>O104*H104</f>
        <v>0</v>
      </c>
      <c r="Q104" s="178">
        <v>0</v>
      </c>
      <c r="R104" s="178">
        <f>Q104*H104</f>
        <v>0</v>
      </c>
      <c r="S104" s="178">
        <v>0</v>
      </c>
      <c r="T104" s="179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180" t="s">
        <v>222</v>
      </c>
      <c r="AT104" s="180" t="s">
        <v>218</v>
      </c>
      <c r="AU104" s="180" t="s">
        <v>22</v>
      </c>
      <c r="AY104" s="20" t="s">
        <v>216</v>
      </c>
      <c r="BE104" s="181">
        <f>IF(N104="základní",J104,0)</f>
        <v>0</v>
      </c>
      <c r="BF104" s="181">
        <f>IF(N104="snížená",J104,0)</f>
        <v>0</v>
      </c>
      <c r="BG104" s="181">
        <f>IF(N104="zákl. přenesená",J104,0)</f>
        <v>0</v>
      </c>
      <c r="BH104" s="181">
        <f>IF(N104="sníž. přenesená",J104,0)</f>
        <v>0</v>
      </c>
      <c r="BI104" s="181">
        <f>IF(N104="nulová",J104,0)</f>
        <v>0</v>
      </c>
      <c r="BJ104" s="20" t="s">
        <v>88</v>
      </c>
      <c r="BK104" s="181">
        <f>ROUND(I104*H104,2)</f>
        <v>0</v>
      </c>
      <c r="BL104" s="20" t="s">
        <v>222</v>
      </c>
      <c r="BM104" s="180" t="s">
        <v>2215</v>
      </c>
    </row>
    <row r="105" spans="1:51" s="13" customFormat="1" ht="12">
      <c r="A105" s="13"/>
      <c r="B105" s="182"/>
      <c r="C105" s="13"/>
      <c r="D105" s="183" t="s">
        <v>224</v>
      </c>
      <c r="E105" s="184" t="s">
        <v>3</v>
      </c>
      <c r="F105" s="185" t="s">
        <v>2410</v>
      </c>
      <c r="G105" s="13"/>
      <c r="H105" s="186">
        <v>102</v>
      </c>
      <c r="I105" s="187"/>
      <c r="J105" s="13"/>
      <c r="K105" s="13"/>
      <c r="L105" s="182"/>
      <c r="M105" s="188"/>
      <c r="N105" s="189"/>
      <c r="O105" s="189"/>
      <c r="P105" s="189"/>
      <c r="Q105" s="189"/>
      <c r="R105" s="189"/>
      <c r="S105" s="189"/>
      <c r="T105" s="190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184" t="s">
        <v>224</v>
      </c>
      <c r="AU105" s="184" t="s">
        <v>22</v>
      </c>
      <c r="AV105" s="13" t="s">
        <v>22</v>
      </c>
      <c r="AW105" s="13" t="s">
        <v>41</v>
      </c>
      <c r="AX105" s="13" t="s">
        <v>88</v>
      </c>
      <c r="AY105" s="184" t="s">
        <v>216</v>
      </c>
    </row>
    <row r="106" spans="1:65" s="2" customFormat="1" ht="24.15" customHeight="1">
      <c r="A106" s="40"/>
      <c r="B106" s="167"/>
      <c r="C106" s="168" t="s">
        <v>253</v>
      </c>
      <c r="D106" s="168" t="s">
        <v>218</v>
      </c>
      <c r="E106" s="169" t="s">
        <v>1016</v>
      </c>
      <c r="F106" s="170" t="s">
        <v>2217</v>
      </c>
      <c r="G106" s="171" t="s">
        <v>270</v>
      </c>
      <c r="H106" s="172">
        <v>68</v>
      </c>
      <c r="I106" s="173"/>
      <c r="J106" s="174">
        <f>ROUND(I106*H106,2)</f>
        <v>0</v>
      </c>
      <c r="K106" s="175"/>
      <c r="L106" s="41"/>
      <c r="M106" s="176" t="s">
        <v>3</v>
      </c>
      <c r="N106" s="177" t="s">
        <v>51</v>
      </c>
      <c r="O106" s="74"/>
      <c r="P106" s="178">
        <f>O106*H106</f>
        <v>0</v>
      </c>
      <c r="Q106" s="178">
        <v>0</v>
      </c>
      <c r="R106" s="178">
        <f>Q106*H106</f>
        <v>0</v>
      </c>
      <c r="S106" s="178">
        <v>0</v>
      </c>
      <c r="T106" s="179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180" t="s">
        <v>222</v>
      </c>
      <c r="AT106" s="180" t="s">
        <v>218</v>
      </c>
      <c r="AU106" s="180" t="s">
        <v>22</v>
      </c>
      <c r="AY106" s="20" t="s">
        <v>216</v>
      </c>
      <c r="BE106" s="181">
        <f>IF(N106="základní",J106,0)</f>
        <v>0</v>
      </c>
      <c r="BF106" s="181">
        <f>IF(N106="snížená",J106,0)</f>
        <v>0</v>
      </c>
      <c r="BG106" s="181">
        <f>IF(N106="zákl. přenesená",J106,0)</f>
        <v>0</v>
      </c>
      <c r="BH106" s="181">
        <f>IF(N106="sníž. přenesená",J106,0)</f>
        <v>0</v>
      </c>
      <c r="BI106" s="181">
        <f>IF(N106="nulová",J106,0)</f>
        <v>0</v>
      </c>
      <c r="BJ106" s="20" t="s">
        <v>88</v>
      </c>
      <c r="BK106" s="181">
        <f>ROUND(I106*H106,2)</f>
        <v>0</v>
      </c>
      <c r="BL106" s="20" t="s">
        <v>222</v>
      </c>
      <c r="BM106" s="180" t="s">
        <v>2218</v>
      </c>
    </row>
    <row r="107" spans="1:51" s="13" customFormat="1" ht="12">
      <c r="A107" s="13"/>
      <c r="B107" s="182"/>
      <c r="C107" s="13"/>
      <c r="D107" s="183" t="s">
        <v>224</v>
      </c>
      <c r="E107" s="184" t="s">
        <v>3</v>
      </c>
      <c r="F107" s="185" t="s">
        <v>2411</v>
      </c>
      <c r="G107" s="13"/>
      <c r="H107" s="186">
        <v>68</v>
      </c>
      <c r="I107" s="187"/>
      <c r="J107" s="13"/>
      <c r="K107" s="13"/>
      <c r="L107" s="182"/>
      <c r="M107" s="188"/>
      <c r="N107" s="189"/>
      <c r="O107" s="189"/>
      <c r="P107" s="189"/>
      <c r="Q107" s="189"/>
      <c r="R107" s="189"/>
      <c r="S107" s="189"/>
      <c r="T107" s="190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184" t="s">
        <v>224</v>
      </c>
      <c r="AU107" s="184" t="s">
        <v>22</v>
      </c>
      <c r="AV107" s="13" t="s">
        <v>22</v>
      </c>
      <c r="AW107" s="13" t="s">
        <v>41</v>
      </c>
      <c r="AX107" s="13" t="s">
        <v>88</v>
      </c>
      <c r="AY107" s="184" t="s">
        <v>216</v>
      </c>
    </row>
    <row r="108" spans="1:65" s="2" customFormat="1" ht="14.4" customHeight="1">
      <c r="A108" s="40"/>
      <c r="B108" s="167"/>
      <c r="C108" s="203" t="s">
        <v>257</v>
      </c>
      <c r="D108" s="203" t="s">
        <v>355</v>
      </c>
      <c r="E108" s="204" t="s">
        <v>1020</v>
      </c>
      <c r="F108" s="205" t="s">
        <v>1021</v>
      </c>
      <c r="G108" s="206" t="s">
        <v>299</v>
      </c>
      <c r="H108" s="207">
        <v>136</v>
      </c>
      <c r="I108" s="208"/>
      <c r="J108" s="209">
        <f>ROUND(I108*H108,2)</f>
        <v>0</v>
      </c>
      <c r="K108" s="210"/>
      <c r="L108" s="211"/>
      <c r="M108" s="212" t="s">
        <v>3</v>
      </c>
      <c r="N108" s="213" t="s">
        <v>51</v>
      </c>
      <c r="O108" s="74"/>
      <c r="P108" s="178">
        <f>O108*H108</f>
        <v>0</v>
      </c>
      <c r="Q108" s="178">
        <v>0</v>
      </c>
      <c r="R108" s="178">
        <f>Q108*H108</f>
        <v>0</v>
      </c>
      <c r="S108" s="178">
        <v>0</v>
      </c>
      <c r="T108" s="179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180" t="s">
        <v>257</v>
      </c>
      <c r="AT108" s="180" t="s">
        <v>355</v>
      </c>
      <c r="AU108" s="180" t="s">
        <v>22</v>
      </c>
      <c r="AY108" s="20" t="s">
        <v>216</v>
      </c>
      <c r="BE108" s="181">
        <f>IF(N108="základní",J108,0)</f>
        <v>0</v>
      </c>
      <c r="BF108" s="181">
        <f>IF(N108="snížená",J108,0)</f>
        <v>0</v>
      </c>
      <c r="BG108" s="181">
        <f>IF(N108="zákl. přenesená",J108,0)</f>
        <v>0</v>
      </c>
      <c r="BH108" s="181">
        <f>IF(N108="sníž. přenesená",J108,0)</f>
        <v>0</v>
      </c>
      <c r="BI108" s="181">
        <f>IF(N108="nulová",J108,0)</f>
        <v>0</v>
      </c>
      <c r="BJ108" s="20" t="s">
        <v>88</v>
      </c>
      <c r="BK108" s="181">
        <f>ROUND(I108*H108,2)</f>
        <v>0</v>
      </c>
      <c r="BL108" s="20" t="s">
        <v>222</v>
      </c>
      <c r="BM108" s="180" t="s">
        <v>2220</v>
      </c>
    </row>
    <row r="109" spans="1:51" s="13" customFormat="1" ht="12">
      <c r="A109" s="13"/>
      <c r="B109" s="182"/>
      <c r="C109" s="13"/>
      <c r="D109" s="183" t="s">
        <v>224</v>
      </c>
      <c r="E109" s="13"/>
      <c r="F109" s="185" t="s">
        <v>2412</v>
      </c>
      <c r="G109" s="13"/>
      <c r="H109" s="186">
        <v>136</v>
      </c>
      <c r="I109" s="187"/>
      <c r="J109" s="13"/>
      <c r="K109" s="13"/>
      <c r="L109" s="182"/>
      <c r="M109" s="188"/>
      <c r="N109" s="189"/>
      <c r="O109" s="189"/>
      <c r="P109" s="189"/>
      <c r="Q109" s="189"/>
      <c r="R109" s="189"/>
      <c r="S109" s="189"/>
      <c r="T109" s="190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184" t="s">
        <v>224</v>
      </c>
      <c r="AU109" s="184" t="s">
        <v>22</v>
      </c>
      <c r="AV109" s="13" t="s">
        <v>22</v>
      </c>
      <c r="AW109" s="13" t="s">
        <v>4</v>
      </c>
      <c r="AX109" s="13" t="s">
        <v>88</v>
      </c>
      <c r="AY109" s="184" t="s">
        <v>216</v>
      </c>
    </row>
    <row r="110" spans="1:63" s="12" customFormat="1" ht="22.8" customHeight="1">
      <c r="A110" s="12"/>
      <c r="B110" s="154"/>
      <c r="C110" s="12"/>
      <c r="D110" s="155" t="s">
        <v>79</v>
      </c>
      <c r="E110" s="165" t="s">
        <v>22</v>
      </c>
      <c r="F110" s="165" t="s">
        <v>329</v>
      </c>
      <c r="G110" s="12"/>
      <c r="H110" s="12"/>
      <c r="I110" s="157"/>
      <c r="J110" s="166">
        <f>BK110</f>
        <v>0</v>
      </c>
      <c r="K110" s="12"/>
      <c r="L110" s="154"/>
      <c r="M110" s="159"/>
      <c r="N110" s="160"/>
      <c r="O110" s="160"/>
      <c r="P110" s="161">
        <f>P111</f>
        <v>0</v>
      </c>
      <c r="Q110" s="160"/>
      <c r="R110" s="161">
        <f>R111</f>
        <v>0</v>
      </c>
      <c r="S110" s="160"/>
      <c r="T110" s="162">
        <f>T111</f>
        <v>0</v>
      </c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R110" s="155" t="s">
        <v>88</v>
      </c>
      <c r="AT110" s="163" t="s">
        <v>79</v>
      </c>
      <c r="AU110" s="163" t="s">
        <v>88</v>
      </c>
      <c r="AY110" s="155" t="s">
        <v>216</v>
      </c>
      <c r="BK110" s="164">
        <f>BK111</f>
        <v>0</v>
      </c>
    </row>
    <row r="111" spans="1:65" s="2" customFormat="1" ht="14.4" customHeight="1">
      <c r="A111" s="40"/>
      <c r="B111" s="167"/>
      <c r="C111" s="168" t="s">
        <v>263</v>
      </c>
      <c r="D111" s="168" t="s">
        <v>218</v>
      </c>
      <c r="E111" s="169" t="s">
        <v>2222</v>
      </c>
      <c r="F111" s="170" t="s">
        <v>2223</v>
      </c>
      <c r="G111" s="171" t="s">
        <v>270</v>
      </c>
      <c r="H111" s="172">
        <v>13</v>
      </c>
      <c r="I111" s="173"/>
      <c r="J111" s="174">
        <f>ROUND(I111*H111,2)</f>
        <v>0</v>
      </c>
      <c r="K111" s="175"/>
      <c r="L111" s="41"/>
      <c r="M111" s="176" t="s">
        <v>3</v>
      </c>
      <c r="N111" s="177" t="s">
        <v>51</v>
      </c>
      <c r="O111" s="74"/>
      <c r="P111" s="178">
        <f>O111*H111</f>
        <v>0</v>
      </c>
      <c r="Q111" s="178">
        <v>0</v>
      </c>
      <c r="R111" s="178">
        <f>Q111*H111</f>
        <v>0</v>
      </c>
      <c r="S111" s="178">
        <v>0</v>
      </c>
      <c r="T111" s="179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180" t="s">
        <v>222</v>
      </c>
      <c r="AT111" s="180" t="s">
        <v>218</v>
      </c>
      <c r="AU111" s="180" t="s">
        <v>22</v>
      </c>
      <c r="AY111" s="20" t="s">
        <v>216</v>
      </c>
      <c r="BE111" s="181">
        <f>IF(N111="základní",J111,0)</f>
        <v>0</v>
      </c>
      <c r="BF111" s="181">
        <f>IF(N111="snížená",J111,0)</f>
        <v>0</v>
      </c>
      <c r="BG111" s="181">
        <f>IF(N111="zákl. přenesená",J111,0)</f>
        <v>0</v>
      </c>
      <c r="BH111" s="181">
        <f>IF(N111="sníž. přenesená",J111,0)</f>
        <v>0</v>
      </c>
      <c r="BI111" s="181">
        <f>IF(N111="nulová",J111,0)</f>
        <v>0</v>
      </c>
      <c r="BJ111" s="20" t="s">
        <v>88</v>
      </c>
      <c r="BK111" s="181">
        <f>ROUND(I111*H111,2)</f>
        <v>0</v>
      </c>
      <c r="BL111" s="20" t="s">
        <v>222</v>
      </c>
      <c r="BM111" s="180" t="s">
        <v>2224</v>
      </c>
    </row>
    <row r="112" spans="1:63" s="12" customFormat="1" ht="22.8" customHeight="1">
      <c r="A112" s="12"/>
      <c r="B112" s="154"/>
      <c r="C112" s="12"/>
      <c r="D112" s="155" t="s">
        <v>79</v>
      </c>
      <c r="E112" s="165" t="s">
        <v>257</v>
      </c>
      <c r="F112" s="165" t="s">
        <v>1363</v>
      </c>
      <c r="G112" s="12"/>
      <c r="H112" s="12"/>
      <c r="I112" s="157"/>
      <c r="J112" s="166">
        <f>BK112</f>
        <v>0</v>
      </c>
      <c r="K112" s="12"/>
      <c r="L112" s="154"/>
      <c r="M112" s="159"/>
      <c r="N112" s="160"/>
      <c r="O112" s="160"/>
      <c r="P112" s="161">
        <f>SUM(P113:P114)</f>
        <v>0</v>
      </c>
      <c r="Q112" s="160"/>
      <c r="R112" s="161">
        <f>SUM(R113:R114)</f>
        <v>0.08075</v>
      </c>
      <c r="S112" s="160"/>
      <c r="T112" s="162">
        <f>SUM(T113:T114)</f>
        <v>0</v>
      </c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R112" s="155" t="s">
        <v>88</v>
      </c>
      <c r="AT112" s="163" t="s">
        <v>79</v>
      </c>
      <c r="AU112" s="163" t="s">
        <v>88</v>
      </c>
      <c r="AY112" s="155" t="s">
        <v>216</v>
      </c>
      <c r="BK112" s="164">
        <f>SUM(BK113:BK114)</f>
        <v>0</v>
      </c>
    </row>
    <row r="113" spans="1:65" s="2" customFormat="1" ht="14.4" customHeight="1">
      <c r="A113" s="40"/>
      <c r="B113" s="167"/>
      <c r="C113" s="168" t="s">
        <v>267</v>
      </c>
      <c r="D113" s="168" t="s">
        <v>218</v>
      </c>
      <c r="E113" s="169" t="s">
        <v>1426</v>
      </c>
      <c r="F113" s="170" t="s">
        <v>1427</v>
      </c>
      <c r="G113" s="171" t="s">
        <v>260</v>
      </c>
      <c r="H113" s="172">
        <v>425</v>
      </c>
      <c r="I113" s="173"/>
      <c r="J113" s="174">
        <f>ROUND(I113*H113,2)</f>
        <v>0</v>
      </c>
      <c r="K113" s="175"/>
      <c r="L113" s="41"/>
      <c r="M113" s="176" t="s">
        <v>3</v>
      </c>
      <c r="N113" s="177" t="s">
        <v>51</v>
      </c>
      <c r="O113" s="74"/>
      <c r="P113" s="178">
        <f>O113*H113</f>
        <v>0</v>
      </c>
      <c r="Q113" s="178">
        <v>0.00019</v>
      </c>
      <c r="R113" s="178">
        <f>Q113*H113</f>
        <v>0.08075</v>
      </c>
      <c r="S113" s="178">
        <v>0</v>
      </c>
      <c r="T113" s="179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180" t="s">
        <v>222</v>
      </c>
      <c r="AT113" s="180" t="s">
        <v>218</v>
      </c>
      <c r="AU113" s="180" t="s">
        <v>22</v>
      </c>
      <c r="AY113" s="20" t="s">
        <v>216</v>
      </c>
      <c r="BE113" s="181">
        <f>IF(N113="základní",J113,0)</f>
        <v>0</v>
      </c>
      <c r="BF113" s="181">
        <f>IF(N113="snížená",J113,0)</f>
        <v>0</v>
      </c>
      <c r="BG113" s="181">
        <f>IF(N113="zákl. přenesená",J113,0)</f>
        <v>0</v>
      </c>
      <c r="BH113" s="181">
        <f>IF(N113="sníž. přenesená",J113,0)</f>
        <v>0</v>
      </c>
      <c r="BI113" s="181">
        <f>IF(N113="nulová",J113,0)</f>
        <v>0</v>
      </c>
      <c r="BJ113" s="20" t="s">
        <v>88</v>
      </c>
      <c r="BK113" s="181">
        <f>ROUND(I113*H113,2)</f>
        <v>0</v>
      </c>
      <c r="BL113" s="20" t="s">
        <v>222</v>
      </c>
      <c r="BM113" s="180" t="s">
        <v>2225</v>
      </c>
    </row>
    <row r="114" spans="1:65" s="2" customFormat="1" ht="14.4" customHeight="1">
      <c r="A114" s="40"/>
      <c r="B114" s="167"/>
      <c r="C114" s="168" t="s">
        <v>272</v>
      </c>
      <c r="D114" s="168" t="s">
        <v>218</v>
      </c>
      <c r="E114" s="169" t="s">
        <v>1430</v>
      </c>
      <c r="F114" s="170" t="s">
        <v>2226</v>
      </c>
      <c r="G114" s="171" t="s">
        <v>260</v>
      </c>
      <c r="H114" s="172">
        <v>425</v>
      </c>
      <c r="I114" s="173"/>
      <c r="J114" s="174">
        <f>ROUND(I114*H114,2)</f>
        <v>0</v>
      </c>
      <c r="K114" s="175"/>
      <c r="L114" s="41"/>
      <c r="M114" s="176" t="s">
        <v>3</v>
      </c>
      <c r="N114" s="177" t="s">
        <v>51</v>
      </c>
      <c r="O114" s="74"/>
      <c r="P114" s="178">
        <f>O114*H114</f>
        <v>0</v>
      </c>
      <c r="Q114" s="178">
        <v>0</v>
      </c>
      <c r="R114" s="178">
        <f>Q114*H114</f>
        <v>0</v>
      </c>
      <c r="S114" s="178">
        <v>0</v>
      </c>
      <c r="T114" s="179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180" t="s">
        <v>222</v>
      </c>
      <c r="AT114" s="180" t="s">
        <v>218</v>
      </c>
      <c r="AU114" s="180" t="s">
        <v>22</v>
      </c>
      <c r="AY114" s="20" t="s">
        <v>216</v>
      </c>
      <c r="BE114" s="181">
        <f>IF(N114="základní",J114,0)</f>
        <v>0</v>
      </c>
      <c r="BF114" s="181">
        <f>IF(N114="snížená",J114,0)</f>
        <v>0</v>
      </c>
      <c r="BG114" s="181">
        <f>IF(N114="zákl. přenesená",J114,0)</f>
        <v>0</v>
      </c>
      <c r="BH114" s="181">
        <f>IF(N114="sníž. přenesená",J114,0)</f>
        <v>0</v>
      </c>
      <c r="BI114" s="181">
        <f>IF(N114="nulová",J114,0)</f>
        <v>0</v>
      </c>
      <c r="BJ114" s="20" t="s">
        <v>88</v>
      </c>
      <c r="BK114" s="181">
        <f>ROUND(I114*H114,2)</f>
        <v>0</v>
      </c>
      <c r="BL114" s="20" t="s">
        <v>222</v>
      </c>
      <c r="BM114" s="180" t="s">
        <v>2227</v>
      </c>
    </row>
    <row r="115" spans="1:63" s="12" customFormat="1" ht="22.8" customHeight="1">
      <c r="A115" s="12"/>
      <c r="B115" s="154"/>
      <c r="C115" s="12"/>
      <c r="D115" s="155" t="s">
        <v>79</v>
      </c>
      <c r="E115" s="165" t="s">
        <v>592</v>
      </c>
      <c r="F115" s="165" t="s">
        <v>593</v>
      </c>
      <c r="G115" s="12"/>
      <c r="H115" s="12"/>
      <c r="I115" s="157"/>
      <c r="J115" s="166">
        <f>BK115</f>
        <v>0</v>
      </c>
      <c r="K115" s="12"/>
      <c r="L115" s="154"/>
      <c r="M115" s="159"/>
      <c r="N115" s="160"/>
      <c r="O115" s="160"/>
      <c r="P115" s="161">
        <f>SUM(P116:P117)</f>
        <v>0</v>
      </c>
      <c r="Q115" s="160"/>
      <c r="R115" s="161">
        <f>SUM(R116:R117)</f>
        <v>0</v>
      </c>
      <c r="S115" s="160"/>
      <c r="T115" s="162">
        <f>SUM(T116:T117)</f>
        <v>0</v>
      </c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R115" s="155" t="s">
        <v>88</v>
      </c>
      <c r="AT115" s="163" t="s">
        <v>79</v>
      </c>
      <c r="AU115" s="163" t="s">
        <v>88</v>
      </c>
      <c r="AY115" s="155" t="s">
        <v>216</v>
      </c>
      <c r="BK115" s="164">
        <f>SUM(BK116:BK117)</f>
        <v>0</v>
      </c>
    </row>
    <row r="116" spans="1:65" s="2" customFormat="1" ht="24.15" customHeight="1">
      <c r="A116" s="40"/>
      <c r="B116" s="167"/>
      <c r="C116" s="168" t="s">
        <v>279</v>
      </c>
      <c r="D116" s="168" t="s">
        <v>218</v>
      </c>
      <c r="E116" s="169" t="s">
        <v>1452</v>
      </c>
      <c r="F116" s="170" t="s">
        <v>2228</v>
      </c>
      <c r="G116" s="171" t="s">
        <v>299</v>
      </c>
      <c r="H116" s="172">
        <v>1.687</v>
      </c>
      <c r="I116" s="173"/>
      <c r="J116" s="174">
        <f>ROUND(I116*H116,2)</f>
        <v>0</v>
      </c>
      <c r="K116" s="175"/>
      <c r="L116" s="41"/>
      <c r="M116" s="176" t="s">
        <v>3</v>
      </c>
      <c r="N116" s="177" t="s">
        <v>51</v>
      </c>
      <c r="O116" s="74"/>
      <c r="P116" s="178">
        <f>O116*H116</f>
        <v>0</v>
      </c>
      <c r="Q116" s="178">
        <v>0</v>
      </c>
      <c r="R116" s="178">
        <f>Q116*H116</f>
        <v>0</v>
      </c>
      <c r="S116" s="178">
        <v>0</v>
      </c>
      <c r="T116" s="179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180" t="s">
        <v>222</v>
      </c>
      <c r="AT116" s="180" t="s">
        <v>218</v>
      </c>
      <c r="AU116" s="180" t="s">
        <v>22</v>
      </c>
      <c r="AY116" s="20" t="s">
        <v>216</v>
      </c>
      <c r="BE116" s="181">
        <f>IF(N116="základní",J116,0)</f>
        <v>0</v>
      </c>
      <c r="BF116" s="181">
        <f>IF(N116="snížená",J116,0)</f>
        <v>0</v>
      </c>
      <c r="BG116" s="181">
        <f>IF(N116="zákl. přenesená",J116,0)</f>
        <v>0</v>
      </c>
      <c r="BH116" s="181">
        <f>IF(N116="sníž. přenesená",J116,0)</f>
        <v>0</v>
      </c>
      <c r="BI116" s="181">
        <f>IF(N116="nulová",J116,0)</f>
        <v>0</v>
      </c>
      <c r="BJ116" s="20" t="s">
        <v>88</v>
      </c>
      <c r="BK116" s="181">
        <f>ROUND(I116*H116,2)</f>
        <v>0</v>
      </c>
      <c r="BL116" s="20" t="s">
        <v>222</v>
      </c>
      <c r="BM116" s="180" t="s">
        <v>2229</v>
      </c>
    </row>
    <row r="117" spans="1:65" s="2" customFormat="1" ht="24.15" customHeight="1">
      <c r="A117" s="40"/>
      <c r="B117" s="167"/>
      <c r="C117" s="168" t="s">
        <v>286</v>
      </c>
      <c r="D117" s="168" t="s">
        <v>218</v>
      </c>
      <c r="E117" s="169" t="s">
        <v>1456</v>
      </c>
      <c r="F117" s="170" t="s">
        <v>2230</v>
      </c>
      <c r="G117" s="171" t="s">
        <v>299</v>
      </c>
      <c r="H117" s="172">
        <v>1.687</v>
      </c>
      <c r="I117" s="173"/>
      <c r="J117" s="174">
        <f>ROUND(I117*H117,2)</f>
        <v>0</v>
      </c>
      <c r="K117" s="175"/>
      <c r="L117" s="41"/>
      <c r="M117" s="176" t="s">
        <v>3</v>
      </c>
      <c r="N117" s="177" t="s">
        <v>51</v>
      </c>
      <c r="O117" s="74"/>
      <c r="P117" s="178">
        <f>O117*H117</f>
        <v>0</v>
      </c>
      <c r="Q117" s="178">
        <v>0</v>
      </c>
      <c r="R117" s="178">
        <f>Q117*H117</f>
        <v>0</v>
      </c>
      <c r="S117" s="178">
        <v>0</v>
      </c>
      <c r="T117" s="179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180" t="s">
        <v>222</v>
      </c>
      <c r="AT117" s="180" t="s">
        <v>218</v>
      </c>
      <c r="AU117" s="180" t="s">
        <v>22</v>
      </c>
      <c r="AY117" s="20" t="s">
        <v>216</v>
      </c>
      <c r="BE117" s="181">
        <f>IF(N117="základní",J117,0)</f>
        <v>0</v>
      </c>
      <c r="BF117" s="181">
        <f>IF(N117="snížená",J117,0)</f>
        <v>0</v>
      </c>
      <c r="BG117" s="181">
        <f>IF(N117="zákl. přenesená",J117,0)</f>
        <v>0</v>
      </c>
      <c r="BH117" s="181">
        <f>IF(N117="sníž. přenesená",J117,0)</f>
        <v>0</v>
      </c>
      <c r="BI117" s="181">
        <f>IF(N117="nulová",J117,0)</f>
        <v>0</v>
      </c>
      <c r="BJ117" s="20" t="s">
        <v>88</v>
      </c>
      <c r="BK117" s="181">
        <f>ROUND(I117*H117,2)</f>
        <v>0</v>
      </c>
      <c r="BL117" s="20" t="s">
        <v>222</v>
      </c>
      <c r="BM117" s="180" t="s">
        <v>2231</v>
      </c>
    </row>
    <row r="118" spans="1:63" s="12" customFormat="1" ht="25.9" customHeight="1">
      <c r="A118" s="12"/>
      <c r="B118" s="154"/>
      <c r="C118" s="12"/>
      <c r="D118" s="155" t="s">
        <v>79</v>
      </c>
      <c r="E118" s="156" t="s">
        <v>643</v>
      </c>
      <c r="F118" s="156" t="s">
        <v>644</v>
      </c>
      <c r="G118" s="12"/>
      <c r="H118" s="12"/>
      <c r="I118" s="157"/>
      <c r="J118" s="158">
        <f>BK118</f>
        <v>0</v>
      </c>
      <c r="K118" s="12"/>
      <c r="L118" s="154"/>
      <c r="M118" s="159"/>
      <c r="N118" s="160"/>
      <c r="O118" s="160"/>
      <c r="P118" s="161">
        <f>P119+P160</f>
        <v>0</v>
      </c>
      <c r="Q118" s="160"/>
      <c r="R118" s="161">
        <f>R119+R160</f>
        <v>1.6063900000000002</v>
      </c>
      <c r="S118" s="160"/>
      <c r="T118" s="162">
        <f>T119+T160</f>
        <v>0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155" t="s">
        <v>22</v>
      </c>
      <c r="AT118" s="163" t="s">
        <v>79</v>
      </c>
      <c r="AU118" s="163" t="s">
        <v>80</v>
      </c>
      <c r="AY118" s="155" t="s">
        <v>216</v>
      </c>
      <c r="BK118" s="164">
        <f>BK119+BK160</f>
        <v>0</v>
      </c>
    </row>
    <row r="119" spans="1:63" s="12" customFormat="1" ht="22.8" customHeight="1">
      <c r="A119" s="12"/>
      <c r="B119" s="154"/>
      <c r="C119" s="12"/>
      <c r="D119" s="155" t="s">
        <v>79</v>
      </c>
      <c r="E119" s="165" t="s">
        <v>1095</v>
      </c>
      <c r="F119" s="165" t="s">
        <v>1096</v>
      </c>
      <c r="G119" s="12"/>
      <c r="H119" s="12"/>
      <c r="I119" s="157"/>
      <c r="J119" s="166">
        <f>BK119</f>
        <v>0</v>
      </c>
      <c r="K119" s="12"/>
      <c r="L119" s="154"/>
      <c r="M119" s="159"/>
      <c r="N119" s="160"/>
      <c r="O119" s="160"/>
      <c r="P119" s="161">
        <f>SUM(P120:P159)</f>
        <v>0</v>
      </c>
      <c r="Q119" s="160"/>
      <c r="R119" s="161">
        <f>SUM(R120:R159)</f>
        <v>1.6063900000000002</v>
      </c>
      <c r="S119" s="160"/>
      <c r="T119" s="162">
        <f>SUM(T120:T159)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155" t="s">
        <v>22</v>
      </c>
      <c r="AT119" s="163" t="s">
        <v>79</v>
      </c>
      <c r="AU119" s="163" t="s">
        <v>88</v>
      </c>
      <c r="AY119" s="155" t="s">
        <v>216</v>
      </c>
      <c r="BK119" s="164">
        <f>SUM(BK120:BK159)</f>
        <v>0</v>
      </c>
    </row>
    <row r="120" spans="1:65" s="2" customFormat="1" ht="37.8" customHeight="1">
      <c r="A120" s="40"/>
      <c r="B120" s="167"/>
      <c r="C120" s="168" t="s">
        <v>291</v>
      </c>
      <c r="D120" s="168" t="s">
        <v>218</v>
      </c>
      <c r="E120" s="169" t="s">
        <v>2330</v>
      </c>
      <c r="F120" s="170" t="s">
        <v>2331</v>
      </c>
      <c r="G120" s="171" t="s">
        <v>260</v>
      </c>
      <c r="H120" s="172">
        <v>3</v>
      </c>
      <c r="I120" s="173"/>
      <c r="J120" s="174">
        <f>ROUND(I120*H120,2)</f>
        <v>0</v>
      </c>
      <c r="K120" s="175"/>
      <c r="L120" s="41"/>
      <c r="M120" s="176" t="s">
        <v>3</v>
      </c>
      <c r="N120" s="177" t="s">
        <v>51</v>
      </c>
      <c r="O120" s="74"/>
      <c r="P120" s="178">
        <f>O120*H120</f>
        <v>0</v>
      </c>
      <c r="Q120" s="178">
        <v>0</v>
      </c>
      <c r="R120" s="178">
        <f>Q120*H120</f>
        <v>0</v>
      </c>
      <c r="S120" s="178">
        <v>0</v>
      </c>
      <c r="T120" s="179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180" t="s">
        <v>302</v>
      </c>
      <c r="AT120" s="180" t="s">
        <v>218</v>
      </c>
      <c r="AU120" s="180" t="s">
        <v>22</v>
      </c>
      <c r="AY120" s="20" t="s">
        <v>216</v>
      </c>
      <c r="BE120" s="181">
        <f>IF(N120="základní",J120,0)</f>
        <v>0</v>
      </c>
      <c r="BF120" s="181">
        <f>IF(N120="snížená",J120,0)</f>
        <v>0</v>
      </c>
      <c r="BG120" s="181">
        <f>IF(N120="zákl. přenesená",J120,0)</f>
        <v>0</v>
      </c>
      <c r="BH120" s="181">
        <f>IF(N120="sníž. přenesená",J120,0)</f>
        <v>0</v>
      </c>
      <c r="BI120" s="181">
        <f>IF(N120="nulová",J120,0)</f>
        <v>0</v>
      </c>
      <c r="BJ120" s="20" t="s">
        <v>88</v>
      </c>
      <c r="BK120" s="181">
        <f>ROUND(I120*H120,2)</f>
        <v>0</v>
      </c>
      <c r="BL120" s="20" t="s">
        <v>302</v>
      </c>
      <c r="BM120" s="180" t="s">
        <v>2413</v>
      </c>
    </row>
    <row r="121" spans="1:65" s="2" customFormat="1" ht="24.15" customHeight="1">
      <c r="A121" s="40"/>
      <c r="B121" s="167"/>
      <c r="C121" s="203" t="s">
        <v>9</v>
      </c>
      <c r="D121" s="203" t="s">
        <v>355</v>
      </c>
      <c r="E121" s="204" t="s">
        <v>2333</v>
      </c>
      <c r="F121" s="205" t="s">
        <v>2334</v>
      </c>
      <c r="G121" s="206" t="s">
        <v>260</v>
      </c>
      <c r="H121" s="207">
        <v>3</v>
      </c>
      <c r="I121" s="208"/>
      <c r="J121" s="209">
        <f>ROUND(I121*H121,2)</f>
        <v>0</v>
      </c>
      <c r="K121" s="210"/>
      <c r="L121" s="211"/>
      <c r="M121" s="212" t="s">
        <v>3</v>
      </c>
      <c r="N121" s="213" t="s">
        <v>51</v>
      </c>
      <c r="O121" s="74"/>
      <c r="P121" s="178">
        <f>O121*H121</f>
        <v>0</v>
      </c>
      <c r="Q121" s="178">
        <v>0.00225</v>
      </c>
      <c r="R121" s="178">
        <f>Q121*H121</f>
        <v>0.006749999999999999</v>
      </c>
      <c r="S121" s="178">
        <v>0</v>
      </c>
      <c r="T121" s="179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180" t="s">
        <v>396</v>
      </c>
      <c r="AT121" s="180" t="s">
        <v>355</v>
      </c>
      <c r="AU121" s="180" t="s">
        <v>22</v>
      </c>
      <c r="AY121" s="20" t="s">
        <v>216</v>
      </c>
      <c r="BE121" s="181">
        <f>IF(N121="základní",J121,0)</f>
        <v>0</v>
      </c>
      <c r="BF121" s="181">
        <f>IF(N121="snížená",J121,0)</f>
        <v>0</v>
      </c>
      <c r="BG121" s="181">
        <f>IF(N121="zákl. přenesená",J121,0)</f>
        <v>0</v>
      </c>
      <c r="BH121" s="181">
        <f>IF(N121="sníž. přenesená",J121,0)</f>
        <v>0</v>
      </c>
      <c r="BI121" s="181">
        <f>IF(N121="nulová",J121,0)</f>
        <v>0</v>
      </c>
      <c r="BJ121" s="20" t="s">
        <v>88</v>
      </c>
      <c r="BK121" s="181">
        <f>ROUND(I121*H121,2)</f>
        <v>0</v>
      </c>
      <c r="BL121" s="20" t="s">
        <v>302</v>
      </c>
      <c r="BM121" s="180" t="s">
        <v>2414</v>
      </c>
    </row>
    <row r="122" spans="1:65" s="2" customFormat="1" ht="24.15" customHeight="1">
      <c r="A122" s="40"/>
      <c r="B122" s="167"/>
      <c r="C122" s="168" t="s">
        <v>302</v>
      </c>
      <c r="D122" s="168" t="s">
        <v>218</v>
      </c>
      <c r="E122" s="169" t="s">
        <v>2232</v>
      </c>
      <c r="F122" s="170" t="s">
        <v>2233</v>
      </c>
      <c r="G122" s="171" t="s">
        <v>260</v>
      </c>
      <c r="H122" s="172">
        <v>455</v>
      </c>
      <c r="I122" s="173"/>
      <c r="J122" s="174">
        <f>ROUND(I122*H122,2)</f>
        <v>0</v>
      </c>
      <c r="K122" s="175"/>
      <c r="L122" s="41"/>
      <c r="M122" s="176" t="s">
        <v>3</v>
      </c>
      <c r="N122" s="177" t="s">
        <v>51</v>
      </c>
      <c r="O122" s="74"/>
      <c r="P122" s="178">
        <f>O122*H122</f>
        <v>0</v>
      </c>
      <c r="Q122" s="178">
        <v>0</v>
      </c>
      <c r="R122" s="178">
        <f>Q122*H122</f>
        <v>0</v>
      </c>
      <c r="S122" s="178">
        <v>0</v>
      </c>
      <c r="T122" s="179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180" t="s">
        <v>302</v>
      </c>
      <c r="AT122" s="180" t="s">
        <v>218</v>
      </c>
      <c r="AU122" s="180" t="s">
        <v>22</v>
      </c>
      <c r="AY122" s="20" t="s">
        <v>216</v>
      </c>
      <c r="BE122" s="181">
        <f>IF(N122="základní",J122,0)</f>
        <v>0</v>
      </c>
      <c r="BF122" s="181">
        <f>IF(N122="snížená",J122,0)</f>
        <v>0</v>
      </c>
      <c r="BG122" s="181">
        <f>IF(N122="zákl. přenesená",J122,0)</f>
        <v>0</v>
      </c>
      <c r="BH122" s="181">
        <f>IF(N122="sníž. přenesená",J122,0)</f>
        <v>0</v>
      </c>
      <c r="BI122" s="181">
        <f>IF(N122="nulová",J122,0)</f>
        <v>0</v>
      </c>
      <c r="BJ122" s="20" t="s">
        <v>88</v>
      </c>
      <c r="BK122" s="181">
        <f>ROUND(I122*H122,2)</f>
        <v>0</v>
      </c>
      <c r="BL122" s="20" t="s">
        <v>302</v>
      </c>
      <c r="BM122" s="180" t="s">
        <v>2234</v>
      </c>
    </row>
    <row r="123" spans="1:65" s="2" customFormat="1" ht="24.15" customHeight="1">
      <c r="A123" s="40"/>
      <c r="B123" s="167"/>
      <c r="C123" s="203" t="s">
        <v>307</v>
      </c>
      <c r="D123" s="203" t="s">
        <v>355</v>
      </c>
      <c r="E123" s="204" t="s">
        <v>2235</v>
      </c>
      <c r="F123" s="205" t="s">
        <v>2236</v>
      </c>
      <c r="G123" s="206" t="s">
        <v>260</v>
      </c>
      <c r="H123" s="207">
        <v>455</v>
      </c>
      <c r="I123" s="208"/>
      <c r="J123" s="209">
        <f>ROUND(I123*H123,2)</f>
        <v>0</v>
      </c>
      <c r="K123" s="210"/>
      <c r="L123" s="211"/>
      <c r="M123" s="212" t="s">
        <v>3</v>
      </c>
      <c r="N123" s="213" t="s">
        <v>51</v>
      </c>
      <c r="O123" s="74"/>
      <c r="P123" s="178">
        <f>O123*H123</f>
        <v>0</v>
      </c>
      <c r="Q123" s="178">
        <v>0</v>
      </c>
      <c r="R123" s="178">
        <f>Q123*H123</f>
        <v>0</v>
      </c>
      <c r="S123" s="178">
        <v>0</v>
      </c>
      <c r="T123" s="179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180" t="s">
        <v>396</v>
      </c>
      <c r="AT123" s="180" t="s">
        <v>355</v>
      </c>
      <c r="AU123" s="180" t="s">
        <v>22</v>
      </c>
      <c r="AY123" s="20" t="s">
        <v>216</v>
      </c>
      <c r="BE123" s="181">
        <f>IF(N123="základní",J123,0)</f>
        <v>0</v>
      </c>
      <c r="BF123" s="181">
        <f>IF(N123="snížená",J123,0)</f>
        <v>0</v>
      </c>
      <c r="BG123" s="181">
        <f>IF(N123="zákl. přenesená",J123,0)</f>
        <v>0</v>
      </c>
      <c r="BH123" s="181">
        <f>IF(N123="sníž. přenesená",J123,0)</f>
        <v>0</v>
      </c>
      <c r="BI123" s="181">
        <f>IF(N123="nulová",J123,0)</f>
        <v>0</v>
      </c>
      <c r="BJ123" s="20" t="s">
        <v>88</v>
      </c>
      <c r="BK123" s="181">
        <f>ROUND(I123*H123,2)</f>
        <v>0</v>
      </c>
      <c r="BL123" s="20" t="s">
        <v>302</v>
      </c>
      <c r="BM123" s="180" t="s">
        <v>2237</v>
      </c>
    </row>
    <row r="124" spans="1:51" s="13" customFormat="1" ht="12">
      <c r="A124" s="13"/>
      <c r="B124" s="182"/>
      <c r="C124" s="13"/>
      <c r="D124" s="183" t="s">
        <v>224</v>
      </c>
      <c r="E124" s="13"/>
      <c r="F124" s="185" t="s">
        <v>2415</v>
      </c>
      <c r="G124" s="13"/>
      <c r="H124" s="186">
        <v>455</v>
      </c>
      <c r="I124" s="187"/>
      <c r="J124" s="13"/>
      <c r="K124" s="13"/>
      <c r="L124" s="182"/>
      <c r="M124" s="188"/>
      <c r="N124" s="189"/>
      <c r="O124" s="189"/>
      <c r="P124" s="189"/>
      <c r="Q124" s="189"/>
      <c r="R124" s="189"/>
      <c r="S124" s="189"/>
      <c r="T124" s="190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184" t="s">
        <v>224</v>
      </c>
      <c r="AU124" s="184" t="s">
        <v>22</v>
      </c>
      <c r="AV124" s="13" t="s">
        <v>22</v>
      </c>
      <c r="AW124" s="13" t="s">
        <v>4</v>
      </c>
      <c r="AX124" s="13" t="s">
        <v>88</v>
      </c>
      <c r="AY124" s="184" t="s">
        <v>216</v>
      </c>
    </row>
    <row r="125" spans="1:65" s="2" customFormat="1" ht="24.15" customHeight="1">
      <c r="A125" s="40"/>
      <c r="B125" s="167"/>
      <c r="C125" s="168" t="s">
        <v>313</v>
      </c>
      <c r="D125" s="168" t="s">
        <v>218</v>
      </c>
      <c r="E125" s="169" t="s">
        <v>2239</v>
      </c>
      <c r="F125" s="170" t="s">
        <v>2240</v>
      </c>
      <c r="G125" s="171" t="s">
        <v>260</v>
      </c>
      <c r="H125" s="172">
        <v>14</v>
      </c>
      <c r="I125" s="173"/>
      <c r="J125" s="174">
        <f>ROUND(I125*H125,2)</f>
        <v>0</v>
      </c>
      <c r="K125" s="175"/>
      <c r="L125" s="41"/>
      <c r="M125" s="176" t="s">
        <v>3</v>
      </c>
      <c r="N125" s="177" t="s">
        <v>51</v>
      </c>
      <c r="O125" s="74"/>
      <c r="P125" s="178">
        <f>O125*H125</f>
        <v>0</v>
      </c>
      <c r="Q125" s="178">
        <v>0</v>
      </c>
      <c r="R125" s="178">
        <f>Q125*H125</f>
        <v>0</v>
      </c>
      <c r="S125" s="178">
        <v>0</v>
      </c>
      <c r="T125" s="179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180" t="s">
        <v>302</v>
      </c>
      <c r="AT125" s="180" t="s">
        <v>218</v>
      </c>
      <c r="AU125" s="180" t="s">
        <v>22</v>
      </c>
      <c r="AY125" s="20" t="s">
        <v>216</v>
      </c>
      <c r="BE125" s="181">
        <f>IF(N125="základní",J125,0)</f>
        <v>0</v>
      </c>
      <c r="BF125" s="181">
        <f>IF(N125="snížená",J125,0)</f>
        <v>0</v>
      </c>
      <c r="BG125" s="181">
        <f>IF(N125="zákl. přenesená",J125,0)</f>
        <v>0</v>
      </c>
      <c r="BH125" s="181">
        <f>IF(N125="sníž. přenesená",J125,0)</f>
        <v>0</v>
      </c>
      <c r="BI125" s="181">
        <f>IF(N125="nulová",J125,0)</f>
        <v>0</v>
      </c>
      <c r="BJ125" s="20" t="s">
        <v>88</v>
      </c>
      <c r="BK125" s="181">
        <f>ROUND(I125*H125,2)</f>
        <v>0</v>
      </c>
      <c r="BL125" s="20" t="s">
        <v>302</v>
      </c>
      <c r="BM125" s="180" t="s">
        <v>2241</v>
      </c>
    </row>
    <row r="126" spans="1:65" s="2" customFormat="1" ht="14.4" customHeight="1">
      <c r="A126" s="40"/>
      <c r="B126" s="167"/>
      <c r="C126" s="203" t="s">
        <v>318</v>
      </c>
      <c r="D126" s="203" t="s">
        <v>355</v>
      </c>
      <c r="E126" s="204" t="s">
        <v>2242</v>
      </c>
      <c r="F126" s="205" t="s">
        <v>2243</v>
      </c>
      <c r="G126" s="206" t="s">
        <v>260</v>
      </c>
      <c r="H126" s="207">
        <v>13</v>
      </c>
      <c r="I126" s="208"/>
      <c r="J126" s="209">
        <f>ROUND(I126*H126,2)</f>
        <v>0</v>
      </c>
      <c r="K126" s="210"/>
      <c r="L126" s="211"/>
      <c r="M126" s="212" t="s">
        <v>3</v>
      </c>
      <c r="N126" s="213" t="s">
        <v>51</v>
      </c>
      <c r="O126" s="74"/>
      <c r="P126" s="178">
        <f>O126*H126</f>
        <v>0</v>
      </c>
      <c r="Q126" s="178">
        <v>0</v>
      </c>
      <c r="R126" s="178">
        <f>Q126*H126</f>
        <v>0</v>
      </c>
      <c r="S126" s="178">
        <v>0</v>
      </c>
      <c r="T126" s="179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180" t="s">
        <v>396</v>
      </c>
      <c r="AT126" s="180" t="s">
        <v>355</v>
      </c>
      <c r="AU126" s="180" t="s">
        <v>22</v>
      </c>
      <c r="AY126" s="20" t="s">
        <v>216</v>
      </c>
      <c r="BE126" s="181">
        <f>IF(N126="základní",J126,0)</f>
        <v>0</v>
      </c>
      <c r="BF126" s="181">
        <f>IF(N126="snížená",J126,0)</f>
        <v>0</v>
      </c>
      <c r="BG126" s="181">
        <f>IF(N126="zákl. přenesená",J126,0)</f>
        <v>0</v>
      </c>
      <c r="BH126" s="181">
        <f>IF(N126="sníž. přenesená",J126,0)</f>
        <v>0</v>
      </c>
      <c r="BI126" s="181">
        <f>IF(N126="nulová",J126,0)</f>
        <v>0</v>
      </c>
      <c r="BJ126" s="20" t="s">
        <v>88</v>
      </c>
      <c r="BK126" s="181">
        <f>ROUND(I126*H126,2)</f>
        <v>0</v>
      </c>
      <c r="BL126" s="20" t="s">
        <v>302</v>
      </c>
      <c r="BM126" s="180" t="s">
        <v>2244</v>
      </c>
    </row>
    <row r="127" spans="1:51" s="13" customFormat="1" ht="12">
      <c r="A127" s="13"/>
      <c r="B127" s="182"/>
      <c r="C127" s="13"/>
      <c r="D127" s="183" t="s">
        <v>224</v>
      </c>
      <c r="E127" s="13"/>
      <c r="F127" s="185" t="s">
        <v>2416</v>
      </c>
      <c r="G127" s="13"/>
      <c r="H127" s="186">
        <v>13</v>
      </c>
      <c r="I127" s="187"/>
      <c r="J127" s="13"/>
      <c r="K127" s="13"/>
      <c r="L127" s="182"/>
      <c r="M127" s="188"/>
      <c r="N127" s="189"/>
      <c r="O127" s="189"/>
      <c r="P127" s="189"/>
      <c r="Q127" s="189"/>
      <c r="R127" s="189"/>
      <c r="S127" s="189"/>
      <c r="T127" s="190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184" t="s">
        <v>224</v>
      </c>
      <c r="AU127" s="184" t="s">
        <v>22</v>
      </c>
      <c r="AV127" s="13" t="s">
        <v>22</v>
      </c>
      <c r="AW127" s="13" t="s">
        <v>4</v>
      </c>
      <c r="AX127" s="13" t="s">
        <v>88</v>
      </c>
      <c r="AY127" s="184" t="s">
        <v>216</v>
      </c>
    </row>
    <row r="128" spans="1:65" s="2" customFormat="1" ht="24.15" customHeight="1">
      <c r="A128" s="40"/>
      <c r="B128" s="167"/>
      <c r="C128" s="168" t="s">
        <v>324</v>
      </c>
      <c r="D128" s="168" t="s">
        <v>218</v>
      </c>
      <c r="E128" s="169" t="s">
        <v>2246</v>
      </c>
      <c r="F128" s="170" t="s">
        <v>2247</v>
      </c>
      <c r="G128" s="171" t="s">
        <v>260</v>
      </c>
      <c r="H128" s="172">
        <v>88</v>
      </c>
      <c r="I128" s="173"/>
      <c r="J128" s="174">
        <f>ROUND(I128*H128,2)</f>
        <v>0</v>
      </c>
      <c r="K128" s="175"/>
      <c r="L128" s="41"/>
      <c r="M128" s="176" t="s">
        <v>3</v>
      </c>
      <c r="N128" s="177" t="s">
        <v>51</v>
      </c>
      <c r="O128" s="74"/>
      <c r="P128" s="178">
        <f>O128*H128</f>
        <v>0</v>
      </c>
      <c r="Q128" s="178">
        <v>0</v>
      </c>
      <c r="R128" s="178">
        <f>Q128*H128</f>
        <v>0</v>
      </c>
      <c r="S128" s="178">
        <v>0</v>
      </c>
      <c r="T128" s="179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180" t="s">
        <v>302</v>
      </c>
      <c r="AT128" s="180" t="s">
        <v>218</v>
      </c>
      <c r="AU128" s="180" t="s">
        <v>22</v>
      </c>
      <c r="AY128" s="20" t="s">
        <v>216</v>
      </c>
      <c r="BE128" s="181">
        <f>IF(N128="základní",J128,0)</f>
        <v>0</v>
      </c>
      <c r="BF128" s="181">
        <f>IF(N128="snížená",J128,0)</f>
        <v>0</v>
      </c>
      <c r="BG128" s="181">
        <f>IF(N128="zákl. přenesená",J128,0)</f>
        <v>0</v>
      </c>
      <c r="BH128" s="181">
        <f>IF(N128="sníž. přenesená",J128,0)</f>
        <v>0</v>
      </c>
      <c r="BI128" s="181">
        <f>IF(N128="nulová",J128,0)</f>
        <v>0</v>
      </c>
      <c r="BJ128" s="20" t="s">
        <v>88</v>
      </c>
      <c r="BK128" s="181">
        <f>ROUND(I128*H128,2)</f>
        <v>0</v>
      </c>
      <c r="BL128" s="20" t="s">
        <v>302</v>
      </c>
      <c r="BM128" s="180" t="s">
        <v>2248</v>
      </c>
    </row>
    <row r="129" spans="1:65" s="2" customFormat="1" ht="14.4" customHeight="1">
      <c r="A129" s="40"/>
      <c r="B129" s="167"/>
      <c r="C129" s="203" t="s">
        <v>8</v>
      </c>
      <c r="D129" s="203" t="s">
        <v>355</v>
      </c>
      <c r="E129" s="204" t="s">
        <v>2249</v>
      </c>
      <c r="F129" s="205" t="s">
        <v>2250</v>
      </c>
      <c r="G129" s="206" t="s">
        <v>260</v>
      </c>
      <c r="H129" s="207">
        <v>88</v>
      </c>
      <c r="I129" s="208"/>
      <c r="J129" s="209">
        <f>ROUND(I129*H129,2)</f>
        <v>0</v>
      </c>
      <c r="K129" s="210"/>
      <c r="L129" s="211"/>
      <c r="M129" s="212" t="s">
        <v>3</v>
      </c>
      <c r="N129" s="213" t="s">
        <v>51</v>
      </c>
      <c r="O129" s="74"/>
      <c r="P129" s="178">
        <f>O129*H129</f>
        <v>0</v>
      </c>
      <c r="Q129" s="178">
        <v>0</v>
      </c>
      <c r="R129" s="178">
        <f>Q129*H129</f>
        <v>0</v>
      </c>
      <c r="S129" s="178">
        <v>0</v>
      </c>
      <c r="T129" s="179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180" t="s">
        <v>396</v>
      </c>
      <c r="AT129" s="180" t="s">
        <v>355</v>
      </c>
      <c r="AU129" s="180" t="s">
        <v>22</v>
      </c>
      <c r="AY129" s="20" t="s">
        <v>216</v>
      </c>
      <c r="BE129" s="181">
        <f>IF(N129="základní",J129,0)</f>
        <v>0</v>
      </c>
      <c r="BF129" s="181">
        <f>IF(N129="snížená",J129,0)</f>
        <v>0</v>
      </c>
      <c r="BG129" s="181">
        <f>IF(N129="zákl. přenesená",J129,0)</f>
        <v>0</v>
      </c>
      <c r="BH129" s="181">
        <f>IF(N129="sníž. přenesená",J129,0)</f>
        <v>0</v>
      </c>
      <c r="BI129" s="181">
        <f>IF(N129="nulová",J129,0)</f>
        <v>0</v>
      </c>
      <c r="BJ129" s="20" t="s">
        <v>88</v>
      </c>
      <c r="BK129" s="181">
        <f>ROUND(I129*H129,2)</f>
        <v>0</v>
      </c>
      <c r="BL129" s="20" t="s">
        <v>302</v>
      </c>
      <c r="BM129" s="180" t="s">
        <v>2251</v>
      </c>
    </row>
    <row r="130" spans="1:51" s="13" customFormat="1" ht="12">
      <c r="A130" s="13"/>
      <c r="B130" s="182"/>
      <c r="C130" s="13"/>
      <c r="D130" s="183" t="s">
        <v>224</v>
      </c>
      <c r="E130" s="13"/>
      <c r="F130" s="185" t="s">
        <v>2417</v>
      </c>
      <c r="G130" s="13"/>
      <c r="H130" s="186">
        <v>88</v>
      </c>
      <c r="I130" s="187"/>
      <c r="J130" s="13"/>
      <c r="K130" s="13"/>
      <c r="L130" s="182"/>
      <c r="M130" s="188"/>
      <c r="N130" s="189"/>
      <c r="O130" s="189"/>
      <c r="P130" s="189"/>
      <c r="Q130" s="189"/>
      <c r="R130" s="189"/>
      <c r="S130" s="189"/>
      <c r="T130" s="190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184" t="s">
        <v>224</v>
      </c>
      <c r="AU130" s="184" t="s">
        <v>22</v>
      </c>
      <c r="AV130" s="13" t="s">
        <v>22</v>
      </c>
      <c r="AW130" s="13" t="s">
        <v>4</v>
      </c>
      <c r="AX130" s="13" t="s">
        <v>88</v>
      </c>
      <c r="AY130" s="184" t="s">
        <v>216</v>
      </c>
    </row>
    <row r="131" spans="1:65" s="2" customFormat="1" ht="24.15" customHeight="1">
      <c r="A131" s="40"/>
      <c r="B131" s="167"/>
      <c r="C131" s="168" t="s">
        <v>335</v>
      </c>
      <c r="D131" s="168" t="s">
        <v>218</v>
      </c>
      <c r="E131" s="169" t="s">
        <v>2253</v>
      </c>
      <c r="F131" s="170" t="s">
        <v>2254</v>
      </c>
      <c r="G131" s="171" t="s">
        <v>260</v>
      </c>
      <c r="H131" s="172">
        <v>493</v>
      </c>
      <c r="I131" s="173"/>
      <c r="J131" s="174">
        <f>ROUND(I131*H131,2)</f>
        <v>0</v>
      </c>
      <c r="K131" s="175"/>
      <c r="L131" s="41"/>
      <c r="M131" s="176" t="s">
        <v>3</v>
      </c>
      <c r="N131" s="177" t="s">
        <v>51</v>
      </c>
      <c r="O131" s="74"/>
      <c r="P131" s="178">
        <f>O131*H131</f>
        <v>0</v>
      </c>
      <c r="Q131" s="178">
        <v>0</v>
      </c>
      <c r="R131" s="178">
        <f>Q131*H131</f>
        <v>0</v>
      </c>
      <c r="S131" s="178">
        <v>0</v>
      </c>
      <c r="T131" s="179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180" t="s">
        <v>302</v>
      </c>
      <c r="AT131" s="180" t="s">
        <v>218</v>
      </c>
      <c r="AU131" s="180" t="s">
        <v>22</v>
      </c>
      <c r="AY131" s="20" t="s">
        <v>216</v>
      </c>
      <c r="BE131" s="181">
        <f>IF(N131="základní",J131,0)</f>
        <v>0</v>
      </c>
      <c r="BF131" s="181">
        <f>IF(N131="snížená",J131,0)</f>
        <v>0</v>
      </c>
      <c r="BG131" s="181">
        <f>IF(N131="zákl. přenesená",J131,0)</f>
        <v>0</v>
      </c>
      <c r="BH131" s="181">
        <f>IF(N131="sníž. přenesená",J131,0)</f>
        <v>0</v>
      </c>
      <c r="BI131" s="181">
        <f>IF(N131="nulová",J131,0)</f>
        <v>0</v>
      </c>
      <c r="BJ131" s="20" t="s">
        <v>88</v>
      </c>
      <c r="BK131" s="181">
        <f>ROUND(I131*H131,2)</f>
        <v>0</v>
      </c>
      <c r="BL131" s="20" t="s">
        <v>302</v>
      </c>
      <c r="BM131" s="180" t="s">
        <v>2255</v>
      </c>
    </row>
    <row r="132" spans="1:65" s="2" customFormat="1" ht="14.4" customHeight="1">
      <c r="A132" s="40"/>
      <c r="B132" s="167"/>
      <c r="C132" s="203" t="s">
        <v>340</v>
      </c>
      <c r="D132" s="203" t="s">
        <v>355</v>
      </c>
      <c r="E132" s="204" t="s">
        <v>2256</v>
      </c>
      <c r="F132" s="205" t="s">
        <v>2257</v>
      </c>
      <c r="G132" s="206" t="s">
        <v>260</v>
      </c>
      <c r="H132" s="207">
        <v>493</v>
      </c>
      <c r="I132" s="208"/>
      <c r="J132" s="209">
        <f>ROUND(I132*H132,2)</f>
        <v>0</v>
      </c>
      <c r="K132" s="210"/>
      <c r="L132" s="211"/>
      <c r="M132" s="212" t="s">
        <v>3</v>
      </c>
      <c r="N132" s="213" t="s">
        <v>51</v>
      </c>
      <c r="O132" s="74"/>
      <c r="P132" s="178">
        <f>O132*H132</f>
        <v>0</v>
      </c>
      <c r="Q132" s="178">
        <v>0</v>
      </c>
      <c r="R132" s="178">
        <f>Q132*H132</f>
        <v>0</v>
      </c>
      <c r="S132" s="178">
        <v>0</v>
      </c>
      <c r="T132" s="179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180" t="s">
        <v>396</v>
      </c>
      <c r="AT132" s="180" t="s">
        <v>355</v>
      </c>
      <c r="AU132" s="180" t="s">
        <v>22</v>
      </c>
      <c r="AY132" s="20" t="s">
        <v>216</v>
      </c>
      <c r="BE132" s="181">
        <f>IF(N132="základní",J132,0)</f>
        <v>0</v>
      </c>
      <c r="BF132" s="181">
        <f>IF(N132="snížená",J132,0)</f>
        <v>0</v>
      </c>
      <c r="BG132" s="181">
        <f>IF(N132="zákl. přenesená",J132,0)</f>
        <v>0</v>
      </c>
      <c r="BH132" s="181">
        <f>IF(N132="sníž. přenesená",J132,0)</f>
        <v>0</v>
      </c>
      <c r="BI132" s="181">
        <f>IF(N132="nulová",J132,0)</f>
        <v>0</v>
      </c>
      <c r="BJ132" s="20" t="s">
        <v>88</v>
      </c>
      <c r="BK132" s="181">
        <f>ROUND(I132*H132,2)</f>
        <v>0</v>
      </c>
      <c r="BL132" s="20" t="s">
        <v>302</v>
      </c>
      <c r="BM132" s="180" t="s">
        <v>2258</v>
      </c>
    </row>
    <row r="133" spans="1:51" s="13" customFormat="1" ht="12">
      <c r="A133" s="13"/>
      <c r="B133" s="182"/>
      <c r="C133" s="13"/>
      <c r="D133" s="183" t="s">
        <v>224</v>
      </c>
      <c r="E133" s="13"/>
      <c r="F133" s="185" t="s">
        <v>2418</v>
      </c>
      <c r="G133" s="13"/>
      <c r="H133" s="186">
        <v>493</v>
      </c>
      <c r="I133" s="187"/>
      <c r="J133" s="13"/>
      <c r="K133" s="13"/>
      <c r="L133" s="182"/>
      <c r="M133" s="188"/>
      <c r="N133" s="189"/>
      <c r="O133" s="189"/>
      <c r="P133" s="189"/>
      <c r="Q133" s="189"/>
      <c r="R133" s="189"/>
      <c r="S133" s="189"/>
      <c r="T133" s="190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184" t="s">
        <v>224</v>
      </c>
      <c r="AU133" s="184" t="s">
        <v>22</v>
      </c>
      <c r="AV133" s="13" t="s">
        <v>22</v>
      </c>
      <c r="AW133" s="13" t="s">
        <v>4</v>
      </c>
      <c r="AX133" s="13" t="s">
        <v>88</v>
      </c>
      <c r="AY133" s="184" t="s">
        <v>216</v>
      </c>
    </row>
    <row r="134" spans="1:65" s="2" customFormat="1" ht="14.4" customHeight="1">
      <c r="A134" s="40"/>
      <c r="B134" s="167"/>
      <c r="C134" s="168" t="s">
        <v>345</v>
      </c>
      <c r="D134" s="168" t="s">
        <v>218</v>
      </c>
      <c r="E134" s="169" t="s">
        <v>2260</v>
      </c>
      <c r="F134" s="170" t="s">
        <v>2261</v>
      </c>
      <c r="G134" s="171" t="s">
        <v>461</v>
      </c>
      <c r="H134" s="172">
        <v>6</v>
      </c>
      <c r="I134" s="173"/>
      <c r="J134" s="174">
        <f>ROUND(I134*H134,2)</f>
        <v>0</v>
      </c>
      <c r="K134" s="175"/>
      <c r="L134" s="41"/>
      <c r="M134" s="176" t="s">
        <v>3</v>
      </c>
      <c r="N134" s="177" t="s">
        <v>51</v>
      </c>
      <c r="O134" s="74"/>
      <c r="P134" s="178">
        <f>O134*H134</f>
        <v>0</v>
      </c>
      <c r="Q134" s="178">
        <v>0</v>
      </c>
      <c r="R134" s="178">
        <f>Q134*H134</f>
        <v>0</v>
      </c>
      <c r="S134" s="178">
        <v>0</v>
      </c>
      <c r="T134" s="179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180" t="s">
        <v>302</v>
      </c>
      <c r="AT134" s="180" t="s">
        <v>218</v>
      </c>
      <c r="AU134" s="180" t="s">
        <v>22</v>
      </c>
      <c r="AY134" s="20" t="s">
        <v>216</v>
      </c>
      <c r="BE134" s="181">
        <f>IF(N134="základní",J134,0)</f>
        <v>0</v>
      </c>
      <c r="BF134" s="181">
        <f>IF(N134="snížená",J134,0)</f>
        <v>0</v>
      </c>
      <c r="BG134" s="181">
        <f>IF(N134="zákl. přenesená",J134,0)</f>
        <v>0</v>
      </c>
      <c r="BH134" s="181">
        <f>IF(N134="sníž. přenesená",J134,0)</f>
        <v>0</v>
      </c>
      <c r="BI134" s="181">
        <f>IF(N134="nulová",J134,0)</f>
        <v>0</v>
      </c>
      <c r="BJ134" s="20" t="s">
        <v>88</v>
      </c>
      <c r="BK134" s="181">
        <f>ROUND(I134*H134,2)</f>
        <v>0</v>
      </c>
      <c r="BL134" s="20" t="s">
        <v>302</v>
      </c>
      <c r="BM134" s="180" t="s">
        <v>2262</v>
      </c>
    </row>
    <row r="135" spans="1:65" s="2" customFormat="1" ht="14.4" customHeight="1">
      <c r="A135" s="40"/>
      <c r="B135" s="167"/>
      <c r="C135" s="168" t="s">
        <v>350</v>
      </c>
      <c r="D135" s="168" t="s">
        <v>218</v>
      </c>
      <c r="E135" s="169" t="s">
        <v>2263</v>
      </c>
      <c r="F135" s="170" t="s">
        <v>2264</v>
      </c>
      <c r="G135" s="171" t="s">
        <v>461</v>
      </c>
      <c r="H135" s="172">
        <v>96</v>
      </c>
      <c r="I135" s="173"/>
      <c r="J135" s="174">
        <f>ROUND(I135*H135,2)</f>
        <v>0</v>
      </c>
      <c r="K135" s="175"/>
      <c r="L135" s="41"/>
      <c r="M135" s="176" t="s">
        <v>3</v>
      </c>
      <c r="N135" s="177" t="s">
        <v>51</v>
      </c>
      <c r="O135" s="74"/>
      <c r="P135" s="178">
        <f>O135*H135</f>
        <v>0</v>
      </c>
      <c r="Q135" s="178">
        <v>0</v>
      </c>
      <c r="R135" s="178">
        <f>Q135*H135</f>
        <v>0</v>
      </c>
      <c r="S135" s="178">
        <v>0</v>
      </c>
      <c r="T135" s="179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180" t="s">
        <v>302</v>
      </c>
      <c r="AT135" s="180" t="s">
        <v>218</v>
      </c>
      <c r="AU135" s="180" t="s">
        <v>22</v>
      </c>
      <c r="AY135" s="20" t="s">
        <v>216</v>
      </c>
      <c r="BE135" s="181">
        <f>IF(N135="základní",J135,0)</f>
        <v>0</v>
      </c>
      <c r="BF135" s="181">
        <f>IF(N135="snížená",J135,0)</f>
        <v>0</v>
      </c>
      <c r="BG135" s="181">
        <f>IF(N135="zákl. přenesená",J135,0)</f>
        <v>0</v>
      </c>
      <c r="BH135" s="181">
        <f>IF(N135="sníž. přenesená",J135,0)</f>
        <v>0</v>
      </c>
      <c r="BI135" s="181">
        <f>IF(N135="nulová",J135,0)</f>
        <v>0</v>
      </c>
      <c r="BJ135" s="20" t="s">
        <v>88</v>
      </c>
      <c r="BK135" s="181">
        <f>ROUND(I135*H135,2)</f>
        <v>0</v>
      </c>
      <c r="BL135" s="20" t="s">
        <v>302</v>
      </c>
      <c r="BM135" s="180" t="s">
        <v>2265</v>
      </c>
    </row>
    <row r="136" spans="1:65" s="2" customFormat="1" ht="24.15" customHeight="1">
      <c r="A136" s="40"/>
      <c r="B136" s="167"/>
      <c r="C136" s="168" t="s">
        <v>354</v>
      </c>
      <c r="D136" s="168" t="s">
        <v>218</v>
      </c>
      <c r="E136" s="169" t="s">
        <v>2340</v>
      </c>
      <c r="F136" s="170" t="s">
        <v>2341</v>
      </c>
      <c r="G136" s="171" t="s">
        <v>461</v>
      </c>
      <c r="H136" s="172">
        <v>1</v>
      </c>
      <c r="I136" s="173"/>
      <c r="J136" s="174">
        <f>ROUND(I136*H136,2)</f>
        <v>0</v>
      </c>
      <c r="K136" s="175"/>
      <c r="L136" s="41"/>
      <c r="M136" s="176" t="s">
        <v>3</v>
      </c>
      <c r="N136" s="177" t="s">
        <v>51</v>
      </c>
      <c r="O136" s="74"/>
      <c r="P136" s="178">
        <f>O136*H136</f>
        <v>0</v>
      </c>
      <c r="Q136" s="178">
        <v>0</v>
      </c>
      <c r="R136" s="178">
        <f>Q136*H136</f>
        <v>0</v>
      </c>
      <c r="S136" s="178">
        <v>0</v>
      </c>
      <c r="T136" s="179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180" t="s">
        <v>302</v>
      </c>
      <c r="AT136" s="180" t="s">
        <v>218</v>
      </c>
      <c r="AU136" s="180" t="s">
        <v>22</v>
      </c>
      <c r="AY136" s="20" t="s">
        <v>216</v>
      </c>
      <c r="BE136" s="181">
        <f>IF(N136="základní",J136,0)</f>
        <v>0</v>
      </c>
      <c r="BF136" s="181">
        <f>IF(N136="snížená",J136,0)</f>
        <v>0</v>
      </c>
      <c r="BG136" s="181">
        <f>IF(N136="zákl. přenesená",J136,0)</f>
        <v>0</v>
      </c>
      <c r="BH136" s="181">
        <f>IF(N136="sníž. přenesená",J136,0)</f>
        <v>0</v>
      </c>
      <c r="BI136" s="181">
        <f>IF(N136="nulová",J136,0)</f>
        <v>0</v>
      </c>
      <c r="BJ136" s="20" t="s">
        <v>88</v>
      </c>
      <c r="BK136" s="181">
        <f>ROUND(I136*H136,2)</f>
        <v>0</v>
      </c>
      <c r="BL136" s="20" t="s">
        <v>302</v>
      </c>
      <c r="BM136" s="180" t="s">
        <v>2419</v>
      </c>
    </row>
    <row r="137" spans="1:65" s="2" customFormat="1" ht="14.4" customHeight="1">
      <c r="A137" s="40"/>
      <c r="B137" s="167"/>
      <c r="C137" s="203" t="s">
        <v>362</v>
      </c>
      <c r="D137" s="203" t="s">
        <v>355</v>
      </c>
      <c r="E137" s="204" t="s">
        <v>2343</v>
      </c>
      <c r="F137" s="205" t="s">
        <v>2344</v>
      </c>
      <c r="G137" s="206" t="s">
        <v>461</v>
      </c>
      <c r="H137" s="207">
        <v>1</v>
      </c>
      <c r="I137" s="208"/>
      <c r="J137" s="209">
        <f>ROUND(I137*H137,2)</f>
        <v>0</v>
      </c>
      <c r="K137" s="210"/>
      <c r="L137" s="211"/>
      <c r="M137" s="212" t="s">
        <v>3</v>
      </c>
      <c r="N137" s="213" t="s">
        <v>51</v>
      </c>
      <c r="O137" s="74"/>
      <c r="P137" s="178">
        <f>O137*H137</f>
        <v>0</v>
      </c>
      <c r="Q137" s="178">
        <v>0.00064</v>
      </c>
      <c r="R137" s="178">
        <f>Q137*H137</f>
        <v>0.00064</v>
      </c>
      <c r="S137" s="178">
        <v>0</v>
      </c>
      <c r="T137" s="179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180" t="s">
        <v>396</v>
      </c>
      <c r="AT137" s="180" t="s">
        <v>355</v>
      </c>
      <c r="AU137" s="180" t="s">
        <v>22</v>
      </c>
      <c r="AY137" s="20" t="s">
        <v>216</v>
      </c>
      <c r="BE137" s="181">
        <f>IF(N137="základní",J137,0)</f>
        <v>0</v>
      </c>
      <c r="BF137" s="181">
        <f>IF(N137="snížená",J137,0)</f>
        <v>0</v>
      </c>
      <c r="BG137" s="181">
        <f>IF(N137="zákl. přenesená",J137,0)</f>
        <v>0</v>
      </c>
      <c r="BH137" s="181">
        <f>IF(N137="sníž. přenesená",J137,0)</f>
        <v>0</v>
      </c>
      <c r="BI137" s="181">
        <f>IF(N137="nulová",J137,0)</f>
        <v>0</v>
      </c>
      <c r="BJ137" s="20" t="s">
        <v>88</v>
      </c>
      <c r="BK137" s="181">
        <f>ROUND(I137*H137,2)</f>
        <v>0</v>
      </c>
      <c r="BL137" s="20" t="s">
        <v>302</v>
      </c>
      <c r="BM137" s="180" t="s">
        <v>2420</v>
      </c>
    </row>
    <row r="138" spans="1:47" s="2" customFormat="1" ht="12">
      <c r="A138" s="40"/>
      <c r="B138" s="41"/>
      <c r="C138" s="40"/>
      <c r="D138" s="183" t="s">
        <v>229</v>
      </c>
      <c r="E138" s="40"/>
      <c r="F138" s="191" t="s">
        <v>2346</v>
      </c>
      <c r="G138" s="40"/>
      <c r="H138" s="40"/>
      <c r="I138" s="192"/>
      <c r="J138" s="40"/>
      <c r="K138" s="40"/>
      <c r="L138" s="41"/>
      <c r="M138" s="193"/>
      <c r="N138" s="194"/>
      <c r="O138" s="74"/>
      <c r="P138" s="74"/>
      <c r="Q138" s="74"/>
      <c r="R138" s="74"/>
      <c r="S138" s="74"/>
      <c r="T138" s="75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T138" s="20" t="s">
        <v>229</v>
      </c>
      <c r="AU138" s="20" t="s">
        <v>22</v>
      </c>
    </row>
    <row r="139" spans="1:65" s="2" customFormat="1" ht="37.8" customHeight="1">
      <c r="A139" s="40"/>
      <c r="B139" s="167"/>
      <c r="C139" s="168" t="s">
        <v>368</v>
      </c>
      <c r="D139" s="168" t="s">
        <v>218</v>
      </c>
      <c r="E139" s="169" t="s">
        <v>2347</v>
      </c>
      <c r="F139" s="170" t="s">
        <v>2348</v>
      </c>
      <c r="G139" s="171" t="s">
        <v>461</v>
      </c>
      <c r="H139" s="172">
        <v>8</v>
      </c>
      <c r="I139" s="173"/>
      <c r="J139" s="174">
        <f>ROUND(I139*H139,2)</f>
        <v>0</v>
      </c>
      <c r="K139" s="175"/>
      <c r="L139" s="41"/>
      <c r="M139" s="176" t="s">
        <v>3</v>
      </c>
      <c r="N139" s="177" t="s">
        <v>51</v>
      </c>
      <c r="O139" s="74"/>
      <c r="P139" s="178">
        <f>O139*H139</f>
        <v>0</v>
      </c>
      <c r="Q139" s="178">
        <v>0</v>
      </c>
      <c r="R139" s="178">
        <f>Q139*H139</f>
        <v>0</v>
      </c>
      <c r="S139" s="178">
        <v>0</v>
      </c>
      <c r="T139" s="179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180" t="s">
        <v>302</v>
      </c>
      <c r="AT139" s="180" t="s">
        <v>218</v>
      </c>
      <c r="AU139" s="180" t="s">
        <v>22</v>
      </c>
      <c r="AY139" s="20" t="s">
        <v>216</v>
      </c>
      <c r="BE139" s="181">
        <f>IF(N139="základní",J139,0)</f>
        <v>0</v>
      </c>
      <c r="BF139" s="181">
        <f>IF(N139="snížená",J139,0)</f>
        <v>0</v>
      </c>
      <c r="BG139" s="181">
        <f>IF(N139="zákl. přenesená",J139,0)</f>
        <v>0</v>
      </c>
      <c r="BH139" s="181">
        <f>IF(N139="sníž. přenesená",J139,0)</f>
        <v>0</v>
      </c>
      <c r="BI139" s="181">
        <f>IF(N139="nulová",J139,0)</f>
        <v>0</v>
      </c>
      <c r="BJ139" s="20" t="s">
        <v>88</v>
      </c>
      <c r="BK139" s="181">
        <f>ROUND(I139*H139,2)</f>
        <v>0</v>
      </c>
      <c r="BL139" s="20" t="s">
        <v>302</v>
      </c>
      <c r="BM139" s="180" t="s">
        <v>2421</v>
      </c>
    </row>
    <row r="140" spans="1:47" s="2" customFormat="1" ht="12">
      <c r="A140" s="40"/>
      <c r="B140" s="41"/>
      <c r="C140" s="40"/>
      <c r="D140" s="183" t="s">
        <v>229</v>
      </c>
      <c r="E140" s="40"/>
      <c r="F140" s="191" t="s">
        <v>2350</v>
      </c>
      <c r="G140" s="40"/>
      <c r="H140" s="40"/>
      <c r="I140" s="192"/>
      <c r="J140" s="40"/>
      <c r="K140" s="40"/>
      <c r="L140" s="41"/>
      <c r="M140" s="193"/>
      <c r="N140" s="194"/>
      <c r="O140" s="74"/>
      <c r="P140" s="74"/>
      <c r="Q140" s="74"/>
      <c r="R140" s="74"/>
      <c r="S140" s="74"/>
      <c r="T140" s="75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T140" s="20" t="s">
        <v>229</v>
      </c>
      <c r="AU140" s="20" t="s">
        <v>22</v>
      </c>
    </row>
    <row r="141" spans="1:65" s="2" customFormat="1" ht="24.15" customHeight="1">
      <c r="A141" s="40"/>
      <c r="B141" s="167"/>
      <c r="C141" s="168" t="s">
        <v>373</v>
      </c>
      <c r="D141" s="168" t="s">
        <v>218</v>
      </c>
      <c r="E141" s="169" t="s">
        <v>2266</v>
      </c>
      <c r="F141" s="170" t="s">
        <v>2267</v>
      </c>
      <c r="G141" s="171" t="s">
        <v>260</v>
      </c>
      <c r="H141" s="172">
        <v>454</v>
      </c>
      <c r="I141" s="173"/>
      <c r="J141" s="174">
        <f>ROUND(I141*H141,2)</f>
        <v>0</v>
      </c>
      <c r="K141" s="175"/>
      <c r="L141" s="41"/>
      <c r="M141" s="176" t="s">
        <v>3</v>
      </c>
      <c r="N141" s="177" t="s">
        <v>51</v>
      </c>
      <c r="O141" s="74"/>
      <c r="P141" s="178">
        <f>O141*H141</f>
        <v>0</v>
      </c>
      <c r="Q141" s="178">
        <v>0</v>
      </c>
      <c r="R141" s="178">
        <f>Q141*H141</f>
        <v>0</v>
      </c>
      <c r="S141" s="178">
        <v>0</v>
      </c>
      <c r="T141" s="179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180" t="s">
        <v>302</v>
      </c>
      <c r="AT141" s="180" t="s">
        <v>218</v>
      </c>
      <c r="AU141" s="180" t="s">
        <v>22</v>
      </c>
      <c r="AY141" s="20" t="s">
        <v>216</v>
      </c>
      <c r="BE141" s="181">
        <f>IF(N141="základní",J141,0)</f>
        <v>0</v>
      </c>
      <c r="BF141" s="181">
        <f>IF(N141="snížená",J141,0)</f>
        <v>0</v>
      </c>
      <c r="BG141" s="181">
        <f>IF(N141="zákl. přenesená",J141,0)</f>
        <v>0</v>
      </c>
      <c r="BH141" s="181">
        <f>IF(N141="sníž. přenesená",J141,0)</f>
        <v>0</v>
      </c>
      <c r="BI141" s="181">
        <f>IF(N141="nulová",J141,0)</f>
        <v>0</v>
      </c>
      <c r="BJ141" s="20" t="s">
        <v>88</v>
      </c>
      <c r="BK141" s="181">
        <f>ROUND(I141*H141,2)</f>
        <v>0</v>
      </c>
      <c r="BL141" s="20" t="s">
        <v>302</v>
      </c>
      <c r="BM141" s="180" t="s">
        <v>2268</v>
      </c>
    </row>
    <row r="142" spans="1:65" s="2" customFormat="1" ht="14.4" customHeight="1">
      <c r="A142" s="40"/>
      <c r="B142" s="167"/>
      <c r="C142" s="203" t="s">
        <v>378</v>
      </c>
      <c r="D142" s="203" t="s">
        <v>355</v>
      </c>
      <c r="E142" s="204" t="s">
        <v>2269</v>
      </c>
      <c r="F142" s="205" t="s">
        <v>2270</v>
      </c>
      <c r="G142" s="206" t="s">
        <v>616</v>
      </c>
      <c r="H142" s="207">
        <v>431.3</v>
      </c>
      <c r="I142" s="208"/>
      <c r="J142" s="209">
        <f>ROUND(I142*H142,2)</f>
        <v>0</v>
      </c>
      <c r="K142" s="210"/>
      <c r="L142" s="211"/>
      <c r="M142" s="212" t="s">
        <v>3</v>
      </c>
      <c r="N142" s="213" t="s">
        <v>51</v>
      </c>
      <c r="O142" s="74"/>
      <c r="P142" s="178">
        <f>O142*H142</f>
        <v>0</v>
      </c>
      <c r="Q142" s="178">
        <v>0</v>
      </c>
      <c r="R142" s="178">
        <f>Q142*H142</f>
        <v>0</v>
      </c>
      <c r="S142" s="178">
        <v>0</v>
      </c>
      <c r="T142" s="179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180" t="s">
        <v>396</v>
      </c>
      <c r="AT142" s="180" t="s">
        <v>355</v>
      </c>
      <c r="AU142" s="180" t="s">
        <v>22</v>
      </c>
      <c r="AY142" s="20" t="s">
        <v>216</v>
      </c>
      <c r="BE142" s="181">
        <f>IF(N142="základní",J142,0)</f>
        <v>0</v>
      </c>
      <c r="BF142" s="181">
        <f>IF(N142="snížená",J142,0)</f>
        <v>0</v>
      </c>
      <c r="BG142" s="181">
        <f>IF(N142="zákl. přenesená",J142,0)</f>
        <v>0</v>
      </c>
      <c r="BH142" s="181">
        <f>IF(N142="sníž. přenesená",J142,0)</f>
        <v>0</v>
      </c>
      <c r="BI142" s="181">
        <f>IF(N142="nulová",J142,0)</f>
        <v>0</v>
      </c>
      <c r="BJ142" s="20" t="s">
        <v>88</v>
      </c>
      <c r="BK142" s="181">
        <f>ROUND(I142*H142,2)</f>
        <v>0</v>
      </c>
      <c r="BL142" s="20" t="s">
        <v>302</v>
      </c>
      <c r="BM142" s="180" t="s">
        <v>2271</v>
      </c>
    </row>
    <row r="143" spans="1:51" s="13" customFormat="1" ht="12">
      <c r="A143" s="13"/>
      <c r="B143" s="182"/>
      <c r="C143" s="13"/>
      <c r="D143" s="183" t="s">
        <v>224</v>
      </c>
      <c r="E143" s="184" t="s">
        <v>3</v>
      </c>
      <c r="F143" s="185" t="s">
        <v>2422</v>
      </c>
      <c r="G143" s="13"/>
      <c r="H143" s="186">
        <v>431.3</v>
      </c>
      <c r="I143" s="187"/>
      <c r="J143" s="13"/>
      <c r="K143" s="13"/>
      <c r="L143" s="182"/>
      <c r="M143" s="188"/>
      <c r="N143" s="189"/>
      <c r="O143" s="189"/>
      <c r="P143" s="189"/>
      <c r="Q143" s="189"/>
      <c r="R143" s="189"/>
      <c r="S143" s="189"/>
      <c r="T143" s="190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184" t="s">
        <v>224</v>
      </c>
      <c r="AU143" s="184" t="s">
        <v>22</v>
      </c>
      <c r="AV143" s="13" t="s">
        <v>22</v>
      </c>
      <c r="AW143" s="13" t="s">
        <v>41</v>
      </c>
      <c r="AX143" s="13" t="s">
        <v>88</v>
      </c>
      <c r="AY143" s="184" t="s">
        <v>216</v>
      </c>
    </row>
    <row r="144" spans="1:65" s="2" customFormat="1" ht="37.8" customHeight="1">
      <c r="A144" s="40"/>
      <c r="B144" s="167"/>
      <c r="C144" s="168" t="s">
        <v>387</v>
      </c>
      <c r="D144" s="168" t="s">
        <v>218</v>
      </c>
      <c r="E144" s="169" t="s">
        <v>2273</v>
      </c>
      <c r="F144" s="170" t="s">
        <v>2274</v>
      </c>
      <c r="G144" s="171" t="s">
        <v>461</v>
      </c>
      <c r="H144" s="172">
        <v>13</v>
      </c>
      <c r="I144" s="173"/>
      <c r="J144" s="174">
        <f>ROUND(I144*H144,2)</f>
        <v>0</v>
      </c>
      <c r="K144" s="175"/>
      <c r="L144" s="41"/>
      <c r="M144" s="176" t="s">
        <v>3</v>
      </c>
      <c r="N144" s="177" t="s">
        <v>51</v>
      </c>
      <c r="O144" s="74"/>
      <c r="P144" s="178">
        <f>O144*H144</f>
        <v>0</v>
      </c>
      <c r="Q144" s="178">
        <v>0</v>
      </c>
      <c r="R144" s="178">
        <f>Q144*H144</f>
        <v>0</v>
      </c>
      <c r="S144" s="178">
        <v>0</v>
      </c>
      <c r="T144" s="179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180" t="s">
        <v>302</v>
      </c>
      <c r="AT144" s="180" t="s">
        <v>218</v>
      </c>
      <c r="AU144" s="180" t="s">
        <v>22</v>
      </c>
      <c r="AY144" s="20" t="s">
        <v>216</v>
      </c>
      <c r="BE144" s="181">
        <f>IF(N144="základní",J144,0)</f>
        <v>0</v>
      </c>
      <c r="BF144" s="181">
        <f>IF(N144="snížená",J144,0)</f>
        <v>0</v>
      </c>
      <c r="BG144" s="181">
        <f>IF(N144="zákl. přenesená",J144,0)</f>
        <v>0</v>
      </c>
      <c r="BH144" s="181">
        <f>IF(N144="sníž. přenesená",J144,0)</f>
        <v>0</v>
      </c>
      <c r="BI144" s="181">
        <f>IF(N144="nulová",J144,0)</f>
        <v>0</v>
      </c>
      <c r="BJ144" s="20" t="s">
        <v>88</v>
      </c>
      <c r="BK144" s="181">
        <f>ROUND(I144*H144,2)</f>
        <v>0</v>
      </c>
      <c r="BL144" s="20" t="s">
        <v>302</v>
      </c>
      <c r="BM144" s="180" t="s">
        <v>2275</v>
      </c>
    </row>
    <row r="145" spans="1:65" s="2" customFormat="1" ht="24.15" customHeight="1">
      <c r="A145" s="40"/>
      <c r="B145" s="167"/>
      <c r="C145" s="203" t="s">
        <v>396</v>
      </c>
      <c r="D145" s="203" t="s">
        <v>355</v>
      </c>
      <c r="E145" s="204" t="s">
        <v>2353</v>
      </c>
      <c r="F145" s="205" t="s">
        <v>2354</v>
      </c>
      <c r="G145" s="206" t="s">
        <v>461</v>
      </c>
      <c r="H145" s="207">
        <v>13</v>
      </c>
      <c r="I145" s="208"/>
      <c r="J145" s="209">
        <f>ROUND(I145*H145,2)</f>
        <v>0</v>
      </c>
      <c r="K145" s="210"/>
      <c r="L145" s="211"/>
      <c r="M145" s="212" t="s">
        <v>3</v>
      </c>
      <c r="N145" s="213" t="s">
        <v>51</v>
      </c>
      <c r="O145" s="74"/>
      <c r="P145" s="178">
        <f>O145*H145</f>
        <v>0</v>
      </c>
      <c r="Q145" s="178">
        <v>0.008</v>
      </c>
      <c r="R145" s="178">
        <f>Q145*H145</f>
        <v>0.10400000000000001</v>
      </c>
      <c r="S145" s="178">
        <v>0</v>
      </c>
      <c r="T145" s="179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180" t="s">
        <v>396</v>
      </c>
      <c r="AT145" s="180" t="s">
        <v>355</v>
      </c>
      <c r="AU145" s="180" t="s">
        <v>22</v>
      </c>
      <c r="AY145" s="20" t="s">
        <v>216</v>
      </c>
      <c r="BE145" s="181">
        <f>IF(N145="základní",J145,0)</f>
        <v>0</v>
      </c>
      <c r="BF145" s="181">
        <f>IF(N145="snížená",J145,0)</f>
        <v>0</v>
      </c>
      <c r="BG145" s="181">
        <f>IF(N145="zákl. přenesená",J145,0)</f>
        <v>0</v>
      </c>
      <c r="BH145" s="181">
        <f>IF(N145="sníž. přenesená",J145,0)</f>
        <v>0</v>
      </c>
      <c r="BI145" s="181">
        <f>IF(N145="nulová",J145,0)</f>
        <v>0</v>
      </c>
      <c r="BJ145" s="20" t="s">
        <v>88</v>
      </c>
      <c r="BK145" s="181">
        <f>ROUND(I145*H145,2)</f>
        <v>0</v>
      </c>
      <c r="BL145" s="20" t="s">
        <v>302</v>
      </c>
      <c r="BM145" s="180" t="s">
        <v>2398</v>
      </c>
    </row>
    <row r="146" spans="1:65" s="2" customFormat="1" ht="37.8" customHeight="1">
      <c r="A146" s="40"/>
      <c r="B146" s="167"/>
      <c r="C146" s="168" t="s">
        <v>402</v>
      </c>
      <c r="D146" s="168" t="s">
        <v>218</v>
      </c>
      <c r="E146" s="169" t="s">
        <v>1097</v>
      </c>
      <c r="F146" s="170" t="s">
        <v>1098</v>
      </c>
      <c r="G146" s="171" t="s">
        <v>461</v>
      </c>
      <c r="H146" s="172">
        <v>13</v>
      </c>
      <c r="I146" s="173"/>
      <c r="J146" s="174">
        <f>ROUND(I146*H146,2)</f>
        <v>0</v>
      </c>
      <c r="K146" s="175"/>
      <c r="L146" s="41"/>
      <c r="M146" s="176" t="s">
        <v>3</v>
      </c>
      <c r="N146" s="177" t="s">
        <v>51</v>
      </c>
      <c r="O146" s="74"/>
      <c r="P146" s="178">
        <f>O146*H146</f>
        <v>0</v>
      </c>
      <c r="Q146" s="178">
        <v>0</v>
      </c>
      <c r="R146" s="178">
        <f>Q146*H146</f>
        <v>0</v>
      </c>
      <c r="S146" s="178">
        <v>0</v>
      </c>
      <c r="T146" s="179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180" t="s">
        <v>302</v>
      </c>
      <c r="AT146" s="180" t="s">
        <v>218</v>
      </c>
      <c r="AU146" s="180" t="s">
        <v>22</v>
      </c>
      <c r="AY146" s="20" t="s">
        <v>216</v>
      </c>
      <c r="BE146" s="181">
        <f>IF(N146="základní",J146,0)</f>
        <v>0</v>
      </c>
      <c r="BF146" s="181">
        <f>IF(N146="snížená",J146,0)</f>
        <v>0</v>
      </c>
      <c r="BG146" s="181">
        <f>IF(N146="zákl. přenesená",J146,0)</f>
        <v>0</v>
      </c>
      <c r="BH146" s="181">
        <f>IF(N146="sníž. přenesená",J146,0)</f>
        <v>0</v>
      </c>
      <c r="BI146" s="181">
        <f>IF(N146="nulová",J146,0)</f>
        <v>0</v>
      </c>
      <c r="BJ146" s="20" t="s">
        <v>88</v>
      </c>
      <c r="BK146" s="181">
        <f>ROUND(I146*H146,2)</f>
        <v>0</v>
      </c>
      <c r="BL146" s="20" t="s">
        <v>302</v>
      </c>
      <c r="BM146" s="180" t="s">
        <v>2279</v>
      </c>
    </row>
    <row r="147" spans="1:65" s="2" customFormat="1" ht="14.4" customHeight="1">
      <c r="A147" s="40"/>
      <c r="B147" s="167"/>
      <c r="C147" s="203" t="s">
        <v>411</v>
      </c>
      <c r="D147" s="203" t="s">
        <v>355</v>
      </c>
      <c r="E147" s="204" t="s">
        <v>2357</v>
      </c>
      <c r="F147" s="205" t="s">
        <v>2358</v>
      </c>
      <c r="G147" s="206" t="s">
        <v>461</v>
      </c>
      <c r="H147" s="207">
        <v>13</v>
      </c>
      <c r="I147" s="208"/>
      <c r="J147" s="209">
        <f>ROUND(I147*H147,2)</f>
        <v>0</v>
      </c>
      <c r="K147" s="210"/>
      <c r="L147" s="211"/>
      <c r="M147" s="212" t="s">
        <v>3</v>
      </c>
      <c r="N147" s="213" t="s">
        <v>51</v>
      </c>
      <c r="O147" s="74"/>
      <c r="P147" s="178">
        <f>O147*H147</f>
        <v>0</v>
      </c>
      <c r="Q147" s="178">
        <v>0.115</v>
      </c>
      <c r="R147" s="178">
        <f>Q147*H147</f>
        <v>1.495</v>
      </c>
      <c r="S147" s="178">
        <v>0</v>
      </c>
      <c r="T147" s="179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180" t="s">
        <v>396</v>
      </c>
      <c r="AT147" s="180" t="s">
        <v>355</v>
      </c>
      <c r="AU147" s="180" t="s">
        <v>22</v>
      </c>
      <c r="AY147" s="20" t="s">
        <v>216</v>
      </c>
      <c r="BE147" s="181">
        <f>IF(N147="základní",J147,0)</f>
        <v>0</v>
      </c>
      <c r="BF147" s="181">
        <f>IF(N147="snížená",J147,0)</f>
        <v>0</v>
      </c>
      <c r="BG147" s="181">
        <f>IF(N147="zákl. přenesená",J147,0)</f>
        <v>0</v>
      </c>
      <c r="BH147" s="181">
        <f>IF(N147="sníž. přenesená",J147,0)</f>
        <v>0</v>
      </c>
      <c r="BI147" s="181">
        <f>IF(N147="nulová",J147,0)</f>
        <v>0</v>
      </c>
      <c r="BJ147" s="20" t="s">
        <v>88</v>
      </c>
      <c r="BK147" s="181">
        <f>ROUND(I147*H147,2)</f>
        <v>0</v>
      </c>
      <c r="BL147" s="20" t="s">
        <v>302</v>
      </c>
      <c r="BM147" s="180" t="s">
        <v>2399</v>
      </c>
    </row>
    <row r="148" spans="1:65" s="2" customFormat="1" ht="24.15" customHeight="1">
      <c r="A148" s="40"/>
      <c r="B148" s="167"/>
      <c r="C148" s="168" t="s">
        <v>418</v>
      </c>
      <c r="D148" s="168" t="s">
        <v>218</v>
      </c>
      <c r="E148" s="169" t="s">
        <v>2284</v>
      </c>
      <c r="F148" s="170" t="s">
        <v>2285</v>
      </c>
      <c r="G148" s="171" t="s">
        <v>461</v>
      </c>
      <c r="H148" s="172">
        <v>13</v>
      </c>
      <c r="I148" s="173"/>
      <c r="J148" s="174">
        <f>ROUND(I148*H148,2)</f>
        <v>0</v>
      </c>
      <c r="K148" s="175"/>
      <c r="L148" s="41"/>
      <c r="M148" s="176" t="s">
        <v>3</v>
      </c>
      <c r="N148" s="177" t="s">
        <v>51</v>
      </c>
      <c r="O148" s="74"/>
      <c r="P148" s="178">
        <f>O148*H148</f>
        <v>0</v>
      </c>
      <c r="Q148" s="178">
        <v>0</v>
      </c>
      <c r="R148" s="178">
        <f>Q148*H148</f>
        <v>0</v>
      </c>
      <c r="S148" s="178">
        <v>0</v>
      </c>
      <c r="T148" s="179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180" t="s">
        <v>302</v>
      </c>
      <c r="AT148" s="180" t="s">
        <v>218</v>
      </c>
      <c r="AU148" s="180" t="s">
        <v>22</v>
      </c>
      <c r="AY148" s="20" t="s">
        <v>216</v>
      </c>
      <c r="BE148" s="181">
        <f>IF(N148="základní",J148,0)</f>
        <v>0</v>
      </c>
      <c r="BF148" s="181">
        <f>IF(N148="snížená",J148,0)</f>
        <v>0</v>
      </c>
      <c r="BG148" s="181">
        <f>IF(N148="zákl. přenesená",J148,0)</f>
        <v>0</v>
      </c>
      <c r="BH148" s="181">
        <f>IF(N148="sníž. přenesená",J148,0)</f>
        <v>0</v>
      </c>
      <c r="BI148" s="181">
        <f>IF(N148="nulová",J148,0)</f>
        <v>0</v>
      </c>
      <c r="BJ148" s="20" t="s">
        <v>88</v>
      </c>
      <c r="BK148" s="181">
        <f>ROUND(I148*H148,2)</f>
        <v>0</v>
      </c>
      <c r="BL148" s="20" t="s">
        <v>302</v>
      </c>
      <c r="BM148" s="180" t="s">
        <v>2286</v>
      </c>
    </row>
    <row r="149" spans="1:47" s="2" customFormat="1" ht="12">
      <c r="A149" s="40"/>
      <c r="B149" s="41"/>
      <c r="C149" s="40"/>
      <c r="D149" s="183" t="s">
        <v>229</v>
      </c>
      <c r="E149" s="40"/>
      <c r="F149" s="191" t="s">
        <v>2287</v>
      </c>
      <c r="G149" s="40"/>
      <c r="H149" s="40"/>
      <c r="I149" s="192"/>
      <c r="J149" s="40"/>
      <c r="K149" s="40"/>
      <c r="L149" s="41"/>
      <c r="M149" s="193"/>
      <c r="N149" s="194"/>
      <c r="O149" s="74"/>
      <c r="P149" s="74"/>
      <c r="Q149" s="74"/>
      <c r="R149" s="74"/>
      <c r="S149" s="74"/>
      <c r="T149" s="75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T149" s="20" t="s">
        <v>229</v>
      </c>
      <c r="AU149" s="20" t="s">
        <v>22</v>
      </c>
    </row>
    <row r="150" spans="1:65" s="2" customFormat="1" ht="14.4" customHeight="1">
      <c r="A150" s="40"/>
      <c r="B150" s="167"/>
      <c r="C150" s="203" t="s">
        <v>426</v>
      </c>
      <c r="D150" s="203" t="s">
        <v>355</v>
      </c>
      <c r="E150" s="204" t="s">
        <v>2288</v>
      </c>
      <c r="F150" s="205" t="s">
        <v>2289</v>
      </c>
      <c r="G150" s="206" t="s">
        <v>461</v>
      </c>
      <c r="H150" s="207">
        <v>13</v>
      </c>
      <c r="I150" s="208"/>
      <c r="J150" s="209">
        <f>ROUND(I150*H150,2)</f>
        <v>0</v>
      </c>
      <c r="K150" s="210"/>
      <c r="L150" s="211"/>
      <c r="M150" s="212" t="s">
        <v>3</v>
      </c>
      <c r="N150" s="213" t="s">
        <v>51</v>
      </c>
      <c r="O150" s="74"/>
      <c r="P150" s="178">
        <f>O150*H150</f>
        <v>0</v>
      </c>
      <c r="Q150" s="178">
        <v>0</v>
      </c>
      <c r="R150" s="178">
        <f>Q150*H150</f>
        <v>0</v>
      </c>
      <c r="S150" s="178">
        <v>0</v>
      </c>
      <c r="T150" s="179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180" t="s">
        <v>396</v>
      </c>
      <c r="AT150" s="180" t="s">
        <v>355</v>
      </c>
      <c r="AU150" s="180" t="s">
        <v>22</v>
      </c>
      <c r="AY150" s="20" t="s">
        <v>216</v>
      </c>
      <c r="BE150" s="181">
        <f>IF(N150="základní",J150,0)</f>
        <v>0</v>
      </c>
      <c r="BF150" s="181">
        <f>IF(N150="snížená",J150,0)</f>
        <v>0</v>
      </c>
      <c r="BG150" s="181">
        <f>IF(N150="zákl. přenesená",J150,0)</f>
        <v>0</v>
      </c>
      <c r="BH150" s="181">
        <f>IF(N150="sníž. přenesená",J150,0)</f>
        <v>0</v>
      </c>
      <c r="BI150" s="181">
        <f>IF(N150="nulová",J150,0)</f>
        <v>0</v>
      </c>
      <c r="BJ150" s="20" t="s">
        <v>88</v>
      </c>
      <c r="BK150" s="181">
        <f>ROUND(I150*H150,2)</f>
        <v>0</v>
      </c>
      <c r="BL150" s="20" t="s">
        <v>302</v>
      </c>
      <c r="BM150" s="180" t="s">
        <v>2290</v>
      </c>
    </row>
    <row r="151" spans="1:65" s="2" customFormat="1" ht="24.15" customHeight="1">
      <c r="A151" s="40"/>
      <c r="B151" s="167"/>
      <c r="C151" s="168" t="s">
        <v>433</v>
      </c>
      <c r="D151" s="168" t="s">
        <v>218</v>
      </c>
      <c r="E151" s="169" t="s">
        <v>2291</v>
      </c>
      <c r="F151" s="170" t="s">
        <v>2292</v>
      </c>
      <c r="G151" s="171" t="s">
        <v>461</v>
      </c>
      <c r="H151" s="172">
        <v>13</v>
      </c>
      <c r="I151" s="173"/>
      <c r="J151" s="174">
        <f>ROUND(I151*H151,2)</f>
        <v>0</v>
      </c>
      <c r="K151" s="175"/>
      <c r="L151" s="41"/>
      <c r="M151" s="176" t="s">
        <v>3</v>
      </c>
      <c r="N151" s="177" t="s">
        <v>51</v>
      </c>
      <c r="O151" s="74"/>
      <c r="P151" s="178">
        <f>O151*H151</f>
        <v>0</v>
      </c>
      <c r="Q151" s="178">
        <v>0</v>
      </c>
      <c r="R151" s="178">
        <f>Q151*H151</f>
        <v>0</v>
      </c>
      <c r="S151" s="178">
        <v>0</v>
      </c>
      <c r="T151" s="179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180" t="s">
        <v>302</v>
      </c>
      <c r="AT151" s="180" t="s">
        <v>218</v>
      </c>
      <c r="AU151" s="180" t="s">
        <v>22</v>
      </c>
      <c r="AY151" s="20" t="s">
        <v>216</v>
      </c>
      <c r="BE151" s="181">
        <f>IF(N151="základní",J151,0)</f>
        <v>0</v>
      </c>
      <c r="BF151" s="181">
        <f>IF(N151="snížená",J151,0)</f>
        <v>0</v>
      </c>
      <c r="BG151" s="181">
        <f>IF(N151="zákl. přenesená",J151,0)</f>
        <v>0</v>
      </c>
      <c r="BH151" s="181">
        <f>IF(N151="sníž. přenesená",J151,0)</f>
        <v>0</v>
      </c>
      <c r="BI151" s="181">
        <f>IF(N151="nulová",J151,0)</f>
        <v>0</v>
      </c>
      <c r="BJ151" s="20" t="s">
        <v>88</v>
      </c>
      <c r="BK151" s="181">
        <f>ROUND(I151*H151,2)</f>
        <v>0</v>
      </c>
      <c r="BL151" s="20" t="s">
        <v>302</v>
      </c>
      <c r="BM151" s="180" t="s">
        <v>2293</v>
      </c>
    </row>
    <row r="152" spans="1:65" s="2" customFormat="1" ht="14.4" customHeight="1">
      <c r="A152" s="40"/>
      <c r="B152" s="167"/>
      <c r="C152" s="203" t="s">
        <v>439</v>
      </c>
      <c r="D152" s="203" t="s">
        <v>355</v>
      </c>
      <c r="E152" s="204" t="s">
        <v>2294</v>
      </c>
      <c r="F152" s="205" t="s">
        <v>2295</v>
      </c>
      <c r="G152" s="206" t="s">
        <v>461</v>
      </c>
      <c r="H152" s="207">
        <v>13</v>
      </c>
      <c r="I152" s="208"/>
      <c r="J152" s="209">
        <f>ROUND(I152*H152,2)</f>
        <v>0</v>
      </c>
      <c r="K152" s="210"/>
      <c r="L152" s="211"/>
      <c r="M152" s="212" t="s">
        <v>3</v>
      </c>
      <c r="N152" s="213" t="s">
        <v>51</v>
      </c>
      <c r="O152" s="74"/>
      <c r="P152" s="178">
        <f>O152*H152</f>
        <v>0</v>
      </c>
      <c r="Q152" s="178">
        <v>0</v>
      </c>
      <c r="R152" s="178">
        <f>Q152*H152</f>
        <v>0</v>
      </c>
      <c r="S152" s="178">
        <v>0</v>
      </c>
      <c r="T152" s="179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180" t="s">
        <v>396</v>
      </c>
      <c r="AT152" s="180" t="s">
        <v>355</v>
      </c>
      <c r="AU152" s="180" t="s">
        <v>22</v>
      </c>
      <c r="AY152" s="20" t="s">
        <v>216</v>
      </c>
      <c r="BE152" s="181">
        <f>IF(N152="základní",J152,0)</f>
        <v>0</v>
      </c>
      <c r="BF152" s="181">
        <f>IF(N152="snížená",J152,0)</f>
        <v>0</v>
      </c>
      <c r="BG152" s="181">
        <f>IF(N152="zákl. přenesená",J152,0)</f>
        <v>0</v>
      </c>
      <c r="BH152" s="181">
        <f>IF(N152="sníž. přenesená",J152,0)</f>
        <v>0</v>
      </c>
      <c r="BI152" s="181">
        <f>IF(N152="nulová",J152,0)</f>
        <v>0</v>
      </c>
      <c r="BJ152" s="20" t="s">
        <v>88</v>
      </c>
      <c r="BK152" s="181">
        <f>ROUND(I152*H152,2)</f>
        <v>0</v>
      </c>
      <c r="BL152" s="20" t="s">
        <v>302</v>
      </c>
      <c r="BM152" s="180" t="s">
        <v>2296</v>
      </c>
    </row>
    <row r="153" spans="1:65" s="2" customFormat="1" ht="14.4" customHeight="1">
      <c r="A153" s="40"/>
      <c r="B153" s="167"/>
      <c r="C153" s="168" t="s">
        <v>444</v>
      </c>
      <c r="D153" s="168" t="s">
        <v>218</v>
      </c>
      <c r="E153" s="169" t="s">
        <v>2297</v>
      </c>
      <c r="F153" s="170" t="s">
        <v>2298</v>
      </c>
      <c r="G153" s="171" t="s">
        <v>461</v>
      </c>
      <c r="H153" s="172">
        <v>13</v>
      </c>
      <c r="I153" s="173"/>
      <c r="J153" s="174">
        <f>ROUND(I153*H153,2)</f>
        <v>0</v>
      </c>
      <c r="K153" s="175"/>
      <c r="L153" s="41"/>
      <c r="M153" s="176" t="s">
        <v>3</v>
      </c>
      <c r="N153" s="177" t="s">
        <v>51</v>
      </c>
      <c r="O153" s="74"/>
      <c r="P153" s="178">
        <f>O153*H153</f>
        <v>0</v>
      </c>
      <c r="Q153" s="178">
        <v>0</v>
      </c>
      <c r="R153" s="178">
        <f>Q153*H153</f>
        <v>0</v>
      </c>
      <c r="S153" s="178">
        <v>0</v>
      </c>
      <c r="T153" s="179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180" t="s">
        <v>302</v>
      </c>
      <c r="AT153" s="180" t="s">
        <v>218</v>
      </c>
      <c r="AU153" s="180" t="s">
        <v>22</v>
      </c>
      <c r="AY153" s="20" t="s">
        <v>216</v>
      </c>
      <c r="BE153" s="181">
        <f>IF(N153="základní",J153,0)</f>
        <v>0</v>
      </c>
      <c r="BF153" s="181">
        <f>IF(N153="snížená",J153,0)</f>
        <v>0</v>
      </c>
      <c r="BG153" s="181">
        <f>IF(N153="zákl. přenesená",J153,0)</f>
        <v>0</v>
      </c>
      <c r="BH153" s="181">
        <f>IF(N153="sníž. přenesená",J153,0)</f>
        <v>0</v>
      </c>
      <c r="BI153" s="181">
        <f>IF(N153="nulová",J153,0)</f>
        <v>0</v>
      </c>
      <c r="BJ153" s="20" t="s">
        <v>88</v>
      </c>
      <c r="BK153" s="181">
        <f>ROUND(I153*H153,2)</f>
        <v>0</v>
      </c>
      <c r="BL153" s="20" t="s">
        <v>302</v>
      </c>
      <c r="BM153" s="180" t="s">
        <v>2299</v>
      </c>
    </row>
    <row r="154" spans="1:65" s="2" customFormat="1" ht="24.15" customHeight="1">
      <c r="A154" s="40"/>
      <c r="B154" s="167"/>
      <c r="C154" s="203" t="s">
        <v>449</v>
      </c>
      <c r="D154" s="203" t="s">
        <v>355</v>
      </c>
      <c r="E154" s="204" t="s">
        <v>2300</v>
      </c>
      <c r="F154" s="205" t="s">
        <v>2400</v>
      </c>
      <c r="G154" s="206" t="s">
        <v>461</v>
      </c>
      <c r="H154" s="207">
        <v>13</v>
      </c>
      <c r="I154" s="208"/>
      <c r="J154" s="209">
        <f>ROUND(I154*H154,2)</f>
        <v>0</v>
      </c>
      <c r="K154" s="210"/>
      <c r="L154" s="211"/>
      <c r="M154" s="212" t="s">
        <v>3</v>
      </c>
      <c r="N154" s="213" t="s">
        <v>51</v>
      </c>
      <c r="O154" s="74"/>
      <c r="P154" s="178">
        <f>O154*H154</f>
        <v>0</v>
      </c>
      <c r="Q154" s="178">
        <v>0</v>
      </c>
      <c r="R154" s="178">
        <f>Q154*H154</f>
        <v>0</v>
      </c>
      <c r="S154" s="178">
        <v>0</v>
      </c>
      <c r="T154" s="179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180" t="s">
        <v>396</v>
      </c>
      <c r="AT154" s="180" t="s">
        <v>355</v>
      </c>
      <c r="AU154" s="180" t="s">
        <v>22</v>
      </c>
      <c r="AY154" s="20" t="s">
        <v>216</v>
      </c>
      <c r="BE154" s="181">
        <f>IF(N154="základní",J154,0)</f>
        <v>0</v>
      </c>
      <c r="BF154" s="181">
        <f>IF(N154="snížená",J154,0)</f>
        <v>0</v>
      </c>
      <c r="BG154" s="181">
        <f>IF(N154="zákl. přenesená",J154,0)</f>
        <v>0</v>
      </c>
      <c r="BH154" s="181">
        <f>IF(N154="sníž. přenesená",J154,0)</f>
        <v>0</v>
      </c>
      <c r="BI154" s="181">
        <f>IF(N154="nulová",J154,0)</f>
        <v>0</v>
      </c>
      <c r="BJ154" s="20" t="s">
        <v>88</v>
      </c>
      <c r="BK154" s="181">
        <f>ROUND(I154*H154,2)</f>
        <v>0</v>
      </c>
      <c r="BL154" s="20" t="s">
        <v>302</v>
      </c>
      <c r="BM154" s="180" t="s">
        <v>2302</v>
      </c>
    </row>
    <row r="155" spans="1:65" s="2" customFormat="1" ht="37.8" customHeight="1">
      <c r="A155" s="40"/>
      <c r="B155" s="167"/>
      <c r="C155" s="168" t="s">
        <v>454</v>
      </c>
      <c r="D155" s="168" t="s">
        <v>218</v>
      </c>
      <c r="E155" s="169" t="s">
        <v>2401</v>
      </c>
      <c r="F155" s="170" t="s">
        <v>2402</v>
      </c>
      <c r="G155" s="171" t="s">
        <v>461</v>
      </c>
      <c r="H155" s="172">
        <v>0.05</v>
      </c>
      <c r="I155" s="173"/>
      <c r="J155" s="174">
        <f>ROUND(I155*H155,2)</f>
        <v>0</v>
      </c>
      <c r="K155" s="175"/>
      <c r="L155" s="41"/>
      <c r="M155" s="176" t="s">
        <v>3</v>
      </c>
      <c r="N155" s="177" t="s">
        <v>51</v>
      </c>
      <c r="O155" s="74"/>
      <c r="P155" s="178">
        <f>O155*H155</f>
        <v>0</v>
      </c>
      <c r="Q155" s="178">
        <v>0</v>
      </c>
      <c r="R155" s="178">
        <f>Q155*H155</f>
        <v>0</v>
      </c>
      <c r="S155" s="178">
        <v>0</v>
      </c>
      <c r="T155" s="179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180" t="s">
        <v>302</v>
      </c>
      <c r="AT155" s="180" t="s">
        <v>218</v>
      </c>
      <c r="AU155" s="180" t="s">
        <v>22</v>
      </c>
      <c r="AY155" s="20" t="s">
        <v>216</v>
      </c>
      <c r="BE155" s="181">
        <f>IF(N155="základní",J155,0)</f>
        <v>0</v>
      </c>
      <c r="BF155" s="181">
        <f>IF(N155="snížená",J155,0)</f>
        <v>0</v>
      </c>
      <c r="BG155" s="181">
        <f>IF(N155="zákl. přenesená",J155,0)</f>
        <v>0</v>
      </c>
      <c r="BH155" s="181">
        <f>IF(N155="sníž. přenesená",J155,0)</f>
        <v>0</v>
      </c>
      <c r="BI155" s="181">
        <f>IF(N155="nulová",J155,0)</f>
        <v>0</v>
      </c>
      <c r="BJ155" s="20" t="s">
        <v>88</v>
      </c>
      <c r="BK155" s="181">
        <f>ROUND(I155*H155,2)</f>
        <v>0</v>
      </c>
      <c r="BL155" s="20" t="s">
        <v>302</v>
      </c>
      <c r="BM155" s="180" t="s">
        <v>2403</v>
      </c>
    </row>
    <row r="156" spans="1:65" s="2" customFormat="1" ht="14.4" customHeight="1">
      <c r="A156" s="40"/>
      <c r="B156" s="167"/>
      <c r="C156" s="168" t="s">
        <v>30</v>
      </c>
      <c r="D156" s="168" t="s">
        <v>218</v>
      </c>
      <c r="E156" s="169" t="s">
        <v>2369</v>
      </c>
      <c r="F156" s="170" t="s">
        <v>2370</v>
      </c>
      <c r="G156" s="171" t="s">
        <v>2371</v>
      </c>
      <c r="H156" s="172">
        <v>0.05</v>
      </c>
      <c r="I156" s="173"/>
      <c r="J156" s="174">
        <f>ROUND(I156*H156,2)</f>
        <v>0</v>
      </c>
      <c r="K156" s="175"/>
      <c r="L156" s="41"/>
      <c r="M156" s="176" t="s">
        <v>3</v>
      </c>
      <c r="N156" s="177" t="s">
        <v>51</v>
      </c>
      <c r="O156" s="74"/>
      <c r="P156" s="178">
        <f>O156*H156</f>
        <v>0</v>
      </c>
      <c r="Q156" s="178">
        <v>0</v>
      </c>
      <c r="R156" s="178">
        <f>Q156*H156</f>
        <v>0</v>
      </c>
      <c r="S156" s="178">
        <v>0</v>
      </c>
      <c r="T156" s="179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180" t="s">
        <v>302</v>
      </c>
      <c r="AT156" s="180" t="s">
        <v>218</v>
      </c>
      <c r="AU156" s="180" t="s">
        <v>22</v>
      </c>
      <c r="AY156" s="20" t="s">
        <v>216</v>
      </c>
      <c r="BE156" s="181">
        <f>IF(N156="základní",J156,0)</f>
        <v>0</v>
      </c>
      <c r="BF156" s="181">
        <f>IF(N156="snížená",J156,0)</f>
        <v>0</v>
      </c>
      <c r="BG156" s="181">
        <f>IF(N156="zákl. přenesená",J156,0)</f>
        <v>0</v>
      </c>
      <c r="BH156" s="181">
        <f>IF(N156="sníž. přenesená",J156,0)</f>
        <v>0</v>
      </c>
      <c r="BI156" s="181">
        <f>IF(N156="nulová",J156,0)</f>
        <v>0</v>
      </c>
      <c r="BJ156" s="20" t="s">
        <v>88</v>
      </c>
      <c r="BK156" s="181">
        <f>ROUND(I156*H156,2)</f>
        <v>0</v>
      </c>
      <c r="BL156" s="20" t="s">
        <v>302</v>
      </c>
      <c r="BM156" s="180" t="s">
        <v>2378</v>
      </c>
    </row>
    <row r="157" spans="1:65" s="2" customFormat="1" ht="14.4" customHeight="1">
      <c r="A157" s="40"/>
      <c r="B157" s="167"/>
      <c r="C157" s="168" t="s">
        <v>463</v>
      </c>
      <c r="D157" s="168" t="s">
        <v>218</v>
      </c>
      <c r="E157" s="169" t="s">
        <v>2303</v>
      </c>
      <c r="F157" s="170" t="s">
        <v>2304</v>
      </c>
      <c r="G157" s="171" t="s">
        <v>1435</v>
      </c>
      <c r="H157" s="172">
        <v>0.05</v>
      </c>
      <c r="I157" s="173"/>
      <c r="J157" s="174">
        <f>ROUND(I157*H157,2)</f>
        <v>0</v>
      </c>
      <c r="K157" s="175"/>
      <c r="L157" s="41"/>
      <c r="M157" s="176" t="s">
        <v>3</v>
      </c>
      <c r="N157" s="177" t="s">
        <v>51</v>
      </c>
      <c r="O157" s="74"/>
      <c r="P157" s="178">
        <f>O157*H157</f>
        <v>0</v>
      </c>
      <c r="Q157" s="178">
        <v>0</v>
      </c>
      <c r="R157" s="178">
        <f>Q157*H157</f>
        <v>0</v>
      </c>
      <c r="S157" s="178">
        <v>0</v>
      </c>
      <c r="T157" s="179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180" t="s">
        <v>302</v>
      </c>
      <c r="AT157" s="180" t="s">
        <v>218</v>
      </c>
      <c r="AU157" s="180" t="s">
        <v>22</v>
      </c>
      <c r="AY157" s="20" t="s">
        <v>216</v>
      </c>
      <c r="BE157" s="181">
        <f>IF(N157="základní",J157,0)</f>
        <v>0</v>
      </c>
      <c r="BF157" s="181">
        <f>IF(N157="snížená",J157,0)</f>
        <v>0</v>
      </c>
      <c r="BG157" s="181">
        <f>IF(N157="zákl. přenesená",J157,0)</f>
        <v>0</v>
      </c>
      <c r="BH157" s="181">
        <f>IF(N157="sníž. přenesená",J157,0)</f>
        <v>0</v>
      </c>
      <c r="BI157" s="181">
        <f>IF(N157="nulová",J157,0)</f>
        <v>0</v>
      </c>
      <c r="BJ157" s="20" t="s">
        <v>88</v>
      </c>
      <c r="BK157" s="181">
        <f>ROUND(I157*H157,2)</f>
        <v>0</v>
      </c>
      <c r="BL157" s="20" t="s">
        <v>302</v>
      </c>
      <c r="BM157" s="180" t="s">
        <v>2305</v>
      </c>
    </row>
    <row r="158" spans="1:65" s="2" customFormat="1" ht="37.8" customHeight="1">
      <c r="A158" s="40"/>
      <c r="B158" s="167"/>
      <c r="C158" s="168" t="s">
        <v>467</v>
      </c>
      <c r="D158" s="168" t="s">
        <v>218</v>
      </c>
      <c r="E158" s="169" t="s">
        <v>2306</v>
      </c>
      <c r="F158" s="170" t="s">
        <v>2307</v>
      </c>
      <c r="G158" s="171" t="s">
        <v>2308</v>
      </c>
      <c r="H158" s="240"/>
      <c r="I158" s="173"/>
      <c r="J158" s="174">
        <f>ROUND(I158*H158,2)</f>
        <v>0</v>
      </c>
      <c r="K158" s="175"/>
      <c r="L158" s="41"/>
      <c r="M158" s="176" t="s">
        <v>3</v>
      </c>
      <c r="N158" s="177" t="s">
        <v>51</v>
      </c>
      <c r="O158" s="74"/>
      <c r="P158" s="178">
        <f>O158*H158</f>
        <v>0</v>
      </c>
      <c r="Q158" s="178">
        <v>0</v>
      </c>
      <c r="R158" s="178">
        <f>Q158*H158</f>
        <v>0</v>
      </c>
      <c r="S158" s="178">
        <v>0</v>
      </c>
      <c r="T158" s="179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180" t="s">
        <v>302</v>
      </c>
      <c r="AT158" s="180" t="s">
        <v>218</v>
      </c>
      <c r="AU158" s="180" t="s">
        <v>22</v>
      </c>
      <c r="AY158" s="20" t="s">
        <v>216</v>
      </c>
      <c r="BE158" s="181">
        <f>IF(N158="základní",J158,0)</f>
        <v>0</v>
      </c>
      <c r="BF158" s="181">
        <f>IF(N158="snížená",J158,0)</f>
        <v>0</v>
      </c>
      <c r="BG158" s="181">
        <f>IF(N158="zákl. přenesená",J158,0)</f>
        <v>0</v>
      </c>
      <c r="BH158" s="181">
        <f>IF(N158="sníž. přenesená",J158,0)</f>
        <v>0</v>
      </c>
      <c r="BI158" s="181">
        <f>IF(N158="nulová",J158,0)</f>
        <v>0</v>
      </c>
      <c r="BJ158" s="20" t="s">
        <v>88</v>
      </c>
      <c r="BK158" s="181">
        <f>ROUND(I158*H158,2)</f>
        <v>0</v>
      </c>
      <c r="BL158" s="20" t="s">
        <v>302</v>
      </c>
      <c r="BM158" s="180" t="s">
        <v>2309</v>
      </c>
    </row>
    <row r="159" spans="1:65" s="2" customFormat="1" ht="49.05" customHeight="1">
      <c r="A159" s="40"/>
      <c r="B159" s="167"/>
      <c r="C159" s="168" t="s">
        <v>471</v>
      </c>
      <c r="D159" s="168" t="s">
        <v>218</v>
      </c>
      <c r="E159" s="169" t="s">
        <v>2310</v>
      </c>
      <c r="F159" s="170" t="s">
        <v>2311</v>
      </c>
      <c r="G159" s="171" t="s">
        <v>2308</v>
      </c>
      <c r="H159" s="240"/>
      <c r="I159" s="173"/>
      <c r="J159" s="174">
        <f>ROUND(I159*H159,2)</f>
        <v>0</v>
      </c>
      <c r="K159" s="175"/>
      <c r="L159" s="41"/>
      <c r="M159" s="176" t="s">
        <v>3</v>
      </c>
      <c r="N159" s="177" t="s">
        <v>51</v>
      </c>
      <c r="O159" s="74"/>
      <c r="P159" s="178">
        <f>O159*H159</f>
        <v>0</v>
      </c>
      <c r="Q159" s="178">
        <v>0</v>
      </c>
      <c r="R159" s="178">
        <f>Q159*H159</f>
        <v>0</v>
      </c>
      <c r="S159" s="178">
        <v>0</v>
      </c>
      <c r="T159" s="179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180" t="s">
        <v>302</v>
      </c>
      <c r="AT159" s="180" t="s">
        <v>218</v>
      </c>
      <c r="AU159" s="180" t="s">
        <v>22</v>
      </c>
      <c r="AY159" s="20" t="s">
        <v>216</v>
      </c>
      <c r="BE159" s="181">
        <f>IF(N159="základní",J159,0)</f>
        <v>0</v>
      </c>
      <c r="BF159" s="181">
        <f>IF(N159="snížená",J159,0)</f>
        <v>0</v>
      </c>
      <c r="BG159" s="181">
        <f>IF(N159="zákl. přenesená",J159,0)</f>
        <v>0</v>
      </c>
      <c r="BH159" s="181">
        <f>IF(N159="sníž. přenesená",J159,0)</f>
        <v>0</v>
      </c>
      <c r="BI159" s="181">
        <f>IF(N159="nulová",J159,0)</f>
        <v>0</v>
      </c>
      <c r="BJ159" s="20" t="s">
        <v>88</v>
      </c>
      <c r="BK159" s="181">
        <f>ROUND(I159*H159,2)</f>
        <v>0</v>
      </c>
      <c r="BL159" s="20" t="s">
        <v>302</v>
      </c>
      <c r="BM159" s="180" t="s">
        <v>2312</v>
      </c>
    </row>
    <row r="160" spans="1:63" s="12" customFormat="1" ht="22.8" customHeight="1">
      <c r="A160" s="12"/>
      <c r="B160" s="154"/>
      <c r="C160" s="12"/>
      <c r="D160" s="155" t="s">
        <v>79</v>
      </c>
      <c r="E160" s="165" t="s">
        <v>2313</v>
      </c>
      <c r="F160" s="165" t="s">
        <v>2314</v>
      </c>
      <c r="G160" s="12"/>
      <c r="H160" s="12"/>
      <c r="I160" s="157"/>
      <c r="J160" s="166">
        <f>BK160</f>
        <v>0</v>
      </c>
      <c r="K160" s="12"/>
      <c r="L160" s="154"/>
      <c r="M160" s="159"/>
      <c r="N160" s="160"/>
      <c r="O160" s="160"/>
      <c r="P160" s="161">
        <f>SUM(P161:P162)</f>
        <v>0</v>
      </c>
      <c r="Q160" s="160"/>
      <c r="R160" s="161">
        <f>SUM(R161:R162)</f>
        <v>0</v>
      </c>
      <c r="S160" s="160"/>
      <c r="T160" s="162">
        <f>SUM(T161:T162)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155" t="s">
        <v>22</v>
      </c>
      <c r="AT160" s="163" t="s">
        <v>79</v>
      </c>
      <c r="AU160" s="163" t="s">
        <v>88</v>
      </c>
      <c r="AY160" s="155" t="s">
        <v>216</v>
      </c>
      <c r="BK160" s="164">
        <f>SUM(BK161:BK162)</f>
        <v>0</v>
      </c>
    </row>
    <row r="161" spans="1:65" s="2" customFormat="1" ht="24.15" customHeight="1">
      <c r="A161" s="40"/>
      <c r="B161" s="167"/>
      <c r="C161" s="168" t="s">
        <v>475</v>
      </c>
      <c r="D161" s="168" t="s">
        <v>218</v>
      </c>
      <c r="E161" s="169" t="s">
        <v>2315</v>
      </c>
      <c r="F161" s="170" t="s">
        <v>2316</v>
      </c>
      <c r="G161" s="171" t="s">
        <v>1435</v>
      </c>
      <c r="H161" s="172">
        <v>0.05</v>
      </c>
      <c r="I161" s="173"/>
      <c r="J161" s="174">
        <f>ROUND(I161*H161,2)</f>
        <v>0</v>
      </c>
      <c r="K161" s="175"/>
      <c r="L161" s="41"/>
      <c r="M161" s="176" t="s">
        <v>3</v>
      </c>
      <c r="N161" s="177" t="s">
        <v>51</v>
      </c>
      <c r="O161" s="74"/>
      <c r="P161" s="178">
        <f>O161*H161</f>
        <v>0</v>
      </c>
      <c r="Q161" s="178">
        <v>0</v>
      </c>
      <c r="R161" s="178">
        <f>Q161*H161</f>
        <v>0</v>
      </c>
      <c r="S161" s="178">
        <v>0</v>
      </c>
      <c r="T161" s="179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180" t="s">
        <v>302</v>
      </c>
      <c r="AT161" s="180" t="s">
        <v>218</v>
      </c>
      <c r="AU161" s="180" t="s">
        <v>22</v>
      </c>
      <c r="AY161" s="20" t="s">
        <v>216</v>
      </c>
      <c r="BE161" s="181">
        <f>IF(N161="základní",J161,0)</f>
        <v>0</v>
      </c>
      <c r="BF161" s="181">
        <f>IF(N161="snížená",J161,0)</f>
        <v>0</v>
      </c>
      <c r="BG161" s="181">
        <f>IF(N161="zákl. přenesená",J161,0)</f>
        <v>0</v>
      </c>
      <c r="BH161" s="181">
        <f>IF(N161="sníž. přenesená",J161,0)</f>
        <v>0</v>
      </c>
      <c r="BI161" s="181">
        <f>IF(N161="nulová",J161,0)</f>
        <v>0</v>
      </c>
      <c r="BJ161" s="20" t="s">
        <v>88</v>
      </c>
      <c r="BK161" s="181">
        <f>ROUND(I161*H161,2)</f>
        <v>0</v>
      </c>
      <c r="BL161" s="20" t="s">
        <v>302</v>
      </c>
      <c r="BM161" s="180" t="s">
        <v>2317</v>
      </c>
    </row>
    <row r="162" spans="1:47" s="2" customFormat="1" ht="12">
      <c r="A162" s="40"/>
      <c r="B162" s="41"/>
      <c r="C162" s="40"/>
      <c r="D162" s="183" t="s">
        <v>229</v>
      </c>
      <c r="E162" s="40"/>
      <c r="F162" s="191" t="s">
        <v>2318</v>
      </c>
      <c r="G162" s="40"/>
      <c r="H162" s="40"/>
      <c r="I162" s="192"/>
      <c r="J162" s="40"/>
      <c r="K162" s="40"/>
      <c r="L162" s="41"/>
      <c r="M162" s="193"/>
      <c r="N162" s="194"/>
      <c r="O162" s="74"/>
      <c r="P162" s="74"/>
      <c r="Q162" s="74"/>
      <c r="R162" s="74"/>
      <c r="S162" s="74"/>
      <c r="T162" s="75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T162" s="20" t="s">
        <v>229</v>
      </c>
      <c r="AU162" s="20" t="s">
        <v>22</v>
      </c>
    </row>
    <row r="163" spans="1:63" s="12" customFormat="1" ht="25.9" customHeight="1">
      <c r="A163" s="12"/>
      <c r="B163" s="154"/>
      <c r="C163" s="12"/>
      <c r="D163" s="155" t="s">
        <v>79</v>
      </c>
      <c r="E163" s="156" t="s">
        <v>1100</v>
      </c>
      <c r="F163" s="156" t="s">
        <v>1101</v>
      </c>
      <c r="G163" s="12"/>
      <c r="H163" s="12"/>
      <c r="I163" s="157"/>
      <c r="J163" s="158">
        <f>BK163</f>
        <v>0</v>
      </c>
      <c r="K163" s="12"/>
      <c r="L163" s="154"/>
      <c r="M163" s="159"/>
      <c r="N163" s="160"/>
      <c r="O163" s="160"/>
      <c r="P163" s="161">
        <f>P164</f>
        <v>0</v>
      </c>
      <c r="Q163" s="160"/>
      <c r="R163" s="161">
        <f>R164</f>
        <v>0</v>
      </c>
      <c r="S163" s="160"/>
      <c r="T163" s="162">
        <f>T164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155" t="s">
        <v>222</v>
      </c>
      <c r="AT163" s="163" t="s">
        <v>79</v>
      </c>
      <c r="AU163" s="163" t="s">
        <v>80</v>
      </c>
      <c r="AY163" s="155" t="s">
        <v>216</v>
      </c>
      <c r="BK163" s="164">
        <f>BK164</f>
        <v>0</v>
      </c>
    </row>
    <row r="164" spans="1:65" s="2" customFormat="1" ht="14.4" customHeight="1">
      <c r="A164" s="40"/>
      <c r="B164" s="167"/>
      <c r="C164" s="168" t="s">
        <v>482</v>
      </c>
      <c r="D164" s="168" t="s">
        <v>218</v>
      </c>
      <c r="E164" s="169" t="s">
        <v>2373</v>
      </c>
      <c r="F164" s="170" t="s">
        <v>2374</v>
      </c>
      <c r="G164" s="171" t="s">
        <v>1089</v>
      </c>
      <c r="H164" s="172">
        <v>23</v>
      </c>
      <c r="I164" s="173"/>
      <c r="J164" s="174">
        <f>ROUND(I164*H164,2)</f>
        <v>0</v>
      </c>
      <c r="K164" s="175"/>
      <c r="L164" s="41"/>
      <c r="M164" s="214" t="s">
        <v>3</v>
      </c>
      <c r="N164" s="215" t="s">
        <v>51</v>
      </c>
      <c r="O164" s="216"/>
      <c r="P164" s="217">
        <f>O164*H164</f>
        <v>0</v>
      </c>
      <c r="Q164" s="217">
        <v>0</v>
      </c>
      <c r="R164" s="217">
        <f>Q164*H164</f>
        <v>0</v>
      </c>
      <c r="S164" s="217">
        <v>0</v>
      </c>
      <c r="T164" s="218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180" t="s">
        <v>2375</v>
      </c>
      <c r="AT164" s="180" t="s">
        <v>218</v>
      </c>
      <c r="AU164" s="180" t="s">
        <v>88</v>
      </c>
      <c r="AY164" s="20" t="s">
        <v>216</v>
      </c>
      <c r="BE164" s="181">
        <f>IF(N164="základní",J164,0)</f>
        <v>0</v>
      </c>
      <c r="BF164" s="181">
        <f>IF(N164="snížená",J164,0)</f>
        <v>0</v>
      </c>
      <c r="BG164" s="181">
        <f>IF(N164="zákl. přenesená",J164,0)</f>
        <v>0</v>
      </c>
      <c r="BH164" s="181">
        <f>IF(N164="sníž. přenesená",J164,0)</f>
        <v>0</v>
      </c>
      <c r="BI164" s="181">
        <f>IF(N164="nulová",J164,0)</f>
        <v>0</v>
      </c>
      <c r="BJ164" s="20" t="s">
        <v>88</v>
      </c>
      <c r="BK164" s="181">
        <f>ROUND(I164*H164,2)</f>
        <v>0</v>
      </c>
      <c r="BL164" s="20" t="s">
        <v>2375</v>
      </c>
      <c r="BM164" s="180" t="s">
        <v>2379</v>
      </c>
    </row>
    <row r="165" spans="1:31" s="2" customFormat="1" ht="6.95" customHeight="1">
      <c r="A165" s="40"/>
      <c r="B165" s="57"/>
      <c r="C165" s="58"/>
      <c r="D165" s="58"/>
      <c r="E165" s="58"/>
      <c r="F165" s="58"/>
      <c r="G165" s="58"/>
      <c r="H165" s="58"/>
      <c r="I165" s="58"/>
      <c r="J165" s="58"/>
      <c r="K165" s="58"/>
      <c r="L165" s="41"/>
      <c r="M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</row>
  </sheetData>
  <autoFilter ref="C87:K164"/>
  <mergeCells count="9">
    <mergeCell ref="E7:H7"/>
    <mergeCell ref="E9:H9"/>
    <mergeCell ref="E18:H18"/>
    <mergeCell ref="E27:H27"/>
    <mergeCell ref="E48:H48"/>
    <mergeCell ref="E50:H50"/>
    <mergeCell ref="E78:H78"/>
    <mergeCell ref="E80:H8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9" t="s">
        <v>6</v>
      </c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161</v>
      </c>
    </row>
    <row r="3" spans="2:46" s="1" customFormat="1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3"/>
      <c r="AT3" s="20" t="s">
        <v>22</v>
      </c>
    </row>
    <row r="4" spans="2:46" s="1" customFormat="1" ht="24.95" customHeight="1">
      <c r="B4" s="23"/>
      <c r="D4" s="24" t="s">
        <v>186</v>
      </c>
      <c r="L4" s="23"/>
      <c r="M4" s="116" t="s">
        <v>11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33" t="s">
        <v>17</v>
      </c>
      <c r="L6" s="23"/>
    </row>
    <row r="7" spans="2:12" s="1" customFormat="1" ht="16.5" customHeight="1">
      <c r="B7" s="23"/>
      <c r="E7" s="117" t="str">
        <f>'Rekapitulace stavby'!K6</f>
        <v>II/187 Kolínec průtah</v>
      </c>
      <c r="F7" s="33"/>
      <c r="G7" s="33"/>
      <c r="H7" s="33"/>
      <c r="L7" s="23"/>
    </row>
    <row r="8" spans="1:31" s="2" customFormat="1" ht="12" customHeight="1">
      <c r="A8" s="40"/>
      <c r="B8" s="41"/>
      <c r="C8" s="40"/>
      <c r="D8" s="33" t="s">
        <v>187</v>
      </c>
      <c r="E8" s="40"/>
      <c r="F8" s="40"/>
      <c r="G8" s="40"/>
      <c r="H8" s="40"/>
      <c r="I8" s="40"/>
      <c r="J8" s="40"/>
      <c r="K8" s="40"/>
      <c r="L8" s="118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1"/>
      <c r="C9" s="40"/>
      <c r="D9" s="40"/>
      <c r="E9" s="64" t="s">
        <v>2423</v>
      </c>
      <c r="F9" s="40"/>
      <c r="G9" s="40"/>
      <c r="H9" s="40"/>
      <c r="I9" s="40"/>
      <c r="J9" s="40"/>
      <c r="K9" s="40"/>
      <c r="L9" s="118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1"/>
      <c r="C10" s="40"/>
      <c r="D10" s="40"/>
      <c r="E10" s="40"/>
      <c r="F10" s="40"/>
      <c r="G10" s="40"/>
      <c r="H10" s="40"/>
      <c r="I10" s="40"/>
      <c r="J10" s="40"/>
      <c r="K10" s="40"/>
      <c r="L10" s="118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1"/>
      <c r="C11" s="40"/>
      <c r="D11" s="33" t="s">
        <v>19</v>
      </c>
      <c r="E11" s="40"/>
      <c r="F11" s="28" t="s">
        <v>20</v>
      </c>
      <c r="G11" s="40"/>
      <c r="H11" s="40"/>
      <c r="I11" s="33" t="s">
        <v>21</v>
      </c>
      <c r="J11" s="28" t="s">
        <v>3</v>
      </c>
      <c r="K11" s="40"/>
      <c r="L11" s="118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1"/>
      <c r="C12" s="40"/>
      <c r="D12" s="33" t="s">
        <v>23</v>
      </c>
      <c r="E12" s="40"/>
      <c r="F12" s="28" t="s">
        <v>24</v>
      </c>
      <c r="G12" s="40"/>
      <c r="H12" s="40"/>
      <c r="I12" s="33" t="s">
        <v>25</v>
      </c>
      <c r="J12" s="66" t="str">
        <f>'Rekapitulace stavby'!AN8</f>
        <v>21. 1. 2021</v>
      </c>
      <c r="K12" s="40"/>
      <c r="L12" s="118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1"/>
      <c r="C13" s="40"/>
      <c r="D13" s="40"/>
      <c r="E13" s="40"/>
      <c r="F13" s="40"/>
      <c r="G13" s="40"/>
      <c r="H13" s="40"/>
      <c r="I13" s="40"/>
      <c r="J13" s="40"/>
      <c r="K13" s="40"/>
      <c r="L13" s="118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1"/>
      <c r="C14" s="40"/>
      <c r="D14" s="33" t="s">
        <v>31</v>
      </c>
      <c r="E14" s="40"/>
      <c r="F14" s="40"/>
      <c r="G14" s="40"/>
      <c r="H14" s="40"/>
      <c r="I14" s="33" t="s">
        <v>32</v>
      </c>
      <c r="J14" s="28" t="s">
        <v>33</v>
      </c>
      <c r="K14" s="40"/>
      <c r="L14" s="118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1"/>
      <c r="C15" s="40"/>
      <c r="D15" s="40"/>
      <c r="E15" s="28" t="s">
        <v>34</v>
      </c>
      <c r="F15" s="40"/>
      <c r="G15" s="40"/>
      <c r="H15" s="40"/>
      <c r="I15" s="33" t="s">
        <v>35</v>
      </c>
      <c r="J15" s="28" t="s">
        <v>3</v>
      </c>
      <c r="K15" s="40"/>
      <c r="L15" s="118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1"/>
      <c r="C16" s="40"/>
      <c r="D16" s="40"/>
      <c r="E16" s="40"/>
      <c r="F16" s="40"/>
      <c r="G16" s="40"/>
      <c r="H16" s="40"/>
      <c r="I16" s="40"/>
      <c r="J16" s="40"/>
      <c r="K16" s="40"/>
      <c r="L16" s="118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1"/>
      <c r="C17" s="40"/>
      <c r="D17" s="33" t="s">
        <v>36</v>
      </c>
      <c r="E17" s="40"/>
      <c r="F17" s="40"/>
      <c r="G17" s="40"/>
      <c r="H17" s="40"/>
      <c r="I17" s="33" t="s">
        <v>32</v>
      </c>
      <c r="J17" s="34" t="str">
        <f>'Rekapitulace stavby'!AN13</f>
        <v>Vyplň údaj</v>
      </c>
      <c r="K17" s="40"/>
      <c r="L17" s="118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1"/>
      <c r="C18" s="40"/>
      <c r="D18" s="40"/>
      <c r="E18" s="34" t="str">
        <f>'Rekapitulace stavby'!E14</f>
        <v>Vyplň údaj</v>
      </c>
      <c r="F18" s="28"/>
      <c r="G18" s="28"/>
      <c r="H18" s="28"/>
      <c r="I18" s="33" t="s">
        <v>35</v>
      </c>
      <c r="J18" s="34" t="str">
        <f>'Rekapitulace stavby'!AN14</f>
        <v>Vyplň údaj</v>
      </c>
      <c r="K18" s="40"/>
      <c r="L18" s="118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1"/>
      <c r="C19" s="40"/>
      <c r="D19" s="40"/>
      <c r="E19" s="40"/>
      <c r="F19" s="40"/>
      <c r="G19" s="40"/>
      <c r="H19" s="40"/>
      <c r="I19" s="40"/>
      <c r="J19" s="40"/>
      <c r="K19" s="40"/>
      <c r="L19" s="118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1"/>
      <c r="C20" s="40"/>
      <c r="D20" s="33" t="s">
        <v>38</v>
      </c>
      <c r="E20" s="40"/>
      <c r="F20" s="40"/>
      <c r="G20" s="40"/>
      <c r="H20" s="40"/>
      <c r="I20" s="33" t="s">
        <v>32</v>
      </c>
      <c r="J20" s="28" t="s">
        <v>39</v>
      </c>
      <c r="K20" s="40"/>
      <c r="L20" s="118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1"/>
      <c r="C21" s="40"/>
      <c r="D21" s="40"/>
      <c r="E21" s="28" t="s">
        <v>40</v>
      </c>
      <c r="F21" s="40"/>
      <c r="G21" s="40"/>
      <c r="H21" s="40"/>
      <c r="I21" s="33" t="s">
        <v>35</v>
      </c>
      <c r="J21" s="28" t="s">
        <v>3</v>
      </c>
      <c r="K21" s="40"/>
      <c r="L21" s="118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1"/>
      <c r="C22" s="40"/>
      <c r="D22" s="40"/>
      <c r="E22" s="40"/>
      <c r="F22" s="40"/>
      <c r="G22" s="40"/>
      <c r="H22" s="40"/>
      <c r="I22" s="40"/>
      <c r="J22" s="40"/>
      <c r="K22" s="40"/>
      <c r="L22" s="118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1"/>
      <c r="C23" s="40"/>
      <c r="D23" s="33" t="s">
        <v>42</v>
      </c>
      <c r="E23" s="40"/>
      <c r="F23" s="40"/>
      <c r="G23" s="40"/>
      <c r="H23" s="40"/>
      <c r="I23" s="33" t="s">
        <v>32</v>
      </c>
      <c r="J23" s="28" t="s">
        <v>39</v>
      </c>
      <c r="K23" s="40"/>
      <c r="L23" s="118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1"/>
      <c r="C24" s="40"/>
      <c r="D24" s="40"/>
      <c r="E24" s="28" t="s">
        <v>43</v>
      </c>
      <c r="F24" s="40"/>
      <c r="G24" s="40"/>
      <c r="H24" s="40"/>
      <c r="I24" s="33" t="s">
        <v>35</v>
      </c>
      <c r="J24" s="28" t="s">
        <v>3</v>
      </c>
      <c r="K24" s="40"/>
      <c r="L24" s="118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1"/>
      <c r="C25" s="40"/>
      <c r="D25" s="40"/>
      <c r="E25" s="40"/>
      <c r="F25" s="40"/>
      <c r="G25" s="40"/>
      <c r="H25" s="40"/>
      <c r="I25" s="40"/>
      <c r="J25" s="40"/>
      <c r="K25" s="40"/>
      <c r="L25" s="118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1"/>
      <c r="C26" s="40"/>
      <c r="D26" s="33" t="s">
        <v>44</v>
      </c>
      <c r="E26" s="40"/>
      <c r="F26" s="40"/>
      <c r="G26" s="40"/>
      <c r="H26" s="40"/>
      <c r="I26" s="40"/>
      <c r="J26" s="40"/>
      <c r="K26" s="40"/>
      <c r="L26" s="118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19"/>
      <c r="B27" s="120"/>
      <c r="C27" s="119"/>
      <c r="D27" s="119"/>
      <c r="E27" s="38" t="s">
        <v>3</v>
      </c>
      <c r="F27" s="38"/>
      <c r="G27" s="38"/>
      <c r="H27" s="38"/>
      <c r="I27" s="119"/>
      <c r="J27" s="119"/>
      <c r="K27" s="119"/>
      <c r="L27" s="121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</row>
    <row r="28" spans="1:31" s="2" customFormat="1" ht="6.95" customHeight="1">
      <c r="A28" s="40"/>
      <c r="B28" s="41"/>
      <c r="C28" s="40"/>
      <c r="D28" s="40"/>
      <c r="E28" s="40"/>
      <c r="F28" s="40"/>
      <c r="G28" s="40"/>
      <c r="H28" s="40"/>
      <c r="I28" s="40"/>
      <c r="J28" s="40"/>
      <c r="K28" s="40"/>
      <c r="L28" s="118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1"/>
      <c r="C29" s="40"/>
      <c r="D29" s="86"/>
      <c r="E29" s="86"/>
      <c r="F29" s="86"/>
      <c r="G29" s="86"/>
      <c r="H29" s="86"/>
      <c r="I29" s="86"/>
      <c r="J29" s="86"/>
      <c r="K29" s="86"/>
      <c r="L29" s="118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1"/>
      <c r="C30" s="40"/>
      <c r="D30" s="122" t="s">
        <v>46</v>
      </c>
      <c r="E30" s="40"/>
      <c r="F30" s="40"/>
      <c r="G30" s="40"/>
      <c r="H30" s="40"/>
      <c r="I30" s="40"/>
      <c r="J30" s="92">
        <f>ROUND(J87,2)</f>
        <v>0</v>
      </c>
      <c r="K30" s="40"/>
      <c r="L30" s="118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1"/>
      <c r="C31" s="40"/>
      <c r="D31" s="86"/>
      <c r="E31" s="86"/>
      <c r="F31" s="86"/>
      <c r="G31" s="86"/>
      <c r="H31" s="86"/>
      <c r="I31" s="86"/>
      <c r="J31" s="86"/>
      <c r="K31" s="86"/>
      <c r="L31" s="118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1"/>
      <c r="C32" s="40"/>
      <c r="D32" s="40"/>
      <c r="E32" s="40"/>
      <c r="F32" s="45" t="s">
        <v>48</v>
      </c>
      <c r="G32" s="40"/>
      <c r="H32" s="40"/>
      <c r="I32" s="45" t="s">
        <v>47</v>
      </c>
      <c r="J32" s="45" t="s">
        <v>49</v>
      </c>
      <c r="K32" s="40"/>
      <c r="L32" s="118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1"/>
      <c r="C33" s="40"/>
      <c r="D33" s="123" t="s">
        <v>50</v>
      </c>
      <c r="E33" s="33" t="s">
        <v>51</v>
      </c>
      <c r="F33" s="124">
        <f>ROUND((SUM(BE87:BE137)),2)</f>
        <v>0</v>
      </c>
      <c r="G33" s="40"/>
      <c r="H33" s="40"/>
      <c r="I33" s="125">
        <v>0.21</v>
      </c>
      <c r="J33" s="124">
        <f>ROUND(((SUM(BE87:BE137))*I33),2)</f>
        <v>0</v>
      </c>
      <c r="K33" s="40"/>
      <c r="L33" s="118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1"/>
      <c r="C34" s="40"/>
      <c r="D34" s="40"/>
      <c r="E34" s="33" t="s">
        <v>52</v>
      </c>
      <c r="F34" s="124">
        <f>ROUND((SUM(BF87:BF137)),2)</f>
        <v>0</v>
      </c>
      <c r="G34" s="40"/>
      <c r="H34" s="40"/>
      <c r="I34" s="125">
        <v>0.15</v>
      </c>
      <c r="J34" s="124">
        <f>ROUND(((SUM(BF87:BF137))*I34),2)</f>
        <v>0</v>
      </c>
      <c r="K34" s="40"/>
      <c r="L34" s="118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1"/>
      <c r="C35" s="40"/>
      <c r="D35" s="40"/>
      <c r="E35" s="33" t="s">
        <v>53</v>
      </c>
      <c r="F35" s="124">
        <f>ROUND((SUM(BG87:BG137)),2)</f>
        <v>0</v>
      </c>
      <c r="G35" s="40"/>
      <c r="H35" s="40"/>
      <c r="I35" s="125">
        <v>0.21</v>
      </c>
      <c r="J35" s="124">
        <f>0</f>
        <v>0</v>
      </c>
      <c r="K35" s="40"/>
      <c r="L35" s="118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1"/>
      <c r="C36" s="40"/>
      <c r="D36" s="40"/>
      <c r="E36" s="33" t="s">
        <v>54</v>
      </c>
      <c r="F36" s="124">
        <f>ROUND((SUM(BH87:BH137)),2)</f>
        <v>0</v>
      </c>
      <c r="G36" s="40"/>
      <c r="H36" s="40"/>
      <c r="I36" s="125">
        <v>0.15</v>
      </c>
      <c r="J36" s="124">
        <f>0</f>
        <v>0</v>
      </c>
      <c r="K36" s="40"/>
      <c r="L36" s="118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1"/>
      <c r="C37" s="40"/>
      <c r="D37" s="40"/>
      <c r="E37" s="33" t="s">
        <v>55</v>
      </c>
      <c r="F37" s="124">
        <f>ROUND((SUM(BI87:BI137)),2)</f>
        <v>0</v>
      </c>
      <c r="G37" s="40"/>
      <c r="H37" s="40"/>
      <c r="I37" s="125">
        <v>0</v>
      </c>
      <c r="J37" s="124">
        <f>0</f>
        <v>0</v>
      </c>
      <c r="K37" s="40"/>
      <c r="L37" s="118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1"/>
      <c r="C38" s="40"/>
      <c r="D38" s="40"/>
      <c r="E38" s="40"/>
      <c r="F38" s="40"/>
      <c r="G38" s="40"/>
      <c r="H38" s="40"/>
      <c r="I38" s="40"/>
      <c r="J38" s="40"/>
      <c r="K38" s="40"/>
      <c r="L38" s="118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1"/>
      <c r="C39" s="126"/>
      <c r="D39" s="127" t="s">
        <v>56</v>
      </c>
      <c r="E39" s="78"/>
      <c r="F39" s="78"/>
      <c r="G39" s="128" t="s">
        <v>57</v>
      </c>
      <c r="H39" s="129" t="s">
        <v>58</v>
      </c>
      <c r="I39" s="78"/>
      <c r="J39" s="130">
        <f>SUM(J30:J37)</f>
        <v>0</v>
      </c>
      <c r="K39" s="131"/>
      <c r="L39" s="118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57"/>
      <c r="C40" s="58"/>
      <c r="D40" s="58"/>
      <c r="E40" s="58"/>
      <c r="F40" s="58"/>
      <c r="G40" s="58"/>
      <c r="H40" s="58"/>
      <c r="I40" s="58"/>
      <c r="J40" s="58"/>
      <c r="K40" s="58"/>
      <c r="L40" s="118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59"/>
      <c r="C44" s="60"/>
      <c r="D44" s="60"/>
      <c r="E44" s="60"/>
      <c r="F44" s="60"/>
      <c r="G44" s="60"/>
      <c r="H44" s="60"/>
      <c r="I44" s="60"/>
      <c r="J44" s="60"/>
      <c r="K44" s="60"/>
      <c r="L44" s="118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4" t="s">
        <v>189</v>
      </c>
      <c r="D45" s="40"/>
      <c r="E45" s="40"/>
      <c r="F45" s="40"/>
      <c r="G45" s="40"/>
      <c r="H45" s="40"/>
      <c r="I45" s="40"/>
      <c r="J45" s="40"/>
      <c r="K45" s="40"/>
      <c r="L45" s="118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0"/>
      <c r="D46" s="40"/>
      <c r="E46" s="40"/>
      <c r="F46" s="40"/>
      <c r="G46" s="40"/>
      <c r="H46" s="40"/>
      <c r="I46" s="40"/>
      <c r="J46" s="40"/>
      <c r="K46" s="40"/>
      <c r="L46" s="118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3" t="s">
        <v>17</v>
      </c>
      <c r="D47" s="40"/>
      <c r="E47" s="40"/>
      <c r="F47" s="40"/>
      <c r="G47" s="40"/>
      <c r="H47" s="40"/>
      <c r="I47" s="40"/>
      <c r="J47" s="40"/>
      <c r="K47" s="40"/>
      <c r="L47" s="118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0"/>
      <c r="D48" s="40"/>
      <c r="E48" s="117" t="str">
        <f>E7</f>
        <v>II/187 Kolínec průtah</v>
      </c>
      <c r="F48" s="33"/>
      <c r="G48" s="33"/>
      <c r="H48" s="33"/>
      <c r="I48" s="40"/>
      <c r="J48" s="40"/>
      <c r="K48" s="40"/>
      <c r="L48" s="118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3" t="s">
        <v>187</v>
      </c>
      <c r="D49" s="40"/>
      <c r="E49" s="40"/>
      <c r="F49" s="40"/>
      <c r="G49" s="40"/>
      <c r="H49" s="40"/>
      <c r="I49" s="40"/>
      <c r="J49" s="40"/>
      <c r="K49" s="40"/>
      <c r="L49" s="118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0"/>
      <c r="D50" s="40"/>
      <c r="E50" s="64" t="str">
        <f>E9</f>
        <v>SO 401.4 - Veřejné osvětlení - IV. úsek - neuznatelné náklady</v>
      </c>
      <c r="F50" s="40"/>
      <c r="G50" s="40"/>
      <c r="H50" s="40"/>
      <c r="I50" s="40"/>
      <c r="J50" s="40"/>
      <c r="K50" s="40"/>
      <c r="L50" s="118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0"/>
      <c r="D51" s="40"/>
      <c r="E51" s="40"/>
      <c r="F51" s="40"/>
      <c r="G51" s="40"/>
      <c r="H51" s="40"/>
      <c r="I51" s="40"/>
      <c r="J51" s="40"/>
      <c r="K51" s="40"/>
      <c r="L51" s="118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3" t="s">
        <v>23</v>
      </c>
      <c r="D52" s="40"/>
      <c r="E52" s="40"/>
      <c r="F52" s="28" t="str">
        <f>F12</f>
        <v>Kolínec</v>
      </c>
      <c r="G52" s="40"/>
      <c r="H52" s="40"/>
      <c r="I52" s="33" t="s">
        <v>25</v>
      </c>
      <c r="J52" s="66" t="str">
        <f>IF(J12="","",J12)</f>
        <v>21. 1. 2021</v>
      </c>
      <c r="K52" s="40"/>
      <c r="L52" s="118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0"/>
      <c r="D53" s="40"/>
      <c r="E53" s="40"/>
      <c r="F53" s="40"/>
      <c r="G53" s="40"/>
      <c r="H53" s="40"/>
      <c r="I53" s="40"/>
      <c r="J53" s="40"/>
      <c r="K53" s="40"/>
      <c r="L53" s="118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40.05" customHeight="1">
      <c r="A54" s="40"/>
      <c r="B54" s="41"/>
      <c r="C54" s="33" t="s">
        <v>31</v>
      </c>
      <c r="D54" s="40"/>
      <c r="E54" s="40"/>
      <c r="F54" s="28" t="str">
        <f>E15</f>
        <v>Městys Kolínec, Kolínec 28, 341 12 Kolínec</v>
      </c>
      <c r="G54" s="40"/>
      <c r="H54" s="40"/>
      <c r="I54" s="33" t="s">
        <v>38</v>
      </c>
      <c r="J54" s="38" t="str">
        <f>E21</f>
        <v>Ing. arch. Martin Jirovský Ph.D., MBA</v>
      </c>
      <c r="K54" s="40"/>
      <c r="L54" s="118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40.05" customHeight="1">
      <c r="A55" s="40"/>
      <c r="B55" s="41"/>
      <c r="C55" s="33" t="s">
        <v>36</v>
      </c>
      <c r="D55" s="40"/>
      <c r="E55" s="40"/>
      <c r="F55" s="28" t="str">
        <f>IF(E18="","",E18)</f>
        <v>Vyplň údaj</v>
      </c>
      <c r="G55" s="40"/>
      <c r="H55" s="40"/>
      <c r="I55" s="33" t="s">
        <v>42</v>
      </c>
      <c r="J55" s="38" t="str">
        <f>E24</f>
        <v>Centrum služen Staré město; Petra Stejskalová</v>
      </c>
      <c r="K55" s="40"/>
      <c r="L55" s="118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0"/>
      <c r="D56" s="40"/>
      <c r="E56" s="40"/>
      <c r="F56" s="40"/>
      <c r="G56" s="40"/>
      <c r="H56" s="40"/>
      <c r="I56" s="40"/>
      <c r="J56" s="40"/>
      <c r="K56" s="40"/>
      <c r="L56" s="118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32" t="s">
        <v>190</v>
      </c>
      <c r="D57" s="126"/>
      <c r="E57" s="126"/>
      <c r="F57" s="126"/>
      <c r="G57" s="126"/>
      <c r="H57" s="126"/>
      <c r="I57" s="126"/>
      <c r="J57" s="133" t="s">
        <v>191</v>
      </c>
      <c r="K57" s="126"/>
      <c r="L57" s="118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0"/>
      <c r="D58" s="40"/>
      <c r="E58" s="40"/>
      <c r="F58" s="40"/>
      <c r="G58" s="40"/>
      <c r="H58" s="40"/>
      <c r="I58" s="40"/>
      <c r="J58" s="40"/>
      <c r="K58" s="40"/>
      <c r="L58" s="118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34" t="s">
        <v>78</v>
      </c>
      <c r="D59" s="40"/>
      <c r="E59" s="40"/>
      <c r="F59" s="40"/>
      <c r="G59" s="40"/>
      <c r="H59" s="40"/>
      <c r="I59" s="40"/>
      <c r="J59" s="92">
        <f>J87</f>
        <v>0</v>
      </c>
      <c r="K59" s="40"/>
      <c r="L59" s="118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20" t="s">
        <v>192</v>
      </c>
    </row>
    <row r="60" spans="1:31" s="9" customFormat="1" ht="24.95" customHeight="1">
      <c r="A60" s="9"/>
      <c r="B60" s="135"/>
      <c r="C60" s="9"/>
      <c r="D60" s="136" t="s">
        <v>193</v>
      </c>
      <c r="E60" s="137"/>
      <c r="F60" s="137"/>
      <c r="G60" s="137"/>
      <c r="H60" s="137"/>
      <c r="I60" s="137"/>
      <c r="J60" s="138">
        <f>J88</f>
        <v>0</v>
      </c>
      <c r="K60" s="9"/>
      <c r="L60" s="135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39"/>
      <c r="C61" s="10"/>
      <c r="D61" s="140" t="s">
        <v>194</v>
      </c>
      <c r="E61" s="141"/>
      <c r="F61" s="141"/>
      <c r="G61" s="141"/>
      <c r="H61" s="141"/>
      <c r="I61" s="141"/>
      <c r="J61" s="142">
        <f>J89</f>
        <v>0</v>
      </c>
      <c r="K61" s="10"/>
      <c r="L61" s="13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39"/>
      <c r="C62" s="10"/>
      <c r="D62" s="140" t="s">
        <v>1277</v>
      </c>
      <c r="E62" s="141"/>
      <c r="F62" s="141"/>
      <c r="G62" s="141"/>
      <c r="H62" s="141"/>
      <c r="I62" s="141"/>
      <c r="J62" s="142">
        <f>J106</f>
        <v>0</v>
      </c>
      <c r="K62" s="10"/>
      <c r="L62" s="13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39"/>
      <c r="C63" s="10"/>
      <c r="D63" s="140" t="s">
        <v>200</v>
      </c>
      <c r="E63" s="141"/>
      <c r="F63" s="141"/>
      <c r="G63" s="141"/>
      <c r="H63" s="141"/>
      <c r="I63" s="141"/>
      <c r="J63" s="142">
        <f>J109</f>
        <v>0</v>
      </c>
      <c r="K63" s="10"/>
      <c r="L63" s="13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9" customFormat="1" ht="24.95" customHeight="1">
      <c r="A64" s="9"/>
      <c r="B64" s="135"/>
      <c r="C64" s="9"/>
      <c r="D64" s="136" t="s">
        <v>603</v>
      </c>
      <c r="E64" s="137"/>
      <c r="F64" s="137"/>
      <c r="G64" s="137"/>
      <c r="H64" s="137"/>
      <c r="I64" s="137"/>
      <c r="J64" s="138">
        <f>J112</f>
        <v>0</v>
      </c>
      <c r="K64" s="9"/>
      <c r="L64" s="135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39"/>
      <c r="C65" s="10"/>
      <c r="D65" s="140" t="s">
        <v>1081</v>
      </c>
      <c r="E65" s="141"/>
      <c r="F65" s="141"/>
      <c r="G65" s="141"/>
      <c r="H65" s="141"/>
      <c r="I65" s="141"/>
      <c r="J65" s="142">
        <f>J113</f>
        <v>0</v>
      </c>
      <c r="K65" s="10"/>
      <c r="L65" s="13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39"/>
      <c r="C66" s="10"/>
      <c r="D66" s="140" t="s">
        <v>2190</v>
      </c>
      <c r="E66" s="141"/>
      <c r="F66" s="141"/>
      <c r="G66" s="141"/>
      <c r="H66" s="141"/>
      <c r="I66" s="141"/>
      <c r="J66" s="142">
        <f>J133</f>
        <v>0</v>
      </c>
      <c r="K66" s="10"/>
      <c r="L66" s="139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9" customFormat="1" ht="24.95" customHeight="1">
      <c r="A67" s="9"/>
      <c r="B67" s="135"/>
      <c r="C67" s="9"/>
      <c r="D67" s="136" t="s">
        <v>1082</v>
      </c>
      <c r="E67" s="137"/>
      <c r="F67" s="137"/>
      <c r="G67" s="137"/>
      <c r="H67" s="137"/>
      <c r="I67" s="137"/>
      <c r="J67" s="138">
        <f>J136</f>
        <v>0</v>
      </c>
      <c r="K67" s="9"/>
      <c r="L67" s="135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2" customFormat="1" ht="21.8" customHeight="1">
      <c r="A68" s="40"/>
      <c r="B68" s="41"/>
      <c r="C68" s="40"/>
      <c r="D68" s="40"/>
      <c r="E68" s="40"/>
      <c r="F68" s="40"/>
      <c r="G68" s="40"/>
      <c r="H68" s="40"/>
      <c r="I68" s="40"/>
      <c r="J68" s="40"/>
      <c r="K68" s="40"/>
      <c r="L68" s="118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pans="1:31" s="2" customFormat="1" ht="6.95" customHeight="1">
      <c r="A69" s="40"/>
      <c r="B69" s="57"/>
      <c r="C69" s="58"/>
      <c r="D69" s="58"/>
      <c r="E69" s="58"/>
      <c r="F69" s="58"/>
      <c r="G69" s="58"/>
      <c r="H69" s="58"/>
      <c r="I69" s="58"/>
      <c r="J69" s="58"/>
      <c r="K69" s="58"/>
      <c r="L69" s="118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3" spans="1:31" s="2" customFormat="1" ht="6.95" customHeight="1">
      <c r="A73" s="40"/>
      <c r="B73" s="59"/>
      <c r="C73" s="60"/>
      <c r="D73" s="60"/>
      <c r="E73" s="60"/>
      <c r="F73" s="60"/>
      <c r="G73" s="60"/>
      <c r="H73" s="60"/>
      <c r="I73" s="60"/>
      <c r="J73" s="60"/>
      <c r="K73" s="60"/>
      <c r="L73" s="118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24.95" customHeight="1">
      <c r="A74" s="40"/>
      <c r="B74" s="41"/>
      <c r="C74" s="24" t="s">
        <v>201</v>
      </c>
      <c r="D74" s="40"/>
      <c r="E74" s="40"/>
      <c r="F74" s="40"/>
      <c r="G74" s="40"/>
      <c r="H74" s="40"/>
      <c r="I74" s="40"/>
      <c r="J74" s="40"/>
      <c r="K74" s="40"/>
      <c r="L74" s="118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6.95" customHeight="1">
      <c r="A75" s="40"/>
      <c r="B75" s="41"/>
      <c r="C75" s="40"/>
      <c r="D75" s="40"/>
      <c r="E75" s="40"/>
      <c r="F75" s="40"/>
      <c r="G75" s="40"/>
      <c r="H75" s="40"/>
      <c r="I75" s="40"/>
      <c r="J75" s="40"/>
      <c r="K75" s="40"/>
      <c r="L75" s="118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2" customHeight="1">
      <c r="A76" s="40"/>
      <c r="B76" s="41"/>
      <c r="C76" s="33" t="s">
        <v>17</v>
      </c>
      <c r="D76" s="40"/>
      <c r="E76" s="40"/>
      <c r="F76" s="40"/>
      <c r="G76" s="40"/>
      <c r="H76" s="40"/>
      <c r="I76" s="40"/>
      <c r="J76" s="40"/>
      <c r="K76" s="40"/>
      <c r="L76" s="118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6.5" customHeight="1">
      <c r="A77" s="40"/>
      <c r="B77" s="41"/>
      <c r="C77" s="40"/>
      <c r="D77" s="40"/>
      <c r="E77" s="117" t="str">
        <f>E7</f>
        <v>II/187 Kolínec průtah</v>
      </c>
      <c r="F77" s="33"/>
      <c r="G77" s="33"/>
      <c r="H77" s="33"/>
      <c r="I77" s="40"/>
      <c r="J77" s="40"/>
      <c r="K77" s="40"/>
      <c r="L77" s="118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3" t="s">
        <v>187</v>
      </c>
      <c r="D78" s="40"/>
      <c r="E78" s="40"/>
      <c r="F78" s="40"/>
      <c r="G78" s="40"/>
      <c r="H78" s="40"/>
      <c r="I78" s="40"/>
      <c r="J78" s="40"/>
      <c r="K78" s="40"/>
      <c r="L78" s="118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6.5" customHeight="1">
      <c r="A79" s="40"/>
      <c r="B79" s="41"/>
      <c r="C79" s="40"/>
      <c r="D79" s="40"/>
      <c r="E79" s="64" t="str">
        <f>E9</f>
        <v>SO 401.4 - Veřejné osvětlení - IV. úsek - neuznatelné náklady</v>
      </c>
      <c r="F79" s="40"/>
      <c r="G79" s="40"/>
      <c r="H79" s="40"/>
      <c r="I79" s="40"/>
      <c r="J79" s="40"/>
      <c r="K79" s="40"/>
      <c r="L79" s="118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0"/>
      <c r="D80" s="40"/>
      <c r="E80" s="40"/>
      <c r="F80" s="40"/>
      <c r="G80" s="40"/>
      <c r="H80" s="40"/>
      <c r="I80" s="40"/>
      <c r="J80" s="40"/>
      <c r="K80" s="40"/>
      <c r="L80" s="118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2" customHeight="1">
      <c r="A81" s="40"/>
      <c r="B81" s="41"/>
      <c r="C81" s="33" t="s">
        <v>23</v>
      </c>
      <c r="D81" s="40"/>
      <c r="E81" s="40"/>
      <c r="F81" s="28" t="str">
        <f>F12</f>
        <v>Kolínec</v>
      </c>
      <c r="G81" s="40"/>
      <c r="H81" s="40"/>
      <c r="I81" s="33" t="s">
        <v>25</v>
      </c>
      <c r="J81" s="66" t="str">
        <f>IF(J12="","",J12)</f>
        <v>21. 1. 2021</v>
      </c>
      <c r="K81" s="40"/>
      <c r="L81" s="118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6.95" customHeight="1">
      <c r="A82" s="40"/>
      <c r="B82" s="41"/>
      <c r="C82" s="40"/>
      <c r="D82" s="40"/>
      <c r="E82" s="40"/>
      <c r="F82" s="40"/>
      <c r="G82" s="40"/>
      <c r="H82" s="40"/>
      <c r="I82" s="40"/>
      <c r="J82" s="40"/>
      <c r="K82" s="40"/>
      <c r="L82" s="118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40.05" customHeight="1">
      <c r="A83" s="40"/>
      <c r="B83" s="41"/>
      <c r="C83" s="33" t="s">
        <v>31</v>
      </c>
      <c r="D83" s="40"/>
      <c r="E83" s="40"/>
      <c r="F83" s="28" t="str">
        <f>E15</f>
        <v>Městys Kolínec, Kolínec 28, 341 12 Kolínec</v>
      </c>
      <c r="G83" s="40"/>
      <c r="H83" s="40"/>
      <c r="I83" s="33" t="s">
        <v>38</v>
      </c>
      <c r="J83" s="38" t="str">
        <f>E21</f>
        <v>Ing. arch. Martin Jirovský Ph.D., MBA</v>
      </c>
      <c r="K83" s="40"/>
      <c r="L83" s="118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40.05" customHeight="1">
      <c r="A84" s="40"/>
      <c r="B84" s="41"/>
      <c r="C84" s="33" t="s">
        <v>36</v>
      </c>
      <c r="D84" s="40"/>
      <c r="E84" s="40"/>
      <c r="F84" s="28" t="str">
        <f>IF(E18="","",E18)</f>
        <v>Vyplň údaj</v>
      </c>
      <c r="G84" s="40"/>
      <c r="H84" s="40"/>
      <c r="I84" s="33" t="s">
        <v>42</v>
      </c>
      <c r="J84" s="38" t="str">
        <f>E24</f>
        <v>Centrum služen Staré město; Petra Stejskalová</v>
      </c>
      <c r="K84" s="40"/>
      <c r="L84" s="118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0.3" customHeight="1">
      <c r="A85" s="40"/>
      <c r="B85" s="41"/>
      <c r="C85" s="40"/>
      <c r="D85" s="40"/>
      <c r="E85" s="40"/>
      <c r="F85" s="40"/>
      <c r="G85" s="40"/>
      <c r="H85" s="40"/>
      <c r="I85" s="40"/>
      <c r="J85" s="40"/>
      <c r="K85" s="40"/>
      <c r="L85" s="118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11" customFormat="1" ht="29.25" customHeight="1">
      <c r="A86" s="143"/>
      <c r="B86" s="144"/>
      <c r="C86" s="145" t="s">
        <v>202</v>
      </c>
      <c r="D86" s="146" t="s">
        <v>65</v>
      </c>
      <c r="E86" s="146" t="s">
        <v>61</v>
      </c>
      <c r="F86" s="146" t="s">
        <v>62</v>
      </c>
      <c r="G86" s="146" t="s">
        <v>203</v>
      </c>
      <c r="H86" s="146" t="s">
        <v>204</v>
      </c>
      <c r="I86" s="146" t="s">
        <v>205</v>
      </c>
      <c r="J86" s="147" t="s">
        <v>191</v>
      </c>
      <c r="K86" s="148" t="s">
        <v>206</v>
      </c>
      <c r="L86" s="149"/>
      <c r="M86" s="82" t="s">
        <v>3</v>
      </c>
      <c r="N86" s="83" t="s">
        <v>50</v>
      </c>
      <c r="O86" s="83" t="s">
        <v>207</v>
      </c>
      <c r="P86" s="83" t="s">
        <v>208</v>
      </c>
      <c r="Q86" s="83" t="s">
        <v>209</v>
      </c>
      <c r="R86" s="83" t="s">
        <v>210</v>
      </c>
      <c r="S86" s="83" t="s">
        <v>211</v>
      </c>
      <c r="T86" s="84" t="s">
        <v>212</v>
      </c>
      <c r="U86" s="143"/>
      <c r="V86" s="143"/>
      <c r="W86" s="143"/>
      <c r="X86" s="143"/>
      <c r="Y86" s="143"/>
      <c r="Z86" s="143"/>
      <c r="AA86" s="143"/>
      <c r="AB86" s="143"/>
      <c r="AC86" s="143"/>
      <c r="AD86" s="143"/>
      <c r="AE86" s="143"/>
    </row>
    <row r="87" spans="1:63" s="2" customFormat="1" ht="22.8" customHeight="1">
      <c r="A87" s="40"/>
      <c r="B87" s="41"/>
      <c r="C87" s="89" t="s">
        <v>213</v>
      </c>
      <c r="D87" s="40"/>
      <c r="E87" s="40"/>
      <c r="F87" s="40"/>
      <c r="G87" s="40"/>
      <c r="H87" s="40"/>
      <c r="I87" s="40"/>
      <c r="J87" s="150">
        <f>BK87</f>
        <v>0</v>
      </c>
      <c r="K87" s="40"/>
      <c r="L87" s="41"/>
      <c r="M87" s="85"/>
      <c r="N87" s="70"/>
      <c r="O87" s="86"/>
      <c r="P87" s="151">
        <f>P88+P112+P136</f>
        <v>0</v>
      </c>
      <c r="Q87" s="86"/>
      <c r="R87" s="151">
        <f>R88+R112+R136</f>
        <v>0.01138</v>
      </c>
      <c r="S87" s="86"/>
      <c r="T87" s="152">
        <f>T88+T112+T136</f>
        <v>0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T87" s="20" t="s">
        <v>79</v>
      </c>
      <c r="AU87" s="20" t="s">
        <v>192</v>
      </c>
      <c r="BK87" s="153">
        <f>BK88+BK112+BK136</f>
        <v>0</v>
      </c>
    </row>
    <row r="88" spans="1:63" s="12" customFormat="1" ht="25.9" customHeight="1">
      <c r="A88" s="12"/>
      <c r="B88" s="154"/>
      <c r="C88" s="12"/>
      <c r="D88" s="155" t="s">
        <v>79</v>
      </c>
      <c r="E88" s="156" t="s">
        <v>214</v>
      </c>
      <c r="F88" s="156" t="s">
        <v>215</v>
      </c>
      <c r="G88" s="12"/>
      <c r="H88" s="12"/>
      <c r="I88" s="157"/>
      <c r="J88" s="158">
        <f>BK88</f>
        <v>0</v>
      </c>
      <c r="K88" s="12"/>
      <c r="L88" s="154"/>
      <c r="M88" s="159"/>
      <c r="N88" s="160"/>
      <c r="O88" s="160"/>
      <c r="P88" s="161">
        <f>P89+P106+P109</f>
        <v>0</v>
      </c>
      <c r="Q88" s="160"/>
      <c r="R88" s="161">
        <f>R89+R106+R109</f>
        <v>0.0039900000000000005</v>
      </c>
      <c r="S88" s="160"/>
      <c r="T88" s="162">
        <f>T89+T106+T109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155" t="s">
        <v>88</v>
      </c>
      <c r="AT88" s="163" t="s">
        <v>79</v>
      </c>
      <c r="AU88" s="163" t="s">
        <v>80</v>
      </c>
      <c r="AY88" s="155" t="s">
        <v>216</v>
      </c>
      <c r="BK88" s="164">
        <f>BK89+BK106+BK109</f>
        <v>0</v>
      </c>
    </row>
    <row r="89" spans="1:63" s="12" customFormat="1" ht="22.8" customHeight="1">
      <c r="A89" s="12"/>
      <c r="B89" s="154"/>
      <c r="C89" s="12"/>
      <c r="D89" s="155" t="s">
        <v>79</v>
      </c>
      <c r="E89" s="165" t="s">
        <v>88</v>
      </c>
      <c r="F89" s="165" t="s">
        <v>217</v>
      </c>
      <c r="G89" s="12"/>
      <c r="H89" s="12"/>
      <c r="I89" s="157"/>
      <c r="J89" s="166">
        <f>BK89</f>
        <v>0</v>
      </c>
      <c r="K89" s="12"/>
      <c r="L89" s="154"/>
      <c r="M89" s="159"/>
      <c r="N89" s="160"/>
      <c r="O89" s="160"/>
      <c r="P89" s="161">
        <f>SUM(P90:P105)</f>
        <v>0</v>
      </c>
      <c r="Q89" s="160"/>
      <c r="R89" s="161">
        <f>SUM(R90:R105)</f>
        <v>0</v>
      </c>
      <c r="S89" s="160"/>
      <c r="T89" s="162">
        <f>SUM(T90:T105)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155" t="s">
        <v>88</v>
      </c>
      <c r="AT89" s="163" t="s">
        <v>79</v>
      </c>
      <c r="AU89" s="163" t="s">
        <v>88</v>
      </c>
      <c r="AY89" s="155" t="s">
        <v>216</v>
      </c>
      <c r="BK89" s="164">
        <f>SUM(BK90:BK105)</f>
        <v>0</v>
      </c>
    </row>
    <row r="90" spans="1:65" s="2" customFormat="1" ht="37.8" customHeight="1">
      <c r="A90" s="40"/>
      <c r="B90" s="167"/>
      <c r="C90" s="168" t="s">
        <v>88</v>
      </c>
      <c r="D90" s="168" t="s">
        <v>218</v>
      </c>
      <c r="E90" s="169" t="s">
        <v>1301</v>
      </c>
      <c r="F90" s="170" t="s">
        <v>1302</v>
      </c>
      <c r="G90" s="171" t="s">
        <v>270</v>
      </c>
      <c r="H90" s="172">
        <v>8.4</v>
      </c>
      <c r="I90" s="173"/>
      <c r="J90" s="174">
        <f>ROUND(I90*H90,2)</f>
        <v>0</v>
      </c>
      <c r="K90" s="175"/>
      <c r="L90" s="41"/>
      <c r="M90" s="176" t="s">
        <v>3</v>
      </c>
      <c r="N90" s="177" t="s">
        <v>51</v>
      </c>
      <c r="O90" s="74"/>
      <c r="P90" s="178">
        <f>O90*H90</f>
        <v>0</v>
      </c>
      <c r="Q90" s="178">
        <v>0</v>
      </c>
      <c r="R90" s="178">
        <f>Q90*H90</f>
        <v>0</v>
      </c>
      <c r="S90" s="178">
        <v>0</v>
      </c>
      <c r="T90" s="179">
        <f>S90*H90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180" t="s">
        <v>222</v>
      </c>
      <c r="AT90" s="180" t="s">
        <v>218</v>
      </c>
      <c r="AU90" s="180" t="s">
        <v>22</v>
      </c>
      <c r="AY90" s="20" t="s">
        <v>216</v>
      </c>
      <c r="BE90" s="181">
        <f>IF(N90="základní",J90,0)</f>
        <v>0</v>
      </c>
      <c r="BF90" s="181">
        <f>IF(N90="snížená",J90,0)</f>
        <v>0</v>
      </c>
      <c r="BG90" s="181">
        <f>IF(N90="zákl. přenesená",J90,0)</f>
        <v>0</v>
      </c>
      <c r="BH90" s="181">
        <f>IF(N90="sníž. přenesená",J90,0)</f>
        <v>0</v>
      </c>
      <c r="BI90" s="181">
        <f>IF(N90="nulová",J90,0)</f>
        <v>0</v>
      </c>
      <c r="BJ90" s="20" t="s">
        <v>88</v>
      </c>
      <c r="BK90" s="181">
        <f>ROUND(I90*H90,2)</f>
        <v>0</v>
      </c>
      <c r="BL90" s="20" t="s">
        <v>222</v>
      </c>
      <c r="BM90" s="180" t="s">
        <v>2195</v>
      </c>
    </row>
    <row r="91" spans="1:51" s="13" customFormat="1" ht="12">
      <c r="A91" s="13"/>
      <c r="B91" s="182"/>
      <c r="C91" s="13"/>
      <c r="D91" s="183" t="s">
        <v>224</v>
      </c>
      <c r="E91" s="184" t="s">
        <v>3</v>
      </c>
      <c r="F91" s="185" t="s">
        <v>2424</v>
      </c>
      <c r="G91" s="13"/>
      <c r="H91" s="186">
        <v>8.4</v>
      </c>
      <c r="I91" s="187"/>
      <c r="J91" s="13"/>
      <c r="K91" s="13"/>
      <c r="L91" s="182"/>
      <c r="M91" s="188"/>
      <c r="N91" s="189"/>
      <c r="O91" s="189"/>
      <c r="P91" s="189"/>
      <c r="Q91" s="189"/>
      <c r="R91" s="189"/>
      <c r="S91" s="189"/>
      <c r="T91" s="190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184" t="s">
        <v>224</v>
      </c>
      <c r="AU91" s="184" t="s">
        <v>22</v>
      </c>
      <c r="AV91" s="13" t="s">
        <v>22</v>
      </c>
      <c r="AW91" s="13" t="s">
        <v>41</v>
      </c>
      <c r="AX91" s="13" t="s">
        <v>88</v>
      </c>
      <c r="AY91" s="184" t="s">
        <v>216</v>
      </c>
    </row>
    <row r="92" spans="1:65" s="2" customFormat="1" ht="62.7" customHeight="1">
      <c r="A92" s="40"/>
      <c r="B92" s="167"/>
      <c r="C92" s="168" t="s">
        <v>22</v>
      </c>
      <c r="D92" s="168" t="s">
        <v>218</v>
      </c>
      <c r="E92" s="169" t="s">
        <v>292</v>
      </c>
      <c r="F92" s="170" t="s">
        <v>293</v>
      </c>
      <c r="G92" s="171" t="s">
        <v>270</v>
      </c>
      <c r="H92" s="172">
        <v>3.36</v>
      </c>
      <c r="I92" s="173"/>
      <c r="J92" s="174">
        <f>ROUND(I92*H92,2)</f>
        <v>0</v>
      </c>
      <c r="K92" s="175"/>
      <c r="L92" s="41"/>
      <c r="M92" s="176" t="s">
        <v>3</v>
      </c>
      <c r="N92" s="177" t="s">
        <v>51</v>
      </c>
      <c r="O92" s="74"/>
      <c r="P92" s="178">
        <f>O92*H92</f>
        <v>0</v>
      </c>
      <c r="Q92" s="178">
        <v>0</v>
      </c>
      <c r="R92" s="178">
        <f>Q92*H92</f>
        <v>0</v>
      </c>
      <c r="S92" s="178">
        <v>0</v>
      </c>
      <c r="T92" s="179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180" t="s">
        <v>222</v>
      </c>
      <c r="AT92" s="180" t="s">
        <v>218</v>
      </c>
      <c r="AU92" s="180" t="s">
        <v>22</v>
      </c>
      <c r="AY92" s="20" t="s">
        <v>216</v>
      </c>
      <c r="BE92" s="181">
        <f>IF(N92="základní",J92,0)</f>
        <v>0</v>
      </c>
      <c r="BF92" s="181">
        <f>IF(N92="snížená",J92,0)</f>
        <v>0</v>
      </c>
      <c r="BG92" s="181">
        <f>IF(N92="zákl. přenesená",J92,0)</f>
        <v>0</v>
      </c>
      <c r="BH92" s="181">
        <f>IF(N92="sníž. přenesená",J92,0)</f>
        <v>0</v>
      </c>
      <c r="BI92" s="181">
        <f>IF(N92="nulová",J92,0)</f>
        <v>0</v>
      </c>
      <c r="BJ92" s="20" t="s">
        <v>88</v>
      </c>
      <c r="BK92" s="181">
        <f>ROUND(I92*H92,2)</f>
        <v>0</v>
      </c>
      <c r="BL92" s="20" t="s">
        <v>222</v>
      </c>
      <c r="BM92" s="180" t="s">
        <v>2203</v>
      </c>
    </row>
    <row r="93" spans="1:47" s="2" customFormat="1" ht="12">
      <c r="A93" s="40"/>
      <c r="B93" s="41"/>
      <c r="C93" s="40"/>
      <c r="D93" s="183" t="s">
        <v>229</v>
      </c>
      <c r="E93" s="40"/>
      <c r="F93" s="191" t="s">
        <v>295</v>
      </c>
      <c r="G93" s="40"/>
      <c r="H93" s="40"/>
      <c r="I93" s="192"/>
      <c r="J93" s="40"/>
      <c r="K93" s="40"/>
      <c r="L93" s="41"/>
      <c r="M93" s="193"/>
      <c r="N93" s="194"/>
      <c r="O93" s="74"/>
      <c r="P93" s="74"/>
      <c r="Q93" s="74"/>
      <c r="R93" s="74"/>
      <c r="S93" s="74"/>
      <c r="T93" s="75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20" t="s">
        <v>229</v>
      </c>
      <c r="AU93" s="20" t="s">
        <v>22</v>
      </c>
    </row>
    <row r="94" spans="1:51" s="13" customFormat="1" ht="12">
      <c r="A94" s="13"/>
      <c r="B94" s="182"/>
      <c r="C94" s="13"/>
      <c r="D94" s="183" t="s">
        <v>224</v>
      </c>
      <c r="E94" s="184" t="s">
        <v>3</v>
      </c>
      <c r="F94" s="185" t="s">
        <v>2425</v>
      </c>
      <c r="G94" s="13"/>
      <c r="H94" s="186">
        <v>3.36</v>
      </c>
      <c r="I94" s="187"/>
      <c r="J94" s="13"/>
      <c r="K94" s="13"/>
      <c r="L94" s="182"/>
      <c r="M94" s="188"/>
      <c r="N94" s="189"/>
      <c r="O94" s="189"/>
      <c r="P94" s="189"/>
      <c r="Q94" s="189"/>
      <c r="R94" s="189"/>
      <c r="S94" s="189"/>
      <c r="T94" s="190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184" t="s">
        <v>224</v>
      </c>
      <c r="AU94" s="184" t="s">
        <v>22</v>
      </c>
      <c r="AV94" s="13" t="s">
        <v>22</v>
      </c>
      <c r="AW94" s="13" t="s">
        <v>41</v>
      </c>
      <c r="AX94" s="13" t="s">
        <v>88</v>
      </c>
      <c r="AY94" s="184" t="s">
        <v>216</v>
      </c>
    </row>
    <row r="95" spans="1:65" s="2" customFormat="1" ht="62.7" customHeight="1">
      <c r="A95" s="40"/>
      <c r="B95" s="167"/>
      <c r="C95" s="168" t="s">
        <v>234</v>
      </c>
      <c r="D95" s="168" t="s">
        <v>218</v>
      </c>
      <c r="E95" s="169" t="s">
        <v>2205</v>
      </c>
      <c r="F95" s="170" t="s">
        <v>2206</v>
      </c>
      <c r="G95" s="171" t="s">
        <v>270</v>
      </c>
      <c r="H95" s="172">
        <v>47.04</v>
      </c>
      <c r="I95" s="173"/>
      <c r="J95" s="174">
        <f>ROUND(I95*H95,2)</f>
        <v>0</v>
      </c>
      <c r="K95" s="175"/>
      <c r="L95" s="41"/>
      <c r="M95" s="176" t="s">
        <v>3</v>
      </c>
      <c r="N95" s="177" t="s">
        <v>51</v>
      </c>
      <c r="O95" s="74"/>
      <c r="P95" s="178">
        <f>O95*H95</f>
        <v>0</v>
      </c>
      <c r="Q95" s="178">
        <v>0</v>
      </c>
      <c r="R95" s="178">
        <f>Q95*H95</f>
        <v>0</v>
      </c>
      <c r="S95" s="178">
        <v>0</v>
      </c>
      <c r="T95" s="179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180" t="s">
        <v>222</v>
      </c>
      <c r="AT95" s="180" t="s">
        <v>218</v>
      </c>
      <c r="AU95" s="180" t="s">
        <v>22</v>
      </c>
      <c r="AY95" s="20" t="s">
        <v>216</v>
      </c>
      <c r="BE95" s="181">
        <f>IF(N95="základní",J95,0)</f>
        <v>0</v>
      </c>
      <c r="BF95" s="181">
        <f>IF(N95="snížená",J95,0)</f>
        <v>0</v>
      </c>
      <c r="BG95" s="181">
        <f>IF(N95="zákl. přenesená",J95,0)</f>
        <v>0</v>
      </c>
      <c r="BH95" s="181">
        <f>IF(N95="sníž. přenesená",J95,0)</f>
        <v>0</v>
      </c>
      <c r="BI95" s="181">
        <f>IF(N95="nulová",J95,0)</f>
        <v>0</v>
      </c>
      <c r="BJ95" s="20" t="s">
        <v>88</v>
      </c>
      <c r="BK95" s="181">
        <f>ROUND(I95*H95,2)</f>
        <v>0</v>
      </c>
      <c r="BL95" s="20" t="s">
        <v>222</v>
      </c>
      <c r="BM95" s="180" t="s">
        <v>2386</v>
      </c>
    </row>
    <row r="96" spans="1:47" s="2" customFormat="1" ht="12">
      <c r="A96" s="40"/>
      <c r="B96" s="41"/>
      <c r="C96" s="40"/>
      <c r="D96" s="183" t="s">
        <v>229</v>
      </c>
      <c r="E96" s="40"/>
      <c r="F96" s="191" t="s">
        <v>2324</v>
      </c>
      <c r="G96" s="40"/>
      <c r="H96" s="40"/>
      <c r="I96" s="192"/>
      <c r="J96" s="40"/>
      <c r="K96" s="40"/>
      <c r="L96" s="41"/>
      <c r="M96" s="193"/>
      <c r="N96" s="194"/>
      <c r="O96" s="74"/>
      <c r="P96" s="74"/>
      <c r="Q96" s="74"/>
      <c r="R96" s="74"/>
      <c r="S96" s="74"/>
      <c r="T96" s="75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T96" s="20" t="s">
        <v>229</v>
      </c>
      <c r="AU96" s="20" t="s">
        <v>22</v>
      </c>
    </row>
    <row r="97" spans="1:51" s="13" customFormat="1" ht="12">
      <c r="A97" s="13"/>
      <c r="B97" s="182"/>
      <c r="C97" s="13"/>
      <c r="D97" s="183" t="s">
        <v>224</v>
      </c>
      <c r="E97" s="13"/>
      <c r="F97" s="185" t="s">
        <v>2426</v>
      </c>
      <c r="G97" s="13"/>
      <c r="H97" s="186">
        <v>47.04</v>
      </c>
      <c r="I97" s="187"/>
      <c r="J97" s="13"/>
      <c r="K97" s="13"/>
      <c r="L97" s="182"/>
      <c r="M97" s="188"/>
      <c r="N97" s="189"/>
      <c r="O97" s="189"/>
      <c r="P97" s="189"/>
      <c r="Q97" s="189"/>
      <c r="R97" s="189"/>
      <c r="S97" s="189"/>
      <c r="T97" s="190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184" t="s">
        <v>224</v>
      </c>
      <c r="AU97" s="184" t="s">
        <v>22</v>
      </c>
      <c r="AV97" s="13" t="s">
        <v>22</v>
      </c>
      <c r="AW97" s="13" t="s">
        <v>4</v>
      </c>
      <c r="AX97" s="13" t="s">
        <v>88</v>
      </c>
      <c r="AY97" s="184" t="s">
        <v>216</v>
      </c>
    </row>
    <row r="98" spans="1:65" s="2" customFormat="1" ht="24.15" customHeight="1">
      <c r="A98" s="40"/>
      <c r="B98" s="167"/>
      <c r="C98" s="168" t="s">
        <v>222</v>
      </c>
      <c r="D98" s="168" t="s">
        <v>218</v>
      </c>
      <c r="E98" s="169" t="s">
        <v>297</v>
      </c>
      <c r="F98" s="170" t="s">
        <v>2210</v>
      </c>
      <c r="G98" s="171" t="s">
        <v>299</v>
      </c>
      <c r="H98" s="172">
        <v>3.28</v>
      </c>
      <c r="I98" s="173"/>
      <c r="J98" s="174">
        <f>ROUND(I98*H98,2)</f>
        <v>0</v>
      </c>
      <c r="K98" s="175"/>
      <c r="L98" s="41"/>
      <c r="M98" s="176" t="s">
        <v>3</v>
      </c>
      <c r="N98" s="177" t="s">
        <v>51</v>
      </c>
      <c r="O98" s="74"/>
      <c r="P98" s="178">
        <f>O98*H98</f>
        <v>0</v>
      </c>
      <c r="Q98" s="178">
        <v>0</v>
      </c>
      <c r="R98" s="178">
        <f>Q98*H98</f>
        <v>0</v>
      </c>
      <c r="S98" s="178">
        <v>0</v>
      </c>
      <c r="T98" s="179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180" t="s">
        <v>222</v>
      </c>
      <c r="AT98" s="180" t="s">
        <v>218</v>
      </c>
      <c r="AU98" s="180" t="s">
        <v>22</v>
      </c>
      <c r="AY98" s="20" t="s">
        <v>216</v>
      </c>
      <c r="BE98" s="181">
        <f>IF(N98="základní",J98,0)</f>
        <v>0</v>
      </c>
      <c r="BF98" s="181">
        <f>IF(N98="snížená",J98,0)</f>
        <v>0</v>
      </c>
      <c r="BG98" s="181">
        <f>IF(N98="zákl. přenesená",J98,0)</f>
        <v>0</v>
      </c>
      <c r="BH98" s="181">
        <f>IF(N98="sníž. přenesená",J98,0)</f>
        <v>0</v>
      </c>
      <c r="BI98" s="181">
        <f>IF(N98="nulová",J98,0)</f>
        <v>0</v>
      </c>
      <c r="BJ98" s="20" t="s">
        <v>88</v>
      </c>
      <c r="BK98" s="181">
        <f>ROUND(I98*H98,2)</f>
        <v>0</v>
      </c>
      <c r="BL98" s="20" t="s">
        <v>222</v>
      </c>
      <c r="BM98" s="180" t="s">
        <v>2211</v>
      </c>
    </row>
    <row r="99" spans="1:51" s="13" customFormat="1" ht="12">
      <c r="A99" s="13"/>
      <c r="B99" s="182"/>
      <c r="C99" s="13"/>
      <c r="D99" s="183" t="s">
        <v>224</v>
      </c>
      <c r="E99" s="13"/>
      <c r="F99" s="185" t="s">
        <v>2388</v>
      </c>
      <c r="G99" s="13"/>
      <c r="H99" s="186">
        <v>3.28</v>
      </c>
      <c r="I99" s="187"/>
      <c r="J99" s="13"/>
      <c r="K99" s="13"/>
      <c r="L99" s="182"/>
      <c r="M99" s="188"/>
      <c r="N99" s="189"/>
      <c r="O99" s="189"/>
      <c r="P99" s="189"/>
      <c r="Q99" s="189"/>
      <c r="R99" s="189"/>
      <c r="S99" s="189"/>
      <c r="T99" s="190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184" t="s">
        <v>224</v>
      </c>
      <c r="AU99" s="184" t="s">
        <v>22</v>
      </c>
      <c r="AV99" s="13" t="s">
        <v>22</v>
      </c>
      <c r="AW99" s="13" t="s">
        <v>4</v>
      </c>
      <c r="AX99" s="13" t="s">
        <v>88</v>
      </c>
      <c r="AY99" s="184" t="s">
        <v>216</v>
      </c>
    </row>
    <row r="100" spans="1:65" s="2" customFormat="1" ht="24.15" customHeight="1">
      <c r="A100" s="40"/>
      <c r="B100" s="167"/>
      <c r="C100" s="168" t="s">
        <v>244</v>
      </c>
      <c r="D100" s="168" t="s">
        <v>218</v>
      </c>
      <c r="E100" s="169" t="s">
        <v>2213</v>
      </c>
      <c r="F100" s="170" t="s">
        <v>2214</v>
      </c>
      <c r="G100" s="171" t="s">
        <v>270</v>
      </c>
      <c r="H100" s="172">
        <v>5.04</v>
      </c>
      <c r="I100" s="173"/>
      <c r="J100" s="174">
        <f>ROUND(I100*H100,2)</f>
        <v>0</v>
      </c>
      <c r="K100" s="175"/>
      <c r="L100" s="41"/>
      <c r="M100" s="176" t="s">
        <v>3</v>
      </c>
      <c r="N100" s="177" t="s">
        <v>51</v>
      </c>
      <c r="O100" s="74"/>
      <c r="P100" s="178">
        <f>O100*H100</f>
        <v>0</v>
      </c>
      <c r="Q100" s="178">
        <v>0</v>
      </c>
      <c r="R100" s="178">
        <f>Q100*H100</f>
        <v>0</v>
      </c>
      <c r="S100" s="178">
        <v>0</v>
      </c>
      <c r="T100" s="179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180" t="s">
        <v>222</v>
      </c>
      <c r="AT100" s="180" t="s">
        <v>218</v>
      </c>
      <c r="AU100" s="180" t="s">
        <v>22</v>
      </c>
      <c r="AY100" s="20" t="s">
        <v>216</v>
      </c>
      <c r="BE100" s="181">
        <f>IF(N100="základní",J100,0)</f>
        <v>0</v>
      </c>
      <c r="BF100" s="181">
        <f>IF(N100="snížená",J100,0)</f>
        <v>0</v>
      </c>
      <c r="BG100" s="181">
        <f>IF(N100="zákl. přenesená",J100,0)</f>
        <v>0</v>
      </c>
      <c r="BH100" s="181">
        <f>IF(N100="sníž. přenesená",J100,0)</f>
        <v>0</v>
      </c>
      <c r="BI100" s="181">
        <f>IF(N100="nulová",J100,0)</f>
        <v>0</v>
      </c>
      <c r="BJ100" s="20" t="s">
        <v>88</v>
      </c>
      <c r="BK100" s="181">
        <f>ROUND(I100*H100,2)</f>
        <v>0</v>
      </c>
      <c r="BL100" s="20" t="s">
        <v>222</v>
      </c>
      <c r="BM100" s="180" t="s">
        <v>2215</v>
      </c>
    </row>
    <row r="101" spans="1:51" s="13" customFormat="1" ht="12">
      <c r="A101" s="13"/>
      <c r="B101" s="182"/>
      <c r="C101" s="13"/>
      <c r="D101" s="183" t="s">
        <v>224</v>
      </c>
      <c r="E101" s="184" t="s">
        <v>3</v>
      </c>
      <c r="F101" s="185" t="s">
        <v>2427</v>
      </c>
      <c r="G101" s="13"/>
      <c r="H101" s="186">
        <v>5.04</v>
      </c>
      <c r="I101" s="187"/>
      <c r="J101" s="13"/>
      <c r="K101" s="13"/>
      <c r="L101" s="182"/>
      <c r="M101" s="188"/>
      <c r="N101" s="189"/>
      <c r="O101" s="189"/>
      <c r="P101" s="189"/>
      <c r="Q101" s="189"/>
      <c r="R101" s="189"/>
      <c r="S101" s="189"/>
      <c r="T101" s="190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184" t="s">
        <v>224</v>
      </c>
      <c r="AU101" s="184" t="s">
        <v>22</v>
      </c>
      <c r="AV101" s="13" t="s">
        <v>22</v>
      </c>
      <c r="AW101" s="13" t="s">
        <v>41</v>
      </c>
      <c r="AX101" s="13" t="s">
        <v>88</v>
      </c>
      <c r="AY101" s="184" t="s">
        <v>216</v>
      </c>
    </row>
    <row r="102" spans="1:65" s="2" customFormat="1" ht="24.15" customHeight="1">
      <c r="A102" s="40"/>
      <c r="B102" s="167"/>
      <c r="C102" s="168" t="s">
        <v>248</v>
      </c>
      <c r="D102" s="168" t="s">
        <v>218</v>
      </c>
      <c r="E102" s="169" t="s">
        <v>1016</v>
      </c>
      <c r="F102" s="170" t="s">
        <v>2217</v>
      </c>
      <c r="G102" s="171" t="s">
        <v>270</v>
      </c>
      <c r="H102" s="172">
        <v>3.36</v>
      </c>
      <c r="I102" s="173"/>
      <c r="J102" s="174">
        <f>ROUND(I102*H102,2)</f>
        <v>0</v>
      </c>
      <c r="K102" s="175"/>
      <c r="L102" s="41"/>
      <c r="M102" s="176" t="s">
        <v>3</v>
      </c>
      <c r="N102" s="177" t="s">
        <v>51</v>
      </c>
      <c r="O102" s="74"/>
      <c r="P102" s="178">
        <f>O102*H102</f>
        <v>0</v>
      </c>
      <c r="Q102" s="178">
        <v>0</v>
      </c>
      <c r="R102" s="178">
        <f>Q102*H102</f>
        <v>0</v>
      </c>
      <c r="S102" s="178">
        <v>0</v>
      </c>
      <c r="T102" s="179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180" t="s">
        <v>222</v>
      </c>
      <c r="AT102" s="180" t="s">
        <v>218</v>
      </c>
      <c r="AU102" s="180" t="s">
        <v>22</v>
      </c>
      <c r="AY102" s="20" t="s">
        <v>216</v>
      </c>
      <c r="BE102" s="181">
        <f>IF(N102="základní",J102,0)</f>
        <v>0</v>
      </c>
      <c r="BF102" s="181">
        <f>IF(N102="snížená",J102,0)</f>
        <v>0</v>
      </c>
      <c r="BG102" s="181">
        <f>IF(N102="zákl. přenesená",J102,0)</f>
        <v>0</v>
      </c>
      <c r="BH102" s="181">
        <f>IF(N102="sníž. přenesená",J102,0)</f>
        <v>0</v>
      </c>
      <c r="BI102" s="181">
        <f>IF(N102="nulová",J102,0)</f>
        <v>0</v>
      </c>
      <c r="BJ102" s="20" t="s">
        <v>88</v>
      </c>
      <c r="BK102" s="181">
        <f>ROUND(I102*H102,2)</f>
        <v>0</v>
      </c>
      <c r="BL102" s="20" t="s">
        <v>222</v>
      </c>
      <c r="BM102" s="180" t="s">
        <v>2218</v>
      </c>
    </row>
    <row r="103" spans="1:51" s="13" customFormat="1" ht="12">
      <c r="A103" s="13"/>
      <c r="B103" s="182"/>
      <c r="C103" s="13"/>
      <c r="D103" s="183" t="s">
        <v>224</v>
      </c>
      <c r="E103" s="184" t="s">
        <v>3</v>
      </c>
      <c r="F103" s="185" t="s">
        <v>2428</v>
      </c>
      <c r="G103" s="13"/>
      <c r="H103" s="186">
        <v>3.36</v>
      </c>
      <c r="I103" s="187"/>
      <c r="J103" s="13"/>
      <c r="K103" s="13"/>
      <c r="L103" s="182"/>
      <c r="M103" s="188"/>
      <c r="N103" s="189"/>
      <c r="O103" s="189"/>
      <c r="P103" s="189"/>
      <c r="Q103" s="189"/>
      <c r="R103" s="189"/>
      <c r="S103" s="189"/>
      <c r="T103" s="190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184" t="s">
        <v>224</v>
      </c>
      <c r="AU103" s="184" t="s">
        <v>22</v>
      </c>
      <c r="AV103" s="13" t="s">
        <v>22</v>
      </c>
      <c r="AW103" s="13" t="s">
        <v>41</v>
      </c>
      <c r="AX103" s="13" t="s">
        <v>88</v>
      </c>
      <c r="AY103" s="184" t="s">
        <v>216</v>
      </c>
    </row>
    <row r="104" spans="1:65" s="2" customFormat="1" ht="14.4" customHeight="1">
      <c r="A104" s="40"/>
      <c r="B104" s="167"/>
      <c r="C104" s="203" t="s">
        <v>253</v>
      </c>
      <c r="D104" s="203" t="s">
        <v>355</v>
      </c>
      <c r="E104" s="204" t="s">
        <v>1020</v>
      </c>
      <c r="F104" s="205" t="s">
        <v>1021</v>
      </c>
      <c r="G104" s="206" t="s">
        <v>299</v>
      </c>
      <c r="H104" s="207">
        <v>6.72</v>
      </c>
      <c r="I104" s="208"/>
      <c r="J104" s="209">
        <f>ROUND(I104*H104,2)</f>
        <v>0</v>
      </c>
      <c r="K104" s="210"/>
      <c r="L104" s="211"/>
      <c r="M104" s="212" t="s">
        <v>3</v>
      </c>
      <c r="N104" s="213" t="s">
        <v>51</v>
      </c>
      <c r="O104" s="74"/>
      <c r="P104" s="178">
        <f>O104*H104</f>
        <v>0</v>
      </c>
      <c r="Q104" s="178">
        <v>0</v>
      </c>
      <c r="R104" s="178">
        <f>Q104*H104</f>
        <v>0</v>
      </c>
      <c r="S104" s="178">
        <v>0</v>
      </c>
      <c r="T104" s="179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180" t="s">
        <v>257</v>
      </c>
      <c r="AT104" s="180" t="s">
        <v>355</v>
      </c>
      <c r="AU104" s="180" t="s">
        <v>22</v>
      </c>
      <c r="AY104" s="20" t="s">
        <v>216</v>
      </c>
      <c r="BE104" s="181">
        <f>IF(N104="základní",J104,0)</f>
        <v>0</v>
      </c>
      <c r="BF104" s="181">
        <f>IF(N104="snížená",J104,0)</f>
        <v>0</v>
      </c>
      <c r="BG104" s="181">
        <f>IF(N104="zákl. přenesená",J104,0)</f>
        <v>0</v>
      </c>
      <c r="BH104" s="181">
        <f>IF(N104="sníž. přenesená",J104,0)</f>
        <v>0</v>
      </c>
      <c r="BI104" s="181">
        <f>IF(N104="nulová",J104,0)</f>
        <v>0</v>
      </c>
      <c r="BJ104" s="20" t="s">
        <v>88</v>
      </c>
      <c r="BK104" s="181">
        <f>ROUND(I104*H104,2)</f>
        <v>0</v>
      </c>
      <c r="BL104" s="20" t="s">
        <v>222</v>
      </c>
      <c r="BM104" s="180" t="s">
        <v>2220</v>
      </c>
    </row>
    <row r="105" spans="1:51" s="13" customFormat="1" ht="12">
      <c r="A105" s="13"/>
      <c r="B105" s="182"/>
      <c r="C105" s="13"/>
      <c r="D105" s="183" t="s">
        <v>224</v>
      </c>
      <c r="E105" s="13"/>
      <c r="F105" s="185" t="s">
        <v>2429</v>
      </c>
      <c r="G105" s="13"/>
      <c r="H105" s="186">
        <v>6.72</v>
      </c>
      <c r="I105" s="187"/>
      <c r="J105" s="13"/>
      <c r="K105" s="13"/>
      <c r="L105" s="182"/>
      <c r="M105" s="188"/>
      <c r="N105" s="189"/>
      <c r="O105" s="189"/>
      <c r="P105" s="189"/>
      <c r="Q105" s="189"/>
      <c r="R105" s="189"/>
      <c r="S105" s="189"/>
      <c r="T105" s="190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184" t="s">
        <v>224</v>
      </c>
      <c r="AU105" s="184" t="s">
        <v>22</v>
      </c>
      <c r="AV105" s="13" t="s">
        <v>22</v>
      </c>
      <c r="AW105" s="13" t="s">
        <v>4</v>
      </c>
      <c r="AX105" s="13" t="s">
        <v>88</v>
      </c>
      <c r="AY105" s="184" t="s">
        <v>216</v>
      </c>
    </row>
    <row r="106" spans="1:63" s="12" customFormat="1" ht="22.8" customHeight="1">
      <c r="A106" s="12"/>
      <c r="B106" s="154"/>
      <c r="C106" s="12"/>
      <c r="D106" s="155" t="s">
        <v>79</v>
      </c>
      <c r="E106" s="165" t="s">
        <v>257</v>
      </c>
      <c r="F106" s="165" t="s">
        <v>1363</v>
      </c>
      <c r="G106" s="12"/>
      <c r="H106" s="12"/>
      <c r="I106" s="157"/>
      <c r="J106" s="166">
        <f>BK106</f>
        <v>0</v>
      </c>
      <c r="K106" s="12"/>
      <c r="L106" s="154"/>
      <c r="M106" s="159"/>
      <c r="N106" s="160"/>
      <c r="O106" s="160"/>
      <c r="P106" s="161">
        <f>SUM(P107:P108)</f>
        <v>0</v>
      </c>
      <c r="Q106" s="160"/>
      <c r="R106" s="161">
        <f>SUM(R107:R108)</f>
        <v>0.0039900000000000005</v>
      </c>
      <c r="S106" s="160"/>
      <c r="T106" s="162">
        <f>SUM(T107:T108)</f>
        <v>0</v>
      </c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R106" s="155" t="s">
        <v>88</v>
      </c>
      <c r="AT106" s="163" t="s">
        <v>79</v>
      </c>
      <c r="AU106" s="163" t="s">
        <v>88</v>
      </c>
      <c r="AY106" s="155" t="s">
        <v>216</v>
      </c>
      <c r="BK106" s="164">
        <f>SUM(BK107:BK108)</f>
        <v>0</v>
      </c>
    </row>
    <row r="107" spans="1:65" s="2" customFormat="1" ht="14.4" customHeight="1">
      <c r="A107" s="40"/>
      <c r="B107" s="167"/>
      <c r="C107" s="168" t="s">
        <v>257</v>
      </c>
      <c r="D107" s="168" t="s">
        <v>218</v>
      </c>
      <c r="E107" s="169" t="s">
        <v>1426</v>
      </c>
      <c r="F107" s="170" t="s">
        <v>1427</v>
      </c>
      <c r="G107" s="171" t="s">
        <v>260</v>
      </c>
      <c r="H107" s="172">
        <v>21</v>
      </c>
      <c r="I107" s="173"/>
      <c r="J107" s="174">
        <f>ROUND(I107*H107,2)</f>
        <v>0</v>
      </c>
      <c r="K107" s="175"/>
      <c r="L107" s="41"/>
      <c r="M107" s="176" t="s">
        <v>3</v>
      </c>
      <c r="N107" s="177" t="s">
        <v>51</v>
      </c>
      <c r="O107" s="74"/>
      <c r="P107" s="178">
        <f>O107*H107</f>
        <v>0</v>
      </c>
      <c r="Q107" s="178">
        <v>0.00019</v>
      </c>
      <c r="R107" s="178">
        <f>Q107*H107</f>
        <v>0.0039900000000000005</v>
      </c>
      <c r="S107" s="178">
        <v>0</v>
      </c>
      <c r="T107" s="179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180" t="s">
        <v>222</v>
      </c>
      <c r="AT107" s="180" t="s">
        <v>218</v>
      </c>
      <c r="AU107" s="180" t="s">
        <v>22</v>
      </c>
      <c r="AY107" s="20" t="s">
        <v>216</v>
      </c>
      <c r="BE107" s="181">
        <f>IF(N107="základní",J107,0)</f>
        <v>0</v>
      </c>
      <c r="BF107" s="181">
        <f>IF(N107="snížená",J107,0)</f>
        <v>0</v>
      </c>
      <c r="BG107" s="181">
        <f>IF(N107="zákl. přenesená",J107,0)</f>
        <v>0</v>
      </c>
      <c r="BH107" s="181">
        <f>IF(N107="sníž. přenesená",J107,0)</f>
        <v>0</v>
      </c>
      <c r="BI107" s="181">
        <f>IF(N107="nulová",J107,0)</f>
        <v>0</v>
      </c>
      <c r="BJ107" s="20" t="s">
        <v>88</v>
      </c>
      <c r="BK107" s="181">
        <f>ROUND(I107*H107,2)</f>
        <v>0</v>
      </c>
      <c r="BL107" s="20" t="s">
        <v>222</v>
      </c>
      <c r="BM107" s="180" t="s">
        <v>2225</v>
      </c>
    </row>
    <row r="108" spans="1:65" s="2" customFormat="1" ht="14.4" customHeight="1">
      <c r="A108" s="40"/>
      <c r="B108" s="167"/>
      <c r="C108" s="168" t="s">
        <v>263</v>
      </c>
      <c r="D108" s="168" t="s">
        <v>218</v>
      </c>
      <c r="E108" s="169" t="s">
        <v>1430</v>
      </c>
      <c r="F108" s="170" t="s">
        <v>2226</v>
      </c>
      <c r="G108" s="171" t="s">
        <v>260</v>
      </c>
      <c r="H108" s="172">
        <v>21</v>
      </c>
      <c r="I108" s="173"/>
      <c r="J108" s="174">
        <f>ROUND(I108*H108,2)</f>
        <v>0</v>
      </c>
      <c r="K108" s="175"/>
      <c r="L108" s="41"/>
      <c r="M108" s="176" t="s">
        <v>3</v>
      </c>
      <c r="N108" s="177" t="s">
        <v>51</v>
      </c>
      <c r="O108" s="74"/>
      <c r="P108" s="178">
        <f>O108*H108</f>
        <v>0</v>
      </c>
      <c r="Q108" s="178">
        <v>0</v>
      </c>
      <c r="R108" s="178">
        <f>Q108*H108</f>
        <v>0</v>
      </c>
      <c r="S108" s="178">
        <v>0</v>
      </c>
      <c r="T108" s="179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180" t="s">
        <v>222</v>
      </c>
      <c r="AT108" s="180" t="s">
        <v>218</v>
      </c>
      <c r="AU108" s="180" t="s">
        <v>22</v>
      </c>
      <c r="AY108" s="20" t="s">
        <v>216</v>
      </c>
      <c r="BE108" s="181">
        <f>IF(N108="základní",J108,0)</f>
        <v>0</v>
      </c>
      <c r="BF108" s="181">
        <f>IF(N108="snížená",J108,0)</f>
        <v>0</v>
      </c>
      <c r="BG108" s="181">
        <f>IF(N108="zákl. přenesená",J108,0)</f>
        <v>0</v>
      </c>
      <c r="BH108" s="181">
        <f>IF(N108="sníž. přenesená",J108,0)</f>
        <v>0</v>
      </c>
      <c r="BI108" s="181">
        <f>IF(N108="nulová",J108,0)</f>
        <v>0</v>
      </c>
      <c r="BJ108" s="20" t="s">
        <v>88</v>
      </c>
      <c r="BK108" s="181">
        <f>ROUND(I108*H108,2)</f>
        <v>0</v>
      </c>
      <c r="BL108" s="20" t="s">
        <v>222</v>
      </c>
      <c r="BM108" s="180" t="s">
        <v>2227</v>
      </c>
    </row>
    <row r="109" spans="1:63" s="12" customFormat="1" ht="22.8" customHeight="1">
      <c r="A109" s="12"/>
      <c r="B109" s="154"/>
      <c r="C109" s="12"/>
      <c r="D109" s="155" t="s">
        <v>79</v>
      </c>
      <c r="E109" s="165" t="s">
        <v>592</v>
      </c>
      <c r="F109" s="165" t="s">
        <v>593</v>
      </c>
      <c r="G109" s="12"/>
      <c r="H109" s="12"/>
      <c r="I109" s="157"/>
      <c r="J109" s="166">
        <f>BK109</f>
        <v>0</v>
      </c>
      <c r="K109" s="12"/>
      <c r="L109" s="154"/>
      <c r="M109" s="159"/>
      <c r="N109" s="160"/>
      <c r="O109" s="160"/>
      <c r="P109" s="161">
        <f>SUM(P110:P111)</f>
        <v>0</v>
      </c>
      <c r="Q109" s="160"/>
      <c r="R109" s="161">
        <f>SUM(R110:R111)</f>
        <v>0</v>
      </c>
      <c r="S109" s="160"/>
      <c r="T109" s="162">
        <f>SUM(T110:T111)</f>
        <v>0</v>
      </c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R109" s="155" t="s">
        <v>88</v>
      </c>
      <c r="AT109" s="163" t="s">
        <v>79</v>
      </c>
      <c r="AU109" s="163" t="s">
        <v>88</v>
      </c>
      <c r="AY109" s="155" t="s">
        <v>216</v>
      </c>
      <c r="BK109" s="164">
        <f>SUM(BK110:BK111)</f>
        <v>0</v>
      </c>
    </row>
    <row r="110" spans="1:65" s="2" customFormat="1" ht="24.15" customHeight="1">
      <c r="A110" s="40"/>
      <c r="B110" s="167"/>
      <c r="C110" s="168" t="s">
        <v>267</v>
      </c>
      <c r="D110" s="168" t="s">
        <v>218</v>
      </c>
      <c r="E110" s="169" t="s">
        <v>1452</v>
      </c>
      <c r="F110" s="170" t="s">
        <v>2228</v>
      </c>
      <c r="G110" s="171" t="s">
        <v>299</v>
      </c>
      <c r="H110" s="172">
        <v>0.011</v>
      </c>
      <c r="I110" s="173"/>
      <c r="J110" s="174">
        <f>ROUND(I110*H110,2)</f>
        <v>0</v>
      </c>
      <c r="K110" s="175"/>
      <c r="L110" s="41"/>
      <c r="M110" s="176" t="s">
        <v>3</v>
      </c>
      <c r="N110" s="177" t="s">
        <v>51</v>
      </c>
      <c r="O110" s="74"/>
      <c r="P110" s="178">
        <f>O110*H110</f>
        <v>0</v>
      </c>
      <c r="Q110" s="178">
        <v>0</v>
      </c>
      <c r="R110" s="178">
        <f>Q110*H110</f>
        <v>0</v>
      </c>
      <c r="S110" s="178">
        <v>0</v>
      </c>
      <c r="T110" s="179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180" t="s">
        <v>222</v>
      </c>
      <c r="AT110" s="180" t="s">
        <v>218</v>
      </c>
      <c r="AU110" s="180" t="s">
        <v>22</v>
      </c>
      <c r="AY110" s="20" t="s">
        <v>216</v>
      </c>
      <c r="BE110" s="181">
        <f>IF(N110="základní",J110,0)</f>
        <v>0</v>
      </c>
      <c r="BF110" s="181">
        <f>IF(N110="snížená",J110,0)</f>
        <v>0</v>
      </c>
      <c r="BG110" s="181">
        <f>IF(N110="zákl. přenesená",J110,0)</f>
        <v>0</v>
      </c>
      <c r="BH110" s="181">
        <f>IF(N110="sníž. přenesená",J110,0)</f>
        <v>0</v>
      </c>
      <c r="BI110" s="181">
        <f>IF(N110="nulová",J110,0)</f>
        <v>0</v>
      </c>
      <c r="BJ110" s="20" t="s">
        <v>88</v>
      </c>
      <c r="BK110" s="181">
        <f>ROUND(I110*H110,2)</f>
        <v>0</v>
      </c>
      <c r="BL110" s="20" t="s">
        <v>222</v>
      </c>
      <c r="BM110" s="180" t="s">
        <v>2229</v>
      </c>
    </row>
    <row r="111" spans="1:65" s="2" customFormat="1" ht="24.15" customHeight="1">
      <c r="A111" s="40"/>
      <c r="B111" s="167"/>
      <c r="C111" s="168" t="s">
        <v>272</v>
      </c>
      <c r="D111" s="168" t="s">
        <v>218</v>
      </c>
      <c r="E111" s="169" t="s">
        <v>1456</v>
      </c>
      <c r="F111" s="170" t="s">
        <v>2230</v>
      </c>
      <c r="G111" s="171" t="s">
        <v>299</v>
      </c>
      <c r="H111" s="172">
        <v>0.011</v>
      </c>
      <c r="I111" s="173"/>
      <c r="J111" s="174">
        <f>ROUND(I111*H111,2)</f>
        <v>0</v>
      </c>
      <c r="K111" s="175"/>
      <c r="L111" s="41"/>
      <c r="M111" s="176" t="s">
        <v>3</v>
      </c>
      <c r="N111" s="177" t="s">
        <v>51</v>
      </c>
      <c r="O111" s="74"/>
      <c r="P111" s="178">
        <f>O111*H111</f>
        <v>0</v>
      </c>
      <c r="Q111" s="178">
        <v>0</v>
      </c>
      <c r="R111" s="178">
        <f>Q111*H111</f>
        <v>0</v>
      </c>
      <c r="S111" s="178">
        <v>0</v>
      </c>
      <c r="T111" s="179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180" t="s">
        <v>222</v>
      </c>
      <c r="AT111" s="180" t="s">
        <v>218</v>
      </c>
      <c r="AU111" s="180" t="s">
        <v>22</v>
      </c>
      <c r="AY111" s="20" t="s">
        <v>216</v>
      </c>
      <c r="BE111" s="181">
        <f>IF(N111="základní",J111,0)</f>
        <v>0</v>
      </c>
      <c r="BF111" s="181">
        <f>IF(N111="snížená",J111,0)</f>
        <v>0</v>
      </c>
      <c r="BG111" s="181">
        <f>IF(N111="zákl. přenesená",J111,0)</f>
        <v>0</v>
      </c>
      <c r="BH111" s="181">
        <f>IF(N111="sníž. přenesená",J111,0)</f>
        <v>0</v>
      </c>
      <c r="BI111" s="181">
        <f>IF(N111="nulová",J111,0)</f>
        <v>0</v>
      </c>
      <c r="BJ111" s="20" t="s">
        <v>88</v>
      </c>
      <c r="BK111" s="181">
        <f>ROUND(I111*H111,2)</f>
        <v>0</v>
      </c>
      <c r="BL111" s="20" t="s">
        <v>222</v>
      </c>
      <c r="BM111" s="180" t="s">
        <v>2231</v>
      </c>
    </row>
    <row r="112" spans="1:63" s="12" customFormat="1" ht="25.9" customHeight="1">
      <c r="A112" s="12"/>
      <c r="B112" s="154"/>
      <c r="C112" s="12"/>
      <c r="D112" s="155" t="s">
        <v>79</v>
      </c>
      <c r="E112" s="156" t="s">
        <v>643</v>
      </c>
      <c r="F112" s="156" t="s">
        <v>644</v>
      </c>
      <c r="G112" s="12"/>
      <c r="H112" s="12"/>
      <c r="I112" s="157"/>
      <c r="J112" s="158">
        <f>BK112</f>
        <v>0</v>
      </c>
      <c r="K112" s="12"/>
      <c r="L112" s="154"/>
      <c r="M112" s="159"/>
      <c r="N112" s="160"/>
      <c r="O112" s="160"/>
      <c r="P112" s="161">
        <f>P113+P133</f>
        <v>0</v>
      </c>
      <c r="Q112" s="160"/>
      <c r="R112" s="161">
        <f>R113+R133</f>
        <v>0.007389999999999999</v>
      </c>
      <c r="S112" s="160"/>
      <c r="T112" s="162">
        <f>T113+T133</f>
        <v>0</v>
      </c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R112" s="155" t="s">
        <v>22</v>
      </c>
      <c r="AT112" s="163" t="s">
        <v>79</v>
      </c>
      <c r="AU112" s="163" t="s">
        <v>80</v>
      </c>
      <c r="AY112" s="155" t="s">
        <v>216</v>
      </c>
      <c r="BK112" s="164">
        <f>BK113+BK133</f>
        <v>0</v>
      </c>
    </row>
    <row r="113" spans="1:63" s="12" customFormat="1" ht="22.8" customHeight="1">
      <c r="A113" s="12"/>
      <c r="B113" s="154"/>
      <c r="C113" s="12"/>
      <c r="D113" s="155" t="s">
        <v>79</v>
      </c>
      <c r="E113" s="165" t="s">
        <v>1095</v>
      </c>
      <c r="F113" s="165" t="s">
        <v>1096</v>
      </c>
      <c r="G113" s="12"/>
      <c r="H113" s="12"/>
      <c r="I113" s="157"/>
      <c r="J113" s="166">
        <f>BK113</f>
        <v>0</v>
      </c>
      <c r="K113" s="12"/>
      <c r="L113" s="154"/>
      <c r="M113" s="159"/>
      <c r="N113" s="160"/>
      <c r="O113" s="160"/>
      <c r="P113" s="161">
        <f>SUM(P114:P132)</f>
        <v>0</v>
      </c>
      <c r="Q113" s="160"/>
      <c r="R113" s="161">
        <f>SUM(R114:R132)</f>
        <v>0.007389999999999999</v>
      </c>
      <c r="S113" s="160"/>
      <c r="T113" s="162">
        <f>SUM(T114:T132)</f>
        <v>0</v>
      </c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R113" s="155" t="s">
        <v>22</v>
      </c>
      <c r="AT113" s="163" t="s">
        <v>79</v>
      </c>
      <c r="AU113" s="163" t="s">
        <v>88</v>
      </c>
      <c r="AY113" s="155" t="s">
        <v>216</v>
      </c>
      <c r="BK113" s="164">
        <f>SUM(BK114:BK132)</f>
        <v>0</v>
      </c>
    </row>
    <row r="114" spans="1:65" s="2" customFormat="1" ht="37.8" customHeight="1">
      <c r="A114" s="40"/>
      <c r="B114" s="167"/>
      <c r="C114" s="168" t="s">
        <v>279</v>
      </c>
      <c r="D114" s="168" t="s">
        <v>218</v>
      </c>
      <c r="E114" s="169" t="s">
        <v>2330</v>
      </c>
      <c r="F114" s="170" t="s">
        <v>2331</v>
      </c>
      <c r="G114" s="171" t="s">
        <v>260</v>
      </c>
      <c r="H114" s="172">
        <v>3</v>
      </c>
      <c r="I114" s="173"/>
      <c r="J114" s="174">
        <f>ROUND(I114*H114,2)</f>
        <v>0</v>
      </c>
      <c r="K114" s="175"/>
      <c r="L114" s="41"/>
      <c r="M114" s="176" t="s">
        <v>3</v>
      </c>
      <c r="N114" s="177" t="s">
        <v>51</v>
      </c>
      <c r="O114" s="74"/>
      <c r="P114" s="178">
        <f>O114*H114</f>
        <v>0</v>
      </c>
      <c r="Q114" s="178">
        <v>0</v>
      </c>
      <c r="R114" s="178">
        <f>Q114*H114</f>
        <v>0</v>
      </c>
      <c r="S114" s="178">
        <v>0</v>
      </c>
      <c r="T114" s="179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180" t="s">
        <v>302</v>
      </c>
      <c r="AT114" s="180" t="s">
        <v>218</v>
      </c>
      <c r="AU114" s="180" t="s">
        <v>22</v>
      </c>
      <c r="AY114" s="20" t="s">
        <v>216</v>
      </c>
      <c r="BE114" s="181">
        <f>IF(N114="základní",J114,0)</f>
        <v>0</v>
      </c>
      <c r="BF114" s="181">
        <f>IF(N114="snížená",J114,0)</f>
        <v>0</v>
      </c>
      <c r="BG114" s="181">
        <f>IF(N114="zákl. přenesená",J114,0)</f>
        <v>0</v>
      </c>
      <c r="BH114" s="181">
        <f>IF(N114="sníž. přenesená",J114,0)</f>
        <v>0</v>
      </c>
      <c r="BI114" s="181">
        <f>IF(N114="nulová",J114,0)</f>
        <v>0</v>
      </c>
      <c r="BJ114" s="20" t="s">
        <v>88</v>
      </c>
      <c r="BK114" s="181">
        <f>ROUND(I114*H114,2)</f>
        <v>0</v>
      </c>
      <c r="BL114" s="20" t="s">
        <v>302</v>
      </c>
      <c r="BM114" s="180" t="s">
        <v>2430</v>
      </c>
    </row>
    <row r="115" spans="1:65" s="2" customFormat="1" ht="24.15" customHeight="1">
      <c r="A115" s="40"/>
      <c r="B115" s="167"/>
      <c r="C115" s="203" t="s">
        <v>286</v>
      </c>
      <c r="D115" s="203" t="s">
        <v>355</v>
      </c>
      <c r="E115" s="204" t="s">
        <v>2333</v>
      </c>
      <c r="F115" s="205" t="s">
        <v>2334</v>
      </c>
      <c r="G115" s="206" t="s">
        <v>260</v>
      </c>
      <c r="H115" s="207">
        <v>3</v>
      </c>
      <c r="I115" s="208"/>
      <c r="J115" s="209">
        <f>ROUND(I115*H115,2)</f>
        <v>0</v>
      </c>
      <c r="K115" s="210"/>
      <c r="L115" s="211"/>
      <c r="M115" s="212" t="s">
        <v>3</v>
      </c>
      <c r="N115" s="213" t="s">
        <v>51</v>
      </c>
      <c r="O115" s="74"/>
      <c r="P115" s="178">
        <f>O115*H115</f>
        <v>0</v>
      </c>
      <c r="Q115" s="178">
        <v>0.00225</v>
      </c>
      <c r="R115" s="178">
        <f>Q115*H115</f>
        <v>0.006749999999999999</v>
      </c>
      <c r="S115" s="178">
        <v>0</v>
      </c>
      <c r="T115" s="179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180" t="s">
        <v>396</v>
      </c>
      <c r="AT115" s="180" t="s">
        <v>355</v>
      </c>
      <c r="AU115" s="180" t="s">
        <v>22</v>
      </c>
      <c r="AY115" s="20" t="s">
        <v>216</v>
      </c>
      <c r="BE115" s="181">
        <f>IF(N115="základní",J115,0)</f>
        <v>0</v>
      </c>
      <c r="BF115" s="181">
        <f>IF(N115="snížená",J115,0)</f>
        <v>0</v>
      </c>
      <c r="BG115" s="181">
        <f>IF(N115="zákl. přenesená",J115,0)</f>
        <v>0</v>
      </c>
      <c r="BH115" s="181">
        <f>IF(N115="sníž. přenesená",J115,0)</f>
        <v>0</v>
      </c>
      <c r="BI115" s="181">
        <f>IF(N115="nulová",J115,0)</f>
        <v>0</v>
      </c>
      <c r="BJ115" s="20" t="s">
        <v>88</v>
      </c>
      <c r="BK115" s="181">
        <f>ROUND(I115*H115,2)</f>
        <v>0</v>
      </c>
      <c r="BL115" s="20" t="s">
        <v>302</v>
      </c>
      <c r="BM115" s="180" t="s">
        <v>2431</v>
      </c>
    </row>
    <row r="116" spans="1:65" s="2" customFormat="1" ht="24.15" customHeight="1">
      <c r="A116" s="40"/>
      <c r="B116" s="167"/>
      <c r="C116" s="168" t="s">
        <v>291</v>
      </c>
      <c r="D116" s="168" t="s">
        <v>218</v>
      </c>
      <c r="E116" s="169" t="s">
        <v>2232</v>
      </c>
      <c r="F116" s="170" t="s">
        <v>2233</v>
      </c>
      <c r="G116" s="171" t="s">
        <v>260</v>
      </c>
      <c r="H116" s="172">
        <v>21</v>
      </c>
      <c r="I116" s="173"/>
      <c r="J116" s="174">
        <f>ROUND(I116*H116,2)</f>
        <v>0</v>
      </c>
      <c r="K116" s="175"/>
      <c r="L116" s="41"/>
      <c r="M116" s="176" t="s">
        <v>3</v>
      </c>
      <c r="N116" s="177" t="s">
        <v>51</v>
      </c>
      <c r="O116" s="74"/>
      <c r="P116" s="178">
        <f>O116*H116</f>
        <v>0</v>
      </c>
      <c r="Q116" s="178">
        <v>0</v>
      </c>
      <c r="R116" s="178">
        <f>Q116*H116</f>
        <v>0</v>
      </c>
      <c r="S116" s="178">
        <v>0</v>
      </c>
      <c r="T116" s="179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180" t="s">
        <v>302</v>
      </c>
      <c r="AT116" s="180" t="s">
        <v>218</v>
      </c>
      <c r="AU116" s="180" t="s">
        <v>22</v>
      </c>
      <c r="AY116" s="20" t="s">
        <v>216</v>
      </c>
      <c r="BE116" s="181">
        <f>IF(N116="základní",J116,0)</f>
        <v>0</v>
      </c>
      <c r="BF116" s="181">
        <f>IF(N116="snížená",J116,0)</f>
        <v>0</v>
      </c>
      <c r="BG116" s="181">
        <f>IF(N116="zákl. přenesená",J116,0)</f>
        <v>0</v>
      </c>
      <c r="BH116" s="181">
        <f>IF(N116="sníž. přenesená",J116,0)</f>
        <v>0</v>
      </c>
      <c r="BI116" s="181">
        <f>IF(N116="nulová",J116,0)</f>
        <v>0</v>
      </c>
      <c r="BJ116" s="20" t="s">
        <v>88</v>
      </c>
      <c r="BK116" s="181">
        <f>ROUND(I116*H116,2)</f>
        <v>0</v>
      </c>
      <c r="BL116" s="20" t="s">
        <v>302</v>
      </c>
      <c r="BM116" s="180" t="s">
        <v>2234</v>
      </c>
    </row>
    <row r="117" spans="1:65" s="2" customFormat="1" ht="24.15" customHeight="1">
      <c r="A117" s="40"/>
      <c r="B117" s="167"/>
      <c r="C117" s="203" t="s">
        <v>9</v>
      </c>
      <c r="D117" s="203" t="s">
        <v>355</v>
      </c>
      <c r="E117" s="204" t="s">
        <v>2235</v>
      </c>
      <c r="F117" s="205" t="s">
        <v>2236</v>
      </c>
      <c r="G117" s="206" t="s">
        <v>260</v>
      </c>
      <c r="H117" s="207">
        <v>21</v>
      </c>
      <c r="I117" s="208"/>
      <c r="J117" s="209">
        <f>ROUND(I117*H117,2)</f>
        <v>0</v>
      </c>
      <c r="K117" s="210"/>
      <c r="L117" s="211"/>
      <c r="M117" s="212" t="s">
        <v>3</v>
      </c>
      <c r="N117" s="213" t="s">
        <v>51</v>
      </c>
      <c r="O117" s="74"/>
      <c r="P117" s="178">
        <f>O117*H117</f>
        <v>0</v>
      </c>
      <c r="Q117" s="178">
        <v>0</v>
      </c>
      <c r="R117" s="178">
        <f>Q117*H117</f>
        <v>0</v>
      </c>
      <c r="S117" s="178">
        <v>0</v>
      </c>
      <c r="T117" s="179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180" t="s">
        <v>396</v>
      </c>
      <c r="AT117" s="180" t="s">
        <v>355</v>
      </c>
      <c r="AU117" s="180" t="s">
        <v>22</v>
      </c>
      <c r="AY117" s="20" t="s">
        <v>216</v>
      </c>
      <c r="BE117" s="181">
        <f>IF(N117="základní",J117,0)</f>
        <v>0</v>
      </c>
      <c r="BF117" s="181">
        <f>IF(N117="snížená",J117,0)</f>
        <v>0</v>
      </c>
      <c r="BG117" s="181">
        <f>IF(N117="zákl. přenesená",J117,0)</f>
        <v>0</v>
      </c>
      <c r="BH117" s="181">
        <f>IF(N117="sníž. přenesená",J117,0)</f>
        <v>0</v>
      </c>
      <c r="BI117" s="181">
        <f>IF(N117="nulová",J117,0)</f>
        <v>0</v>
      </c>
      <c r="BJ117" s="20" t="s">
        <v>88</v>
      </c>
      <c r="BK117" s="181">
        <f>ROUND(I117*H117,2)</f>
        <v>0</v>
      </c>
      <c r="BL117" s="20" t="s">
        <v>302</v>
      </c>
      <c r="BM117" s="180" t="s">
        <v>2237</v>
      </c>
    </row>
    <row r="118" spans="1:51" s="13" customFormat="1" ht="12">
      <c r="A118" s="13"/>
      <c r="B118" s="182"/>
      <c r="C118" s="13"/>
      <c r="D118" s="183" t="s">
        <v>224</v>
      </c>
      <c r="E118" s="13"/>
      <c r="F118" s="185" t="s">
        <v>2432</v>
      </c>
      <c r="G118" s="13"/>
      <c r="H118" s="186">
        <v>21</v>
      </c>
      <c r="I118" s="187"/>
      <c r="J118" s="13"/>
      <c r="K118" s="13"/>
      <c r="L118" s="182"/>
      <c r="M118" s="188"/>
      <c r="N118" s="189"/>
      <c r="O118" s="189"/>
      <c r="P118" s="189"/>
      <c r="Q118" s="189"/>
      <c r="R118" s="189"/>
      <c r="S118" s="189"/>
      <c r="T118" s="190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184" t="s">
        <v>224</v>
      </c>
      <c r="AU118" s="184" t="s">
        <v>22</v>
      </c>
      <c r="AV118" s="13" t="s">
        <v>22</v>
      </c>
      <c r="AW118" s="13" t="s">
        <v>4</v>
      </c>
      <c r="AX118" s="13" t="s">
        <v>88</v>
      </c>
      <c r="AY118" s="184" t="s">
        <v>216</v>
      </c>
    </row>
    <row r="119" spans="1:65" s="2" customFormat="1" ht="24.15" customHeight="1">
      <c r="A119" s="40"/>
      <c r="B119" s="167"/>
      <c r="C119" s="168" t="s">
        <v>302</v>
      </c>
      <c r="D119" s="168" t="s">
        <v>218</v>
      </c>
      <c r="E119" s="169" t="s">
        <v>2253</v>
      </c>
      <c r="F119" s="170" t="s">
        <v>2254</v>
      </c>
      <c r="G119" s="171" t="s">
        <v>260</v>
      </c>
      <c r="H119" s="172">
        <v>31</v>
      </c>
      <c r="I119" s="173"/>
      <c r="J119" s="174">
        <f>ROUND(I119*H119,2)</f>
        <v>0</v>
      </c>
      <c r="K119" s="175"/>
      <c r="L119" s="41"/>
      <c r="M119" s="176" t="s">
        <v>3</v>
      </c>
      <c r="N119" s="177" t="s">
        <v>51</v>
      </c>
      <c r="O119" s="74"/>
      <c r="P119" s="178">
        <f>O119*H119</f>
        <v>0</v>
      </c>
      <c r="Q119" s="178">
        <v>0</v>
      </c>
      <c r="R119" s="178">
        <f>Q119*H119</f>
        <v>0</v>
      </c>
      <c r="S119" s="178">
        <v>0</v>
      </c>
      <c r="T119" s="179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180" t="s">
        <v>302</v>
      </c>
      <c r="AT119" s="180" t="s">
        <v>218</v>
      </c>
      <c r="AU119" s="180" t="s">
        <v>22</v>
      </c>
      <c r="AY119" s="20" t="s">
        <v>216</v>
      </c>
      <c r="BE119" s="181">
        <f>IF(N119="základní",J119,0)</f>
        <v>0</v>
      </c>
      <c r="BF119" s="181">
        <f>IF(N119="snížená",J119,0)</f>
        <v>0</v>
      </c>
      <c r="BG119" s="181">
        <f>IF(N119="zákl. přenesená",J119,0)</f>
        <v>0</v>
      </c>
      <c r="BH119" s="181">
        <f>IF(N119="sníž. přenesená",J119,0)</f>
        <v>0</v>
      </c>
      <c r="BI119" s="181">
        <f>IF(N119="nulová",J119,0)</f>
        <v>0</v>
      </c>
      <c r="BJ119" s="20" t="s">
        <v>88</v>
      </c>
      <c r="BK119" s="181">
        <f>ROUND(I119*H119,2)</f>
        <v>0</v>
      </c>
      <c r="BL119" s="20" t="s">
        <v>302</v>
      </c>
      <c r="BM119" s="180" t="s">
        <v>2255</v>
      </c>
    </row>
    <row r="120" spans="1:65" s="2" customFormat="1" ht="14.4" customHeight="1">
      <c r="A120" s="40"/>
      <c r="B120" s="167"/>
      <c r="C120" s="203" t="s">
        <v>307</v>
      </c>
      <c r="D120" s="203" t="s">
        <v>355</v>
      </c>
      <c r="E120" s="204" t="s">
        <v>2256</v>
      </c>
      <c r="F120" s="205" t="s">
        <v>2257</v>
      </c>
      <c r="G120" s="206" t="s">
        <v>260</v>
      </c>
      <c r="H120" s="207">
        <v>31</v>
      </c>
      <c r="I120" s="208"/>
      <c r="J120" s="209">
        <f>ROUND(I120*H120,2)</f>
        <v>0</v>
      </c>
      <c r="K120" s="210"/>
      <c r="L120" s="211"/>
      <c r="M120" s="212" t="s">
        <v>3</v>
      </c>
      <c r="N120" s="213" t="s">
        <v>51</v>
      </c>
      <c r="O120" s="74"/>
      <c r="P120" s="178">
        <f>O120*H120</f>
        <v>0</v>
      </c>
      <c r="Q120" s="178">
        <v>0</v>
      </c>
      <c r="R120" s="178">
        <f>Q120*H120</f>
        <v>0</v>
      </c>
      <c r="S120" s="178">
        <v>0</v>
      </c>
      <c r="T120" s="179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180" t="s">
        <v>396</v>
      </c>
      <c r="AT120" s="180" t="s">
        <v>355</v>
      </c>
      <c r="AU120" s="180" t="s">
        <v>22</v>
      </c>
      <c r="AY120" s="20" t="s">
        <v>216</v>
      </c>
      <c r="BE120" s="181">
        <f>IF(N120="základní",J120,0)</f>
        <v>0</v>
      </c>
      <c r="BF120" s="181">
        <f>IF(N120="snížená",J120,0)</f>
        <v>0</v>
      </c>
      <c r="BG120" s="181">
        <f>IF(N120="zákl. přenesená",J120,0)</f>
        <v>0</v>
      </c>
      <c r="BH120" s="181">
        <f>IF(N120="sníž. přenesená",J120,0)</f>
        <v>0</v>
      </c>
      <c r="BI120" s="181">
        <f>IF(N120="nulová",J120,0)</f>
        <v>0</v>
      </c>
      <c r="BJ120" s="20" t="s">
        <v>88</v>
      </c>
      <c r="BK120" s="181">
        <f>ROUND(I120*H120,2)</f>
        <v>0</v>
      </c>
      <c r="BL120" s="20" t="s">
        <v>302</v>
      </c>
      <c r="BM120" s="180" t="s">
        <v>2258</v>
      </c>
    </row>
    <row r="121" spans="1:51" s="13" customFormat="1" ht="12">
      <c r="A121" s="13"/>
      <c r="B121" s="182"/>
      <c r="C121" s="13"/>
      <c r="D121" s="183" t="s">
        <v>224</v>
      </c>
      <c r="E121" s="13"/>
      <c r="F121" s="185" t="s">
        <v>2433</v>
      </c>
      <c r="G121" s="13"/>
      <c r="H121" s="186">
        <v>31</v>
      </c>
      <c r="I121" s="187"/>
      <c r="J121" s="13"/>
      <c r="K121" s="13"/>
      <c r="L121" s="182"/>
      <c r="M121" s="188"/>
      <c r="N121" s="189"/>
      <c r="O121" s="189"/>
      <c r="P121" s="189"/>
      <c r="Q121" s="189"/>
      <c r="R121" s="189"/>
      <c r="S121" s="189"/>
      <c r="T121" s="190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184" t="s">
        <v>224</v>
      </c>
      <c r="AU121" s="184" t="s">
        <v>22</v>
      </c>
      <c r="AV121" s="13" t="s">
        <v>22</v>
      </c>
      <c r="AW121" s="13" t="s">
        <v>4</v>
      </c>
      <c r="AX121" s="13" t="s">
        <v>88</v>
      </c>
      <c r="AY121" s="184" t="s">
        <v>216</v>
      </c>
    </row>
    <row r="122" spans="1:65" s="2" customFormat="1" ht="14.4" customHeight="1">
      <c r="A122" s="40"/>
      <c r="B122" s="167"/>
      <c r="C122" s="168" t="s">
        <v>313</v>
      </c>
      <c r="D122" s="168" t="s">
        <v>218</v>
      </c>
      <c r="E122" s="169" t="s">
        <v>2263</v>
      </c>
      <c r="F122" s="170" t="s">
        <v>2264</v>
      </c>
      <c r="G122" s="171" t="s">
        <v>461</v>
      </c>
      <c r="H122" s="172">
        <v>12</v>
      </c>
      <c r="I122" s="173"/>
      <c r="J122" s="174">
        <f>ROUND(I122*H122,2)</f>
        <v>0</v>
      </c>
      <c r="K122" s="175"/>
      <c r="L122" s="41"/>
      <c r="M122" s="176" t="s">
        <v>3</v>
      </c>
      <c r="N122" s="177" t="s">
        <v>51</v>
      </c>
      <c r="O122" s="74"/>
      <c r="P122" s="178">
        <f>O122*H122</f>
        <v>0</v>
      </c>
      <c r="Q122" s="178">
        <v>0</v>
      </c>
      <c r="R122" s="178">
        <f>Q122*H122</f>
        <v>0</v>
      </c>
      <c r="S122" s="178">
        <v>0</v>
      </c>
      <c r="T122" s="179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180" t="s">
        <v>302</v>
      </c>
      <c r="AT122" s="180" t="s">
        <v>218</v>
      </c>
      <c r="AU122" s="180" t="s">
        <v>22</v>
      </c>
      <c r="AY122" s="20" t="s">
        <v>216</v>
      </c>
      <c r="BE122" s="181">
        <f>IF(N122="základní",J122,0)</f>
        <v>0</v>
      </c>
      <c r="BF122" s="181">
        <f>IF(N122="snížená",J122,0)</f>
        <v>0</v>
      </c>
      <c r="BG122" s="181">
        <f>IF(N122="zákl. přenesená",J122,0)</f>
        <v>0</v>
      </c>
      <c r="BH122" s="181">
        <f>IF(N122="sníž. přenesená",J122,0)</f>
        <v>0</v>
      </c>
      <c r="BI122" s="181">
        <f>IF(N122="nulová",J122,0)</f>
        <v>0</v>
      </c>
      <c r="BJ122" s="20" t="s">
        <v>88</v>
      </c>
      <c r="BK122" s="181">
        <f>ROUND(I122*H122,2)</f>
        <v>0</v>
      </c>
      <c r="BL122" s="20" t="s">
        <v>302</v>
      </c>
      <c r="BM122" s="180" t="s">
        <v>2396</v>
      </c>
    </row>
    <row r="123" spans="1:65" s="2" customFormat="1" ht="24.15" customHeight="1">
      <c r="A123" s="40"/>
      <c r="B123" s="167"/>
      <c r="C123" s="168" t="s">
        <v>318</v>
      </c>
      <c r="D123" s="168" t="s">
        <v>218</v>
      </c>
      <c r="E123" s="169" t="s">
        <v>2340</v>
      </c>
      <c r="F123" s="170" t="s">
        <v>2341</v>
      </c>
      <c r="G123" s="171" t="s">
        <v>461</v>
      </c>
      <c r="H123" s="172">
        <v>1</v>
      </c>
      <c r="I123" s="173"/>
      <c r="J123" s="174">
        <f>ROUND(I123*H123,2)</f>
        <v>0</v>
      </c>
      <c r="K123" s="175"/>
      <c r="L123" s="41"/>
      <c r="M123" s="176" t="s">
        <v>3</v>
      </c>
      <c r="N123" s="177" t="s">
        <v>51</v>
      </c>
      <c r="O123" s="74"/>
      <c r="P123" s="178">
        <f>O123*H123</f>
        <v>0</v>
      </c>
      <c r="Q123" s="178">
        <v>0</v>
      </c>
      <c r="R123" s="178">
        <f>Q123*H123</f>
        <v>0</v>
      </c>
      <c r="S123" s="178">
        <v>0</v>
      </c>
      <c r="T123" s="179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180" t="s">
        <v>302</v>
      </c>
      <c r="AT123" s="180" t="s">
        <v>218</v>
      </c>
      <c r="AU123" s="180" t="s">
        <v>22</v>
      </c>
      <c r="AY123" s="20" t="s">
        <v>216</v>
      </c>
      <c r="BE123" s="181">
        <f>IF(N123="základní",J123,0)</f>
        <v>0</v>
      </c>
      <c r="BF123" s="181">
        <f>IF(N123="snížená",J123,0)</f>
        <v>0</v>
      </c>
      <c r="BG123" s="181">
        <f>IF(N123="zákl. přenesená",J123,0)</f>
        <v>0</v>
      </c>
      <c r="BH123" s="181">
        <f>IF(N123="sníž. přenesená",J123,0)</f>
        <v>0</v>
      </c>
      <c r="BI123" s="181">
        <f>IF(N123="nulová",J123,0)</f>
        <v>0</v>
      </c>
      <c r="BJ123" s="20" t="s">
        <v>88</v>
      </c>
      <c r="BK123" s="181">
        <f>ROUND(I123*H123,2)</f>
        <v>0</v>
      </c>
      <c r="BL123" s="20" t="s">
        <v>302</v>
      </c>
      <c r="BM123" s="180" t="s">
        <v>2434</v>
      </c>
    </row>
    <row r="124" spans="1:65" s="2" customFormat="1" ht="14.4" customHeight="1">
      <c r="A124" s="40"/>
      <c r="B124" s="167"/>
      <c r="C124" s="203" t="s">
        <v>324</v>
      </c>
      <c r="D124" s="203" t="s">
        <v>355</v>
      </c>
      <c r="E124" s="204" t="s">
        <v>2343</v>
      </c>
      <c r="F124" s="205" t="s">
        <v>2344</v>
      </c>
      <c r="G124" s="206" t="s">
        <v>461</v>
      </c>
      <c r="H124" s="207">
        <v>1</v>
      </c>
      <c r="I124" s="208"/>
      <c r="J124" s="209">
        <f>ROUND(I124*H124,2)</f>
        <v>0</v>
      </c>
      <c r="K124" s="210"/>
      <c r="L124" s="211"/>
      <c r="M124" s="212" t="s">
        <v>3</v>
      </c>
      <c r="N124" s="213" t="s">
        <v>51</v>
      </c>
      <c r="O124" s="74"/>
      <c r="P124" s="178">
        <f>O124*H124</f>
        <v>0</v>
      </c>
      <c r="Q124" s="178">
        <v>0.00064</v>
      </c>
      <c r="R124" s="178">
        <f>Q124*H124</f>
        <v>0.00064</v>
      </c>
      <c r="S124" s="178">
        <v>0</v>
      </c>
      <c r="T124" s="179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180" t="s">
        <v>396</v>
      </c>
      <c r="AT124" s="180" t="s">
        <v>355</v>
      </c>
      <c r="AU124" s="180" t="s">
        <v>22</v>
      </c>
      <c r="AY124" s="20" t="s">
        <v>216</v>
      </c>
      <c r="BE124" s="181">
        <f>IF(N124="základní",J124,0)</f>
        <v>0</v>
      </c>
      <c r="BF124" s="181">
        <f>IF(N124="snížená",J124,0)</f>
        <v>0</v>
      </c>
      <c r="BG124" s="181">
        <f>IF(N124="zákl. přenesená",J124,0)</f>
        <v>0</v>
      </c>
      <c r="BH124" s="181">
        <f>IF(N124="sníž. přenesená",J124,0)</f>
        <v>0</v>
      </c>
      <c r="BI124" s="181">
        <f>IF(N124="nulová",J124,0)</f>
        <v>0</v>
      </c>
      <c r="BJ124" s="20" t="s">
        <v>88</v>
      </c>
      <c r="BK124" s="181">
        <f>ROUND(I124*H124,2)</f>
        <v>0</v>
      </c>
      <c r="BL124" s="20" t="s">
        <v>302</v>
      </c>
      <c r="BM124" s="180" t="s">
        <v>2435</v>
      </c>
    </row>
    <row r="125" spans="1:47" s="2" customFormat="1" ht="12">
      <c r="A125" s="40"/>
      <c r="B125" s="41"/>
      <c r="C125" s="40"/>
      <c r="D125" s="183" t="s">
        <v>229</v>
      </c>
      <c r="E125" s="40"/>
      <c r="F125" s="191" t="s">
        <v>2346</v>
      </c>
      <c r="G125" s="40"/>
      <c r="H125" s="40"/>
      <c r="I125" s="192"/>
      <c r="J125" s="40"/>
      <c r="K125" s="40"/>
      <c r="L125" s="41"/>
      <c r="M125" s="193"/>
      <c r="N125" s="194"/>
      <c r="O125" s="74"/>
      <c r="P125" s="74"/>
      <c r="Q125" s="74"/>
      <c r="R125" s="74"/>
      <c r="S125" s="74"/>
      <c r="T125" s="75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T125" s="20" t="s">
        <v>229</v>
      </c>
      <c r="AU125" s="20" t="s">
        <v>22</v>
      </c>
    </row>
    <row r="126" spans="1:65" s="2" customFormat="1" ht="24.15" customHeight="1">
      <c r="A126" s="40"/>
      <c r="B126" s="167"/>
      <c r="C126" s="168" t="s">
        <v>8</v>
      </c>
      <c r="D126" s="168" t="s">
        <v>218</v>
      </c>
      <c r="E126" s="169" t="s">
        <v>2266</v>
      </c>
      <c r="F126" s="170" t="s">
        <v>2267</v>
      </c>
      <c r="G126" s="171" t="s">
        <v>260</v>
      </c>
      <c r="H126" s="172">
        <v>21</v>
      </c>
      <c r="I126" s="173"/>
      <c r="J126" s="174">
        <f>ROUND(I126*H126,2)</f>
        <v>0</v>
      </c>
      <c r="K126" s="175"/>
      <c r="L126" s="41"/>
      <c r="M126" s="176" t="s">
        <v>3</v>
      </c>
      <c r="N126" s="177" t="s">
        <v>51</v>
      </c>
      <c r="O126" s="74"/>
      <c r="P126" s="178">
        <f>O126*H126</f>
        <v>0</v>
      </c>
      <c r="Q126" s="178">
        <v>0</v>
      </c>
      <c r="R126" s="178">
        <f>Q126*H126</f>
        <v>0</v>
      </c>
      <c r="S126" s="178">
        <v>0</v>
      </c>
      <c r="T126" s="179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180" t="s">
        <v>302</v>
      </c>
      <c r="AT126" s="180" t="s">
        <v>218</v>
      </c>
      <c r="AU126" s="180" t="s">
        <v>22</v>
      </c>
      <c r="AY126" s="20" t="s">
        <v>216</v>
      </c>
      <c r="BE126" s="181">
        <f>IF(N126="základní",J126,0)</f>
        <v>0</v>
      </c>
      <c r="BF126" s="181">
        <f>IF(N126="snížená",J126,0)</f>
        <v>0</v>
      </c>
      <c r="BG126" s="181">
        <f>IF(N126="zákl. přenesená",J126,0)</f>
        <v>0</v>
      </c>
      <c r="BH126" s="181">
        <f>IF(N126="sníž. přenesená",J126,0)</f>
        <v>0</v>
      </c>
      <c r="BI126" s="181">
        <f>IF(N126="nulová",J126,0)</f>
        <v>0</v>
      </c>
      <c r="BJ126" s="20" t="s">
        <v>88</v>
      </c>
      <c r="BK126" s="181">
        <f>ROUND(I126*H126,2)</f>
        <v>0</v>
      </c>
      <c r="BL126" s="20" t="s">
        <v>302</v>
      </c>
      <c r="BM126" s="180" t="s">
        <v>2268</v>
      </c>
    </row>
    <row r="127" spans="1:65" s="2" customFormat="1" ht="14.4" customHeight="1">
      <c r="A127" s="40"/>
      <c r="B127" s="167"/>
      <c r="C127" s="203" t="s">
        <v>335</v>
      </c>
      <c r="D127" s="203" t="s">
        <v>355</v>
      </c>
      <c r="E127" s="204" t="s">
        <v>2269</v>
      </c>
      <c r="F127" s="205" t="s">
        <v>2270</v>
      </c>
      <c r="G127" s="206" t="s">
        <v>616</v>
      </c>
      <c r="H127" s="207">
        <v>19.95</v>
      </c>
      <c r="I127" s="208"/>
      <c r="J127" s="209">
        <f>ROUND(I127*H127,2)</f>
        <v>0</v>
      </c>
      <c r="K127" s="210"/>
      <c r="L127" s="211"/>
      <c r="M127" s="212" t="s">
        <v>3</v>
      </c>
      <c r="N127" s="213" t="s">
        <v>51</v>
      </c>
      <c r="O127" s="74"/>
      <c r="P127" s="178">
        <f>O127*H127</f>
        <v>0</v>
      </c>
      <c r="Q127" s="178">
        <v>0</v>
      </c>
      <c r="R127" s="178">
        <f>Q127*H127</f>
        <v>0</v>
      </c>
      <c r="S127" s="178">
        <v>0</v>
      </c>
      <c r="T127" s="179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180" t="s">
        <v>396</v>
      </c>
      <c r="AT127" s="180" t="s">
        <v>355</v>
      </c>
      <c r="AU127" s="180" t="s">
        <v>22</v>
      </c>
      <c r="AY127" s="20" t="s">
        <v>216</v>
      </c>
      <c r="BE127" s="181">
        <f>IF(N127="základní",J127,0)</f>
        <v>0</v>
      </c>
      <c r="BF127" s="181">
        <f>IF(N127="snížená",J127,0)</f>
        <v>0</v>
      </c>
      <c r="BG127" s="181">
        <f>IF(N127="zákl. přenesená",J127,0)</f>
        <v>0</v>
      </c>
      <c r="BH127" s="181">
        <f>IF(N127="sníž. přenesená",J127,0)</f>
        <v>0</v>
      </c>
      <c r="BI127" s="181">
        <f>IF(N127="nulová",J127,0)</f>
        <v>0</v>
      </c>
      <c r="BJ127" s="20" t="s">
        <v>88</v>
      </c>
      <c r="BK127" s="181">
        <f>ROUND(I127*H127,2)</f>
        <v>0</v>
      </c>
      <c r="BL127" s="20" t="s">
        <v>302</v>
      </c>
      <c r="BM127" s="180" t="s">
        <v>2271</v>
      </c>
    </row>
    <row r="128" spans="1:51" s="13" customFormat="1" ht="12">
      <c r="A128" s="13"/>
      <c r="B128" s="182"/>
      <c r="C128" s="13"/>
      <c r="D128" s="183" t="s">
        <v>224</v>
      </c>
      <c r="E128" s="184" t="s">
        <v>3</v>
      </c>
      <c r="F128" s="185" t="s">
        <v>2436</v>
      </c>
      <c r="G128" s="13"/>
      <c r="H128" s="186">
        <v>19.95</v>
      </c>
      <c r="I128" s="187"/>
      <c r="J128" s="13"/>
      <c r="K128" s="13"/>
      <c r="L128" s="182"/>
      <c r="M128" s="188"/>
      <c r="N128" s="189"/>
      <c r="O128" s="189"/>
      <c r="P128" s="189"/>
      <c r="Q128" s="189"/>
      <c r="R128" s="189"/>
      <c r="S128" s="189"/>
      <c r="T128" s="190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184" t="s">
        <v>224</v>
      </c>
      <c r="AU128" s="184" t="s">
        <v>22</v>
      </c>
      <c r="AV128" s="13" t="s">
        <v>22</v>
      </c>
      <c r="AW128" s="13" t="s">
        <v>41</v>
      </c>
      <c r="AX128" s="13" t="s">
        <v>88</v>
      </c>
      <c r="AY128" s="184" t="s">
        <v>216</v>
      </c>
    </row>
    <row r="129" spans="1:65" s="2" customFormat="1" ht="37.8" customHeight="1">
      <c r="A129" s="40"/>
      <c r="B129" s="167"/>
      <c r="C129" s="168" t="s">
        <v>340</v>
      </c>
      <c r="D129" s="168" t="s">
        <v>218</v>
      </c>
      <c r="E129" s="169" t="s">
        <v>2401</v>
      </c>
      <c r="F129" s="170" t="s">
        <v>2402</v>
      </c>
      <c r="G129" s="171" t="s">
        <v>461</v>
      </c>
      <c r="H129" s="172">
        <v>0.08</v>
      </c>
      <c r="I129" s="173"/>
      <c r="J129" s="174">
        <f>ROUND(I129*H129,2)</f>
        <v>0</v>
      </c>
      <c r="K129" s="175"/>
      <c r="L129" s="41"/>
      <c r="M129" s="176" t="s">
        <v>3</v>
      </c>
      <c r="N129" s="177" t="s">
        <v>51</v>
      </c>
      <c r="O129" s="74"/>
      <c r="P129" s="178">
        <f>O129*H129</f>
        <v>0</v>
      </c>
      <c r="Q129" s="178">
        <v>0</v>
      </c>
      <c r="R129" s="178">
        <f>Q129*H129</f>
        <v>0</v>
      </c>
      <c r="S129" s="178">
        <v>0</v>
      </c>
      <c r="T129" s="179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180" t="s">
        <v>302</v>
      </c>
      <c r="AT129" s="180" t="s">
        <v>218</v>
      </c>
      <c r="AU129" s="180" t="s">
        <v>22</v>
      </c>
      <c r="AY129" s="20" t="s">
        <v>216</v>
      </c>
      <c r="BE129" s="181">
        <f>IF(N129="základní",J129,0)</f>
        <v>0</v>
      </c>
      <c r="BF129" s="181">
        <f>IF(N129="snížená",J129,0)</f>
        <v>0</v>
      </c>
      <c r="BG129" s="181">
        <f>IF(N129="zákl. přenesená",J129,0)</f>
        <v>0</v>
      </c>
      <c r="BH129" s="181">
        <f>IF(N129="sníž. přenesená",J129,0)</f>
        <v>0</v>
      </c>
      <c r="BI129" s="181">
        <f>IF(N129="nulová",J129,0)</f>
        <v>0</v>
      </c>
      <c r="BJ129" s="20" t="s">
        <v>88</v>
      </c>
      <c r="BK129" s="181">
        <f>ROUND(I129*H129,2)</f>
        <v>0</v>
      </c>
      <c r="BL129" s="20" t="s">
        <v>302</v>
      </c>
      <c r="BM129" s="180" t="s">
        <v>2403</v>
      </c>
    </row>
    <row r="130" spans="1:65" s="2" customFormat="1" ht="14.4" customHeight="1">
      <c r="A130" s="40"/>
      <c r="B130" s="167"/>
      <c r="C130" s="168" t="s">
        <v>345</v>
      </c>
      <c r="D130" s="168" t="s">
        <v>218</v>
      </c>
      <c r="E130" s="169" t="s">
        <v>2369</v>
      </c>
      <c r="F130" s="170" t="s">
        <v>2370</v>
      </c>
      <c r="G130" s="171" t="s">
        <v>2371</v>
      </c>
      <c r="H130" s="172">
        <v>0.08</v>
      </c>
      <c r="I130" s="173"/>
      <c r="J130" s="174">
        <f>ROUND(I130*H130,2)</f>
        <v>0</v>
      </c>
      <c r="K130" s="175"/>
      <c r="L130" s="41"/>
      <c r="M130" s="176" t="s">
        <v>3</v>
      </c>
      <c r="N130" s="177" t="s">
        <v>51</v>
      </c>
      <c r="O130" s="74"/>
      <c r="P130" s="178">
        <f>O130*H130</f>
        <v>0</v>
      </c>
      <c r="Q130" s="178">
        <v>0</v>
      </c>
      <c r="R130" s="178">
        <f>Q130*H130</f>
        <v>0</v>
      </c>
      <c r="S130" s="178">
        <v>0</v>
      </c>
      <c r="T130" s="179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180" t="s">
        <v>302</v>
      </c>
      <c r="AT130" s="180" t="s">
        <v>218</v>
      </c>
      <c r="AU130" s="180" t="s">
        <v>22</v>
      </c>
      <c r="AY130" s="20" t="s">
        <v>216</v>
      </c>
      <c r="BE130" s="181">
        <f>IF(N130="základní",J130,0)</f>
        <v>0</v>
      </c>
      <c r="BF130" s="181">
        <f>IF(N130="snížená",J130,0)</f>
        <v>0</v>
      </c>
      <c r="BG130" s="181">
        <f>IF(N130="zákl. přenesená",J130,0)</f>
        <v>0</v>
      </c>
      <c r="BH130" s="181">
        <f>IF(N130="sníž. přenesená",J130,0)</f>
        <v>0</v>
      </c>
      <c r="BI130" s="181">
        <f>IF(N130="nulová",J130,0)</f>
        <v>0</v>
      </c>
      <c r="BJ130" s="20" t="s">
        <v>88</v>
      </c>
      <c r="BK130" s="181">
        <f>ROUND(I130*H130,2)</f>
        <v>0</v>
      </c>
      <c r="BL130" s="20" t="s">
        <v>302</v>
      </c>
      <c r="BM130" s="180" t="s">
        <v>2378</v>
      </c>
    </row>
    <row r="131" spans="1:65" s="2" customFormat="1" ht="14.4" customHeight="1">
      <c r="A131" s="40"/>
      <c r="B131" s="167"/>
      <c r="C131" s="168" t="s">
        <v>350</v>
      </c>
      <c r="D131" s="168" t="s">
        <v>218</v>
      </c>
      <c r="E131" s="169" t="s">
        <v>2303</v>
      </c>
      <c r="F131" s="170" t="s">
        <v>2304</v>
      </c>
      <c r="G131" s="171" t="s">
        <v>1435</v>
      </c>
      <c r="H131" s="172">
        <v>0.08</v>
      </c>
      <c r="I131" s="173"/>
      <c r="J131" s="174">
        <f>ROUND(I131*H131,2)</f>
        <v>0</v>
      </c>
      <c r="K131" s="175"/>
      <c r="L131" s="41"/>
      <c r="M131" s="176" t="s">
        <v>3</v>
      </c>
      <c r="N131" s="177" t="s">
        <v>51</v>
      </c>
      <c r="O131" s="74"/>
      <c r="P131" s="178">
        <f>O131*H131</f>
        <v>0</v>
      </c>
      <c r="Q131" s="178">
        <v>0</v>
      </c>
      <c r="R131" s="178">
        <f>Q131*H131</f>
        <v>0</v>
      </c>
      <c r="S131" s="178">
        <v>0</v>
      </c>
      <c r="T131" s="179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180" t="s">
        <v>302</v>
      </c>
      <c r="AT131" s="180" t="s">
        <v>218</v>
      </c>
      <c r="AU131" s="180" t="s">
        <v>22</v>
      </c>
      <c r="AY131" s="20" t="s">
        <v>216</v>
      </c>
      <c r="BE131" s="181">
        <f>IF(N131="základní",J131,0)</f>
        <v>0</v>
      </c>
      <c r="BF131" s="181">
        <f>IF(N131="snížená",J131,0)</f>
        <v>0</v>
      </c>
      <c r="BG131" s="181">
        <f>IF(N131="zákl. přenesená",J131,0)</f>
        <v>0</v>
      </c>
      <c r="BH131" s="181">
        <f>IF(N131="sníž. přenesená",J131,0)</f>
        <v>0</v>
      </c>
      <c r="BI131" s="181">
        <f>IF(N131="nulová",J131,0)</f>
        <v>0</v>
      </c>
      <c r="BJ131" s="20" t="s">
        <v>88</v>
      </c>
      <c r="BK131" s="181">
        <f>ROUND(I131*H131,2)</f>
        <v>0</v>
      </c>
      <c r="BL131" s="20" t="s">
        <v>302</v>
      </c>
      <c r="BM131" s="180" t="s">
        <v>2305</v>
      </c>
    </row>
    <row r="132" spans="1:65" s="2" customFormat="1" ht="37.8" customHeight="1">
      <c r="A132" s="40"/>
      <c r="B132" s="167"/>
      <c r="C132" s="168" t="s">
        <v>354</v>
      </c>
      <c r="D132" s="168" t="s">
        <v>218</v>
      </c>
      <c r="E132" s="169" t="s">
        <v>2306</v>
      </c>
      <c r="F132" s="170" t="s">
        <v>2307</v>
      </c>
      <c r="G132" s="171" t="s">
        <v>2308</v>
      </c>
      <c r="H132" s="240"/>
      <c r="I132" s="173"/>
      <c r="J132" s="174">
        <f>ROUND(I132*H132,2)</f>
        <v>0</v>
      </c>
      <c r="K132" s="175"/>
      <c r="L132" s="41"/>
      <c r="M132" s="176" t="s">
        <v>3</v>
      </c>
      <c r="N132" s="177" t="s">
        <v>51</v>
      </c>
      <c r="O132" s="74"/>
      <c r="P132" s="178">
        <f>O132*H132</f>
        <v>0</v>
      </c>
      <c r="Q132" s="178">
        <v>0</v>
      </c>
      <c r="R132" s="178">
        <f>Q132*H132</f>
        <v>0</v>
      </c>
      <c r="S132" s="178">
        <v>0</v>
      </c>
      <c r="T132" s="179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180" t="s">
        <v>302</v>
      </c>
      <c r="AT132" s="180" t="s">
        <v>218</v>
      </c>
      <c r="AU132" s="180" t="s">
        <v>22</v>
      </c>
      <c r="AY132" s="20" t="s">
        <v>216</v>
      </c>
      <c r="BE132" s="181">
        <f>IF(N132="základní",J132,0)</f>
        <v>0</v>
      </c>
      <c r="BF132" s="181">
        <f>IF(N132="snížená",J132,0)</f>
        <v>0</v>
      </c>
      <c r="BG132" s="181">
        <f>IF(N132="zákl. přenesená",J132,0)</f>
        <v>0</v>
      </c>
      <c r="BH132" s="181">
        <f>IF(N132="sníž. přenesená",J132,0)</f>
        <v>0</v>
      </c>
      <c r="BI132" s="181">
        <f>IF(N132="nulová",J132,0)</f>
        <v>0</v>
      </c>
      <c r="BJ132" s="20" t="s">
        <v>88</v>
      </c>
      <c r="BK132" s="181">
        <f>ROUND(I132*H132,2)</f>
        <v>0</v>
      </c>
      <c r="BL132" s="20" t="s">
        <v>302</v>
      </c>
      <c r="BM132" s="180" t="s">
        <v>2309</v>
      </c>
    </row>
    <row r="133" spans="1:63" s="12" customFormat="1" ht="22.8" customHeight="1">
      <c r="A133" s="12"/>
      <c r="B133" s="154"/>
      <c r="C133" s="12"/>
      <c r="D133" s="155" t="s">
        <v>79</v>
      </c>
      <c r="E133" s="165" t="s">
        <v>2313</v>
      </c>
      <c r="F133" s="165" t="s">
        <v>2314</v>
      </c>
      <c r="G133" s="12"/>
      <c r="H133" s="12"/>
      <c r="I133" s="157"/>
      <c r="J133" s="166">
        <f>BK133</f>
        <v>0</v>
      </c>
      <c r="K133" s="12"/>
      <c r="L133" s="154"/>
      <c r="M133" s="159"/>
      <c r="N133" s="160"/>
      <c r="O133" s="160"/>
      <c r="P133" s="161">
        <f>SUM(P134:P135)</f>
        <v>0</v>
      </c>
      <c r="Q133" s="160"/>
      <c r="R133" s="161">
        <f>SUM(R134:R135)</f>
        <v>0</v>
      </c>
      <c r="S133" s="160"/>
      <c r="T133" s="162">
        <f>SUM(T134:T135)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155" t="s">
        <v>22</v>
      </c>
      <c r="AT133" s="163" t="s">
        <v>79</v>
      </c>
      <c r="AU133" s="163" t="s">
        <v>88</v>
      </c>
      <c r="AY133" s="155" t="s">
        <v>216</v>
      </c>
      <c r="BK133" s="164">
        <f>SUM(BK134:BK135)</f>
        <v>0</v>
      </c>
    </row>
    <row r="134" spans="1:65" s="2" customFormat="1" ht="24.15" customHeight="1">
      <c r="A134" s="40"/>
      <c r="B134" s="167"/>
      <c r="C134" s="168" t="s">
        <v>362</v>
      </c>
      <c r="D134" s="168" t="s">
        <v>218</v>
      </c>
      <c r="E134" s="169" t="s">
        <v>2315</v>
      </c>
      <c r="F134" s="170" t="s">
        <v>2316</v>
      </c>
      <c r="G134" s="171" t="s">
        <v>1435</v>
      </c>
      <c r="H134" s="172">
        <v>0.08</v>
      </c>
      <c r="I134" s="173"/>
      <c r="J134" s="174">
        <f>ROUND(I134*H134,2)</f>
        <v>0</v>
      </c>
      <c r="K134" s="175"/>
      <c r="L134" s="41"/>
      <c r="M134" s="176" t="s">
        <v>3</v>
      </c>
      <c r="N134" s="177" t="s">
        <v>51</v>
      </c>
      <c r="O134" s="74"/>
      <c r="P134" s="178">
        <f>O134*H134</f>
        <v>0</v>
      </c>
      <c r="Q134" s="178">
        <v>0</v>
      </c>
      <c r="R134" s="178">
        <f>Q134*H134</f>
        <v>0</v>
      </c>
      <c r="S134" s="178">
        <v>0</v>
      </c>
      <c r="T134" s="179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180" t="s">
        <v>302</v>
      </c>
      <c r="AT134" s="180" t="s">
        <v>218</v>
      </c>
      <c r="AU134" s="180" t="s">
        <v>22</v>
      </c>
      <c r="AY134" s="20" t="s">
        <v>216</v>
      </c>
      <c r="BE134" s="181">
        <f>IF(N134="základní",J134,0)</f>
        <v>0</v>
      </c>
      <c r="BF134" s="181">
        <f>IF(N134="snížená",J134,0)</f>
        <v>0</v>
      </c>
      <c r="BG134" s="181">
        <f>IF(N134="zákl. přenesená",J134,0)</f>
        <v>0</v>
      </c>
      <c r="BH134" s="181">
        <f>IF(N134="sníž. přenesená",J134,0)</f>
        <v>0</v>
      </c>
      <c r="BI134" s="181">
        <f>IF(N134="nulová",J134,0)</f>
        <v>0</v>
      </c>
      <c r="BJ134" s="20" t="s">
        <v>88</v>
      </c>
      <c r="BK134" s="181">
        <f>ROUND(I134*H134,2)</f>
        <v>0</v>
      </c>
      <c r="BL134" s="20" t="s">
        <v>302</v>
      </c>
      <c r="BM134" s="180" t="s">
        <v>2317</v>
      </c>
    </row>
    <row r="135" spans="1:47" s="2" customFormat="1" ht="12">
      <c r="A135" s="40"/>
      <c r="B135" s="41"/>
      <c r="C135" s="40"/>
      <c r="D135" s="183" t="s">
        <v>229</v>
      </c>
      <c r="E135" s="40"/>
      <c r="F135" s="191" t="s">
        <v>2318</v>
      </c>
      <c r="G135" s="40"/>
      <c r="H135" s="40"/>
      <c r="I135" s="192"/>
      <c r="J135" s="40"/>
      <c r="K135" s="40"/>
      <c r="L135" s="41"/>
      <c r="M135" s="193"/>
      <c r="N135" s="194"/>
      <c r="O135" s="74"/>
      <c r="P135" s="74"/>
      <c r="Q135" s="74"/>
      <c r="R135" s="74"/>
      <c r="S135" s="74"/>
      <c r="T135" s="75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T135" s="20" t="s">
        <v>229</v>
      </c>
      <c r="AU135" s="20" t="s">
        <v>22</v>
      </c>
    </row>
    <row r="136" spans="1:63" s="12" customFormat="1" ht="25.9" customHeight="1">
      <c r="A136" s="12"/>
      <c r="B136" s="154"/>
      <c r="C136" s="12"/>
      <c r="D136" s="155" t="s">
        <v>79</v>
      </c>
      <c r="E136" s="156" t="s">
        <v>1100</v>
      </c>
      <c r="F136" s="156" t="s">
        <v>1101</v>
      </c>
      <c r="G136" s="12"/>
      <c r="H136" s="12"/>
      <c r="I136" s="157"/>
      <c r="J136" s="158">
        <f>BK136</f>
        <v>0</v>
      </c>
      <c r="K136" s="12"/>
      <c r="L136" s="154"/>
      <c r="M136" s="159"/>
      <c r="N136" s="160"/>
      <c r="O136" s="160"/>
      <c r="P136" s="161">
        <f>P137</f>
        <v>0</v>
      </c>
      <c r="Q136" s="160"/>
      <c r="R136" s="161">
        <f>R137</f>
        <v>0</v>
      </c>
      <c r="S136" s="160"/>
      <c r="T136" s="162">
        <f>T137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155" t="s">
        <v>222</v>
      </c>
      <c r="AT136" s="163" t="s">
        <v>79</v>
      </c>
      <c r="AU136" s="163" t="s">
        <v>80</v>
      </c>
      <c r="AY136" s="155" t="s">
        <v>216</v>
      </c>
      <c r="BK136" s="164">
        <f>BK137</f>
        <v>0</v>
      </c>
    </row>
    <row r="137" spans="1:65" s="2" customFormat="1" ht="14.4" customHeight="1">
      <c r="A137" s="40"/>
      <c r="B137" s="167"/>
      <c r="C137" s="168" t="s">
        <v>368</v>
      </c>
      <c r="D137" s="168" t="s">
        <v>218</v>
      </c>
      <c r="E137" s="169" t="s">
        <v>2373</v>
      </c>
      <c r="F137" s="170" t="s">
        <v>2374</v>
      </c>
      <c r="G137" s="171" t="s">
        <v>1089</v>
      </c>
      <c r="H137" s="172">
        <v>3</v>
      </c>
      <c r="I137" s="173"/>
      <c r="J137" s="174">
        <f>ROUND(I137*H137,2)</f>
        <v>0</v>
      </c>
      <c r="K137" s="175"/>
      <c r="L137" s="41"/>
      <c r="M137" s="214" t="s">
        <v>3</v>
      </c>
      <c r="N137" s="215" t="s">
        <v>51</v>
      </c>
      <c r="O137" s="216"/>
      <c r="P137" s="217">
        <f>O137*H137</f>
        <v>0</v>
      </c>
      <c r="Q137" s="217">
        <v>0</v>
      </c>
      <c r="R137" s="217">
        <f>Q137*H137</f>
        <v>0</v>
      </c>
      <c r="S137" s="217">
        <v>0</v>
      </c>
      <c r="T137" s="218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180" t="s">
        <v>2375</v>
      </c>
      <c r="AT137" s="180" t="s">
        <v>218</v>
      </c>
      <c r="AU137" s="180" t="s">
        <v>88</v>
      </c>
      <c r="AY137" s="20" t="s">
        <v>216</v>
      </c>
      <c r="BE137" s="181">
        <f>IF(N137="základní",J137,0)</f>
        <v>0</v>
      </c>
      <c r="BF137" s="181">
        <f>IF(N137="snížená",J137,0)</f>
        <v>0</v>
      </c>
      <c r="BG137" s="181">
        <f>IF(N137="zákl. přenesená",J137,0)</f>
        <v>0</v>
      </c>
      <c r="BH137" s="181">
        <f>IF(N137="sníž. přenesená",J137,0)</f>
        <v>0</v>
      </c>
      <c r="BI137" s="181">
        <f>IF(N137="nulová",J137,0)</f>
        <v>0</v>
      </c>
      <c r="BJ137" s="20" t="s">
        <v>88</v>
      </c>
      <c r="BK137" s="181">
        <f>ROUND(I137*H137,2)</f>
        <v>0</v>
      </c>
      <c r="BL137" s="20" t="s">
        <v>2375</v>
      </c>
      <c r="BM137" s="180" t="s">
        <v>2379</v>
      </c>
    </row>
    <row r="138" spans="1:31" s="2" customFormat="1" ht="6.95" customHeight="1">
      <c r="A138" s="40"/>
      <c r="B138" s="57"/>
      <c r="C138" s="58"/>
      <c r="D138" s="58"/>
      <c r="E138" s="58"/>
      <c r="F138" s="58"/>
      <c r="G138" s="58"/>
      <c r="H138" s="58"/>
      <c r="I138" s="58"/>
      <c r="J138" s="58"/>
      <c r="K138" s="58"/>
      <c r="L138" s="41"/>
      <c r="M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</row>
  </sheetData>
  <autoFilter ref="C86:K137"/>
  <mergeCells count="9">
    <mergeCell ref="E7:H7"/>
    <mergeCell ref="E9:H9"/>
    <mergeCell ref="E18:H18"/>
    <mergeCell ref="E27:H27"/>
    <mergeCell ref="E48:H48"/>
    <mergeCell ref="E50:H50"/>
    <mergeCell ref="E77:H77"/>
    <mergeCell ref="E79:H7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9" t="s">
        <v>6</v>
      </c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164</v>
      </c>
    </row>
    <row r="3" spans="2:46" s="1" customFormat="1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3"/>
      <c r="AT3" s="20" t="s">
        <v>22</v>
      </c>
    </row>
    <row r="4" spans="2:46" s="1" customFormat="1" ht="24.95" customHeight="1">
      <c r="B4" s="23"/>
      <c r="D4" s="24" t="s">
        <v>186</v>
      </c>
      <c r="L4" s="23"/>
      <c r="M4" s="116" t="s">
        <v>11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33" t="s">
        <v>17</v>
      </c>
      <c r="L6" s="23"/>
    </row>
    <row r="7" spans="2:12" s="1" customFormat="1" ht="16.5" customHeight="1">
      <c r="B7" s="23"/>
      <c r="E7" s="117" t="str">
        <f>'Rekapitulace stavby'!K6</f>
        <v>II/187 Kolínec průtah</v>
      </c>
      <c r="F7" s="33"/>
      <c r="G7" s="33"/>
      <c r="H7" s="33"/>
      <c r="L7" s="23"/>
    </row>
    <row r="8" spans="1:31" s="2" customFormat="1" ht="12" customHeight="1">
      <c r="A8" s="40"/>
      <c r="B8" s="41"/>
      <c r="C8" s="40"/>
      <c r="D8" s="33" t="s">
        <v>187</v>
      </c>
      <c r="E8" s="40"/>
      <c r="F8" s="40"/>
      <c r="G8" s="40"/>
      <c r="H8" s="40"/>
      <c r="I8" s="40"/>
      <c r="J8" s="40"/>
      <c r="K8" s="40"/>
      <c r="L8" s="118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24.75" customHeight="1">
      <c r="A9" s="40"/>
      <c r="B9" s="41"/>
      <c r="C9" s="40"/>
      <c r="D9" s="40"/>
      <c r="E9" s="64" t="s">
        <v>2437</v>
      </c>
      <c r="F9" s="40"/>
      <c r="G9" s="40"/>
      <c r="H9" s="40"/>
      <c r="I9" s="40"/>
      <c r="J9" s="40"/>
      <c r="K9" s="40"/>
      <c r="L9" s="118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1"/>
      <c r="C10" s="40"/>
      <c r="D10" s="40"/>
      <c r="E10" s="40"/>
      <c r="F10" s="40"/>
      <c r="G10" s="40"/>
      <c r="H10" s="40"/>
      <c r="I10" s="40"/>
      <c r="J10" s="40"/>
      <c r="K10" s="40"/>
      <c r="L10" s="118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1"/>
      <c r="C11" s="40"/>
      <c r="D11" s="33" t="s">
        <v>19</v>
      </c>
      <c r="E11" s="40"/>
      <c r="F11" s="28" t="s">
        <v>20</v>
      </c>
      <c r="G11" s="40"/>
      <c r="H11" s="40"/>
      <c r="I11" s="33" t="s">
        <v>21</v>
      </c>
      <c r="J11" s="28" t="s">
        <v>3</v>
      </c>
      <c r="K11" s="40"/>
      <c r="L11" s="118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1"/>
      <c r="C12" s="40"/>
      <c r="D12" s="33" t="s">
        <v>23</v>
      </c>
      <c r="E12" s="40"/>
      <c r="F12" s="28" t="s">
        <v>24</v>
      </c>
      <c r="G12" s="40"/>
      <c r="H12" s="40"/>
      <c r="I12" s="33" t="s">
        <v>25</v>
      </c>
      <c r="J12" s="66" t="str">
        <f>'Rekapitulace stavby'!AN8</f>
        <v>21. 1. 2021</v>
      </c>
      <c r="K12" s="40"/>
      <c r="L12" s="118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1"/>
      <c r="C13" s="40"/>
      <c r="D13" s="40"/>
      <c r="E13" s="40"/>
      <c r="F13" s="40"/>
      <c r="G13" s="40"/>
      <c r="H13" s="40"/>
      <c r="I13" s="40"/>
      <c r="J13" s="40"/>
      <c r="K13" s="40"/>
      <c r="L13" s="118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1"/>
      <c r="C14" s="40"/>
      <c r="D14" s="33" t="s">
        <v>31</v>
      </c>
      <c r="E14" s="40"/>
      <c r="F14" s="40"/>
      <c r="G14" s="40"/>
      <c r="H14" s="40"/>
      <c r="I14" s="33" t="s">
        <v>32</v>
      </c>
      <c r="J14" s="28" t="s">
        <v>33</v>
      </c>
      <c r="K14" s="40"/>
      <c r="L14" s="118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1"/>
      <c r="C15" s="40"/>
      <c r="D15" s="40"/>
      <c r="E15" s="28" t="s">
        <v>34</v>
      </c>
      <c r="F15" s="40"/>
      <c r="G15" s="40"/>
      <c r="H15" s="40"/>
      <c r="I15" s="33" t="s">
        <v>35</v>
      </c>
      <c r="J15" s="28" t="s">
        <v>3</v>
      </c>
      <c r="K15" s="40"/>
      <c r="L15" s="118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1"/>
      <c r="C16" s="40"/>
      <c r="D16" s="40"/>
      <c r="E16" s="40"/>
      <c r="F16" s="40"/>
      <c r="G16" s="40"/>
      <c r="H16" s="40"/>
      <c r="I16" s="40"/>
      <c r="J16" s="40"/>
      <c r="K16" s="40"/>
      <c r="L16" s="118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1"/>
      <c r="C17" s="40"/>
      <c r="D17" s="33" t="s">
        <v>36</v>
      </c>
      <c r="E17" s="40"/>
      <c r="F17" s="40"/>
      <c r="G17" s="40"/>
      <c r="H17" s="40"/>
      <c r="I17" s="33" t="s">
        <v>32</v>
      </c>
      <c r="J17" s="34" t="str">
        <f>'Rekapitulace stavby'!AN13</f>
        <v>Vyplň údaj</v>
      </c>
      <c r="K17" s="40"/>
      <c r="L17" s="118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1"/>
      <c r="C18" s="40"/>
      <c r="D18" s="40"/>
      <c r="E18" s="34" t="str">
        <f>'Rekapitulace stavby'!E14</f>
        <v>Vyplň údaj</v>
      </c>
      <c r="F18" s="28"/>
      <c r="G18" s="28"/>
      <c r="H18" s="28"/>
      <c r="I18" s="33" t="s">
        <v>35</v>
      </c>
      <c r="J18" s="34" t="str">
        <f>'Rekapitulace stavby'!AN14</f>
        <v>Vyplň údaj</v>
      </c>
      <c r="K18" s="40"/>
      <c r="L18" s="118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1"/>
      <c r="C19" s="40"/>
      <c r="D19" s="40"/>
      <c r="E19" s="40"/>
      <c r="F19" s="40"/>
      <c r="G19" s="40"/>
      <c r="H19" s="40"/>
      <c r="I19" s="40"/>
      <c r="J19" s="40"/>
      <c r="K19" s="40"/>
      <c r="L19" s="118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1"/>
      <c r="C20" s="40"/>
      <c r="D20" s="33" t="s">
        <v>38</v>
      </c>
      <c r="E20" s="40"/>
      <c r="F20" s="40"/>
      <c r="G20" s="40"/>
      <c r="H20" s="40"/>
      <c r="I20" s="33" t="s">
        <v>32</v>
      </c>
      <c r="J20" s="28" t="s">
        <v>39</v>
      </c>
      <c r="K20" s="40"/>
      <c r="L20" s="118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1"/>
      <c r="C21" s="40"/>
      <c r="D21" s="40"/>
      <c r="E21" s="28" t="s">
        <v>40</v>
      </c>
      <c r="F21" s="40"/>
      <c r="G21" s="40"/>
      <c r="H21" s="40"/>
      <c r="I21" s="33" t="s">
        <v>35</v>
      </c>
      <c r="J21" s="28" t="s">
        <v>3</v>
      </c>
      <c r="K21" s="40"/>
      <c r="L21" s="118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1"/>
      <c r="C22" s="40"/>
      <c r="D22" s="40"/>
      <c r="E22" s="40"/>
      <c r="F22" s="40"/>
      <c r="G22" s="40"/>
      <c r="H22" s="40"/>
      <c r="I22" s="40"/>
      <c r="J22" s="40"/>
      <c r="K22" s="40"/>
      <c r="L22" s="118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1"/>
      <c r="C23" s="40"/>
      <c r="D23" s="33" t="s">
        <v>42</v>
      </c>
      <c r="E23" s="40"/>
      <c r="F23" s="40"/>
      <c r="G23" s="40"/>
      <c r="H23" s="40"/>
      <c r="I23" s="33" t="s">
        <v>32</v>
      </c>
      <c r="J23" s="28" t="s">
        <v>39</v>
      </c>
      <c r="K23" s="40"/>
      <c r="L23" s="118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1"/>
      <c r="C24" s="40"/>
      <c r="D24" s="40"/>
      <c r="E24" s="28" t="s">
        <v>43</v>
      </c>
      <c r="F24" s="40"/>
      <c r="G24" s="40"/>
      <c r="H24" s="40"/>
      <c r="I24" s="33" t="s">
        <v>35</v>
      </c>
      <c r="J24" s="28" t="s">
        <v>3</v>
      </c>
      <c r="K24" s="40"/>
      <c r="L24" s="118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1"/>
      <c r="C25" s="40"/>
      <c r="D25" s="40"/>
      <c r="E25" s="40"/>
      <c r="F25" s="40"/>
      <c r="G25" s="40"/>
      <c r="H25" s="40"/>
      <c r="I25" s="40"/>
      <c r="J25" s="40"/>
      <c r="K25" s="40"/>
      <c r="L25" s="118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1"/>
      <c r="C26" s="40"/>
      <c r="D26" s="33" t="s">
        <v>44</v>
      </c>
      <c r="E26" s="40"/>
      <c r="F26" s="40"/>
      <c r="G26" s="40"/>
      <c r="H26" s="40"/>
      <c r="I26" s="40"/>
      <c r="J26" s="40"/>
      <c r="K26" s="40"/>
      <c r="L26" s="118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19"/>
      <c r="B27" s="120"/>
      <c r="C27" s="119"/>
      <c r="D27" s="119"/>
      <c r="E27" s="38" t="s">
        <v>3</v>
      </c>
      <c r="F27" s="38"/>
      <c r="G27" s="38"/>
      <c r="H27" s="38"/>
      <c r="I27" s="119"/>
      <c r="J27" s="119"/>
      <c r="K27" s="119"/>
      <c r="L27" s="121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</row>
    <row r="28" spans="1:31" s="2" customFormat="1" ht="6.95" customHeight="1">
      <c r="A28" s="40"/>
      <c r="B28" s="41"/>
      <c r="C28" s="40"/>
      <c r="D28" s="40"/>
      <c r="E28" s="40"/>
      <c r="F28" s="40"/>
      <c r="G28" s="40"/>
      <c r="H28" s="40"/>
      <c r="I28" s="40"/>
      <c r="J28" s="40"/>
      <c r="K28" s="40"/>
      <c r="L28" s="118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1"/>
      <c r="C29" s="40"/>
      <c r="D29" s="86"/>
      <c r="E29" s="86"/>
      <c r="F29" s="86"/>
      <c r="G29" s="86"/>
      <c r="H29" s="86"/>
      <c r="I29" s="86"/>
      <c r="J29" s="86"/>
      <c r="K29" s="86"/>
      <c r="L29" s="118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1"/>
      <c r="C30" s="40"/>
      <c r="D30" s="122" t="s">
        <v>46</v>
      </c>
      <c r="E30" s="40"/>
      <c r="F30" s="40"/>
      <c r="G30" s="40"/>
      <c r="H30" s="40"/>
      <c r="I30" s="40"/>
      <c r="J30" s="92">
        <f>ROUND(J82,2)</f>
        <v>0</v>
      </c>
      <c r="K30" s="40"/>
      <c r="L30" s="118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1"/>
      <c r="C31" s="40"/>
      <c r="D31" s="86"/>
      <c r="E31" s="86"/>
      <c r="F31" s="86"/>
      <c r="G31" s="86"/>
      <c r="H31" s="86"/>
      <c r="I31" s="86"/>
      <c r="J31" s="86"/>
      <c r="K31" s="86"/>
      <c r="L31" s="118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1"/>
      <c r="C32" s="40"/>
      <c r="D32" s="40"/>
      <c r="E32" s="40"/>
      <c r="F32" s="45" t="s">
        <v>48</v>
      </c>
      <c r="G32" s="40"/>
      <c r="H32" s="40"/>
      <c r="I32" s="45" t="s">
        <v>47</v>
      </c>
      <c r="J32" s="45" t="s">
        <v>49</v>
      </c>
      <c r="K32" s="40"/>
      <c r="L32" s="118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1"/>
      <c r="C33" s="40"/>
      <c r="D33" s="123" t="s">
        <v>50</v>
      </c>
      <c r="E33" s="33" t="s">
        <v>51</v>
      </c>
      <c r="F33" s="124">
        <f>ROUND((SUM(BE82:BE96)),2)</f>
        <v>0</v>
      </c>
      <c r="G33" s="40"/>
      <c r="H33" s="40"/>
      <c r="I33" s="125">
        <v>0.21</v>
      </c>
      <c r="J33" s="124">
        <f>ROUND(((SUM(BE82:BE96))*I33),2)</f>
        <v>0</v>
      </c>
      <c r="K33" s="40"/>
      <c r="L33" s="118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1"/>
      <c r="C34" s="40"/>
      <c r="D34" s="40"/>
      <c r="E34" s="33" t="s">
        <v>52</v>
      </c>
      <c r="F34" s="124">
        <f>ROUND((SUM(BF82:BF96)),2)</f>
        <v>0</v>
      </c>
      <c r="G34" s="40"/>
      <c r="H34" s="40"/>
      <c r="I34" s="125">
        <v>0.15</v>
      </c>
      <c r="J34" s="124">
        <f>ROUND(((SUM(BF82:BF96))*I34),2)</f>
        <v>0</v>
      </c>
      <c r="K34" s="40"/>
      <c r="L34" s="118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1"/>
      <c r="C35" s="40"/>
      <c r="D35" s="40"/>
      <c r="E35" s="33" t="s">
        <v>53</v>
      </c>
      <c r="F35" s="124">
        <f>ROUND((SUM(BG82:BG96)),2)</f>
        <v>0</v>
      </c>
      <c r="G35" s="40"/>
      <c r="H35" s="40"/>
      <c r="I35" s="125">
        <v>0.21</v>
      </c>
      <c r="J35" s="124">
        <f>0</f>
        <v>0</v>
      </c>
      <c r="K35" s="40"/>
      <c r="L35" s="118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1"/>
      <c r="C36" s="40"/>
      <c r="D36" s="40"/>
      <c r="E36" s="33" t="s">
        <v>54</v>
      </c>
      <c r="F36" s="124">
        <f>ROUND((SUM(BH82:BH96)),2)</f>
        <v>0</v>
      </c>
      <c r="G36" s="40"/>
      <c r="H36" s="40"/>
      <c r="I36" s="125">
        <v>0.15</v>
      </c>
      <c r="J36" s="124">
        <f>0</f>
        <v>0</v>
      </c>
      <c r="K36" s="40"/>
      <c r="L36" s="118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1"/>
      <c r="C37" s="40"/>
      <c r="D37" s="40"/>
      <c r="E37" s="33" t="s">
        <v>55</v>
      </c>
      <c r="F37" s="124">
        <f>ROUND((SUM(BI82:BI96)),2)</f>
        <v>0</v>
      </c>
      <c r="G37" s="40"/>
      <c r="H37" s="40"/>
      <c r="I37" s="125">
        <v>0</v>
      </c>
      <c r="J37" s="124">
        <f>0</f>
        <v>0</v>
      </c>
      <c r="K37" s="40"/>
      <c r="L37" s="118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1"/>
      <c r="C38" s="40"/>
      <c r="D38" s="40"/>
      <c r="E38" s="40"/>
      <c r="F38" s="40"/>
      <c r="G38" s="40"/>
      <c r="H38" s="40"/>
      <c r="I38" s="40"/>
      <c r="J38" s="40"/>
      <c r="K38" s="40"/>
      <c r="L38" s="118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1"/>
      <c r="C39" s="126"/>
      <c r="D39" s="127" t="s">
        <v>56</v>
      </c>
      <c r="E39" s="78"/>
      <c r="F39" s="78"/>
      <c r="G39" s="128" t="s">
        <v>57</v>
      </c>
      <c r="H39" s="129" t="s">
        <v>58</v>
      </c>
      <c r="I39" s="78"/>
      <c r="J39" s="130">
        <f>SUM(J30:J37)</f>
        <v>0</v>
      </c>
      <c r="K39" s="131"/>
      <c r="L39" s="118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57"/>
      <c r="C40" s="58"/>
      <c r="D40" s="58"/>
      <c r="E40" s="58"/>
      <c r="F40" s="58"/>
      <c r="G40" s="58"/>
      <c r="H40" s="58"/>
      <c r="I40" s="58"/>
      <c r="J40" s="58"/>
      <c r="K40" s="58"/>
      <c r="L40" s="118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59"/>
      <c r="C44" s="60"/>
      <c r="D44" s="60"/>
      <c r="E44" s="60"/>
      <c r="F44" s="60"/>
      <c r="G44" s="60"/>
      <c r="H44" s="60"/>
      <c r="I44" s="60"/>
      <c r="J44" s="60"/>
      <c r="K44" s="60"/>
      <c r="L44" s="118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4" t="s">
        <v>189</v>
      </c>
      <c r="D45" s="40"/>
      <c r="E45" s="40"/>
      <c r="F45" s="40"/>
      <c r="G45" s="40"/>
      <c r="H45" s="40"/>
      <c r="I45" s="40"/>
      <c r="J45" s="40"/>
      <c r="K45" s="40"/>
      <c r="L45" s="118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0"/>
      <c r="D46" s="40"/>
      <c r="E46" s="40"/>
      <c r="F46" s="40"/>
      <c r="G46" s="40"/>
      <c r="H46" s="40"/>
      <c r="I46" s="40"/>
      <c r="J46" s="40"/>
      <c r="K46" s="40"/>
      <c r="L46" s="118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3" t="s">
        <v>17</v>
      </c>
      <c r="D47" s="40"/>
      <c r="E47" s="40"/>
      <c r="F47" s="40"/>
      <c r="G47" s="40"/>
      <c r="H47" s="40"/>
      <c r="I47" s="40"/>
      <c r="J47" s="40"/>
      <c r="K47" s="40"/>
      <c r="L47" s="118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0"/>
      <c r="D48" s="40"/>
      <c r="E48" s="117" t="str">
        <f>E7</f>
        <v>II/187 Kolínec průtah</v>
      </c>
      <c r="F48" s="33"/>
      <c r="G48" s="33"/>
      <c r="H48" s="33"/>
      <c r="I48" s="40"/>
      <c r="J48" s="40"/>
      <c r="K48" s="40"/>
      <c r="L48" s="118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3" t="s">
        <v>187</v>
      </c>
      <c r="D49" s="40"/>
      <c r="E49" s="40"/>
      <c r="F49" s="40"/>
      <c r="G49" s="40"/>
      <c r="H49" s="40"/>
      <c r="I49" s="40"/>
      <c r="J49" s="40"/>
      <c r="K49" s="40"/>
      <c r="L49" s="118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24.75" customHeight="1">
      <c r="A50" s="40"/>
      <c r="B50" s="41"/>
      <c r="C50" s="40"/>
      <c r="D50" s="40"/>
      <c r="E50" s="64" t="str">
        <f>E9</f>
        <v>SO 701.3 - Nové oplocení s podezdívkou - III.úsek - uznatelní náklady</v>
      </c>
      <c r="F50" s="40"/>
      <c r="G50" s="40"/>
      <c r="H50" s="40"/>
      <c r="I50" s="40"/>
      <c r="J50" s="40"/>
      <c r="K50" s="40"/>
      <c r="L50" s="118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0"/>
      <c r="D51" s="40"/>
      <c r="E51" s="40"/>
      <c r="F51" s="40"/>
      <c r="G51" s="40"/>
      <c r="H51" s="40"/>
      <c r="I51" s="40"/>
      <c r="J51" s="40"/>
      <c r="K51" s="40"/>
      <c r="L51" s="118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3" t="s">
        <v>23</v>
      </c>
      <c r="D52" s="40"/>
      <c r="E52" s="40"/>
      <c r="F52" s="28" t="str">
        <f>F12</f>
        <v>Kolínec</v>
      </c>
      <c r="G52" s="40"/>
      <c r="H52" s="40"/>
      <c r="I52" s="33" t="s">
        <v>25</v>
      </c>
      <c r="J52" s="66" t="str">
        <f>IF(J12="","",J12)</f>
        <v>21. 1. 2021</v>
      </c>
      <c r="K52" s="40"/>
      <c r="L52" s="118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0"/>
      <c r="D53" s="40"/>
      <c r="E53" s="40"/>
      <c r="F53" s="40"/>
      <c r="G53" s="40"/>
      <c r="H53" s="40"/>
      <c r="I53" s="40"/>
      <c r="J53" s="40"/>
      <c r="K53" s="40"/>
      <c r="L53" s="118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40.05" customHeight="1">
      <c r="A54" s="40"/>
      <c r="B54" s="41"/>
      <c r="C54" s="33" t="s">
        <v>31</v>
      </c>
      <c r="D54" s="40"/>
      <c r="E54" s="40"/>
      <c r="F54" s="28" t="str">
        <f>E15</f>
        <v>Městys Kolínec, Kolínec 28, 341 12 Kolínec</v>
      </c>
      <c r="G54" s="40"/>
      <c r="H54" s="40"/>
      <c r="I54" s="33" t="s">
        <v>38</v>
      </c>
      <c r="J54" s="38" t="str">
        <f>E21</f>
        <v>Ing. arch. Martin Jirovský Ph.D., MBA</v>
      </c>
      <c r="K54" s="40"/>
      <c r="L54" s="118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40.05" customHeight="1">
      <c r="A55" s="40"/>
      <c r="B55" s="41"/>
      <c r="C55" s="33" t="s">
        <v>36</v>
      </c>
      <c r="D55" s="40"/>
      <c r="E55" s="40"/>
      <c r="F55" s="28" t="str">
        <f>IF(E18="","",E18)</f>
        <v>Vyplň údaj</v>
      </c>
      <c r="G55" s="40"/>
      <c r="H55" s="40"/>
      <c r="I55" s="33" t="s">
        <v>42</v>
      </c>
      <c r="J55" s="38" t="str">
        <f>E24</f>
        <v>Centrum služen Staré město; Petra Stejskalová</v>
      </c>
      <c r="K55" s="40"/>
      <c r="L55" s="118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0"/>
      <c r="D56" s="40"/>
      <c r="E56" s="40"/>
      <c r="F56" s="40"/>
      <c r="G56" s="40"/>
      <c r="H56" s="40"/>
      <c r="I56" s="40"/>
      <c r="J56" s="40"/>
      <c r="K56" s="40"/>
      <c r="L56" s="118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32" t="s">
        <v>190</v>
      </c>
      <c r="D57" s="126"/>
      <c r="E57" s="126"/>
      <c r="F57" s="126"/>
      <c r="G57" s="126"/>
      <c r="H57" s="126"/>
      <c r="I57" s="126"/>
      <c r="J57" s="133" t="s">
        <v>191</v>
      </c>
      <c r="K57" s="126"/>
      <c r="L57" s="118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0"/>
      <c r="D58" s="40"/>
      <c r="E58" s="40"/>
      <c r="F58" s="40"/>
      <c r="G58" s="40"/>
      <c r="H58" s="40"/>
      <c r="I58" s="40"/>
      <c r="J58" s="40"/>
      <c r="K58" s="40"/>
      <c r="L58" s="118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34" t="s">
        <v>78</v>
      </c>
      <c r="D59" s="40"/>
      <c r="E59" s="40"/>
      <c r="F59" s="40"/>
      <c r="G59" s="40"/>
      <c r="H59" s="40"/>
      <c r="I59" s="40"/>
      <c r="J59" s="92">
        <f>J82</f>
        <v>0</v>
      </c>
      <c r="K59" s="40"/>
      <c r="L59" s="118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20" t="s">
        <v>192</v>
      </c>
    </row>
    <row r="60" spans="1:31" s="9" customFormat="1" ht="24.95" customHeight="1">
      <c r="A60" s="9"/>
      <c r="B60" s="135"/>
      <c r="C60" s="9"/>
      <c r="D60" s="136" t="s">
        <v>2438</v>
      </c>
      <c r="E60" s="137"/>
      <c r="F60" s="137"/>
      <c r="G60" s="137"/>
      <c r="H60" s="137"/>
      <c r="I60" s="137"/>
      <c r="J60" s="138">
        <f>J83</f>
        <v>0</v>
      </c>
      <c r="K60" s="9"/>
      <c r="L60" s="135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9" customFormat="1" ht="24.95" customHeight="1">
      <c r="A61" s="9"/>
      <c r="B61" s="135"/>
      <c r="C61" s="9"/>
      <c r="D61" s="136" t="s">
        <v>193</v>
      </c>
      <c r="E61" s="137"/>
      <c r="F61" s="137"/>
      <c r="G61" s="137"/>
      <c r="H61" s="137"/>
      <c r="I61" s="137"/>
      <c r="J61" s="138">
        <f>J90</f>
        <v>0</v>
      </c>
      <c r="K61" s="9"/>
      <c r="L61" s="135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s="10" customFormat="1" ht="19.9" customHeight="1">
      <c r="A62" s="10"/>
      <c r="B62" s="139"/>
      <c r="C62" s="10"/>
      <c r="D62" s="140" t="s">
        <v>199</v>
      </c>
      <c r="E62" s="141"/>
      <c r="F62" s="141"/>
      <c r="G62" s="141"/>
      <c r="H62" s="141"/>
      <c r="I62" s="141"/>
      <c r="J62" s="142">
        <f>J91</f>
        <v>0</v>
      </c>
      <c r="K62" s="10"/>
      <c r="L62" s="13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2" customFormat="1" ht="21.8" customHeight="1">
      <c r="A63" s="40"/>
      <c r="B63" s="41"/>
      <c r="C63" s="40"/>
      <c r="D63" s="40"/>
      <c r="E63" s="40"/>
      <c r="F63" s="40"/>
      <c r="G63" s="40"/>
      <c r="H63" s="40"/>
      <c r="I63" s="40"/>
      <c r="J63" s="40"/>
      <c r="K63" s="40"/>
      <c r="L63" s="118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4" spans="1:31" s="2" customFormat="1" ht="6.95" customHeight="1">
      <c r="A64" s="40"/>
      <c r="B64" s="57"/>
      <c r="C64" s="58"/>
      <c r="D64" s="58"/>
      <c r="E64" s="58"/>
      <c r="F64" s="58"/>
      <c r="G64" s="58"/>
      <c r="H64" s="58"/>
      <c r="I64" s="58"/>
      <c r="J64" s="58"/>
      <c r="K64" s="58"/>
      <c r="L64" s="118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8" spans="1:31" s="2" customFormat="1" ht="6.95" customHeight="1">
      <c r="A68" s="40"/>
      <c r="B68" s="59"/>
      <c r="C68" s="60"/>
      <c r="D68" s="60"/>
      <c r="E68" s="60"/>
      <c r="F68" s="60"/>
      <c r="G68" s="60"/>
      <c r="H68" s="60"/>
      <c r="I68" s="60"/>
      <c r="J68" s="60"/>
      <c r="K68" s="60"/>
      <c r="L68" s="118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pans="1:31" s="2" customFormat="1" ht="24.95" customHeight="1">
      <c r="A69" s="40"/>
      <c r="B69" s="41"/>
      <c r="C69" s="24" t="s">
        <v>201</v>
      </c>
      <c r="D69" s="40"/>
      <c r="E69" s="40"/>
      <c r="F69" s="40"/>
      <c r="G69" s="40"/>
      <c r="H69" s="40"/>
      <c r="I69" s="40"/>
      <c r="J69" s="40"/>
      <c r="K69" s="40"/>
      <c r="L69" s="118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6.95" customHeight="1">
      <c r="A70" s="40"/>
      <c r="B70" s="41"/>
      <c r="C70" s="40"/>
      <c r="D70" s="40"/>
      <c r="E70" s="40"/>
      <c r="F70" s="40"/>
      <c r="G70" s="40"/>
      <c r="H70" s="40"/>
      <c r="I70" s="40"/>
      <c r="J70" s="40"/>
      <c r="K70" s="40"/>
      <c r="L70" s="118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12" customHeight="1">
      <c r="A71" s="40"/>
      <c r="B71" s="41"/>
      <c r="C71" s="33" t="s">
        <v>17</v>
      </c>
      <c r="D71" s="40"/>
      <c r="E71" s="40"/>
      <c r="F71" s="40"/>
      <c r="G71" s="40"/>
      <c r="H71" s="40"/>
      <c r="I71" s="40"/>
      <c r="J71" s="40"/>
      <c r="K71" s="40"/>
      <c r="L71" s="118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16.5" customHeight="1">
      <c r="A72" s="40"/>
      <c r="B72" s="41"/>
      <c r="C72" s="40"/>
      <c r="D72" s="40"/>
      <c r="E72" s="117" t="str">
        <f>E7</f>
        <v>II/187 Kolínec průtah</v>
      </c>
      <c r="F72" s="33"/>
      <c r="G72" s="33"/>
      <c r="H72" s="33"/>
      <c r="I72" s="40"/>
      <c r="J72" s="40"/>
      <c r="K72" s="40"/>
      <c r="L72" s="118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12" customHeight="1">
      <c r="A73" s="40"/>
      <c r="B73" s="41"/>
      <c r="C73" s="33" t="s">
        <v>187</v>
      </c>
      <c r="D73" s="40"/>
      <c r="E73" s="40"/>
      <c r="F73" s="40"/>
      <c r="G73" s="40"/>
      <c r="H73" s="40"/>
      <c r="I73" s="40"/>
      <c r="J73" s="40"/>
      <c r="K73" s="40"/>
      <c r="L73" s="118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24.75" customHeight="1">
      <c r="A74" s="40"/>
      <c r="B74" s="41"/>
      <c r="C74" s="40"/>
      <c r="D74" s="40"/>
      <c r="E74" s="64" t="str">
        <f>E9</f>
        <v>SO 701.3 - Nové oplocení s podezdívkou - III.úsek - uznatelní náklady</v>
      </c>
      <c r="F74" s="40"/>
      <c r="G74" s="40"/>
      <c r="H74" s="40"/>
      <c r="I74" s="40"/>
      <c r="J74" s="40"/>
      <c r="K74" s="40"/>
      <c r="L74" s="118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6.95" customHeight="1">
      <c r="A75" s="40"/>
      <c r="B75" s="41"/>
      <c r="C75" s="40"/>
      <c r="D75" s="40"/>
      <c r="E75" s="40"/>
      <c r="F75" s="40"/>
      <c r="G75" s="40"/>
      <c r="H75" s="40"/>
      <c r="I75" s="40"/>
      <c r="J75" s="40"/>
      <c r="K75" s="40"/>
      <c r="L75" s="118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2" customHeight="1">
      <c r="A76" s="40"/>
      <c r="B76" s="41"/>
      <c r="C76" s="33" t="s">
        <v>23</v>
      </c>
      <c r="D76" s="40"/>
      <c r="E76" s="40"/>
      <c r="F76" s="28" t="str">
        <f>F12</f>
        <v>Kolínec</v>
      </c>
      <c r="G76" s="40"/>
      <c r="H76" s="40"/>
      <c r="I76" s="33" t="s">
        <v>25</v>
      </c>
      <c r="J76" s="66" t="str">
        <f>IF(J12="","",J12)</f>
        <v>21. 1. 2021</v>
      </c>
      <c r="K76" s="40"/>
      <c r="L76" s="118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6.95" customHeight="1">
      <c r="A77" s="40"/>
      <c r="B77" s="41"/>
      <c r="C77" s="40"/>
      <c r="D77" s="40"/>
      <c r="E77" s="40"/>
      <c r="F77" s="40"/>
      <c r="G77" s="40"/>
      <c r="H77" s="40"/>
      <c r="I77" s="40"/>
      <c r="J77" s="40"/>
      <c r="K77" s="40"/>
      <c r="L77" s="118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40.05" customHeight="1">
      <c r="A78" s="40"/>
      <c r="B78" s="41"/>
      <c r="C78" s="33" t="s">
        <v>31</v>
      </c>
      <c r="D78" s="40"/>
      <c r="E78" s="40"/>
      <c r="F78" s="28" t="str">
        <f>E15</f>
        <v>Městys Kolínec, Kolínec 28, 341 12 Kolínec</v>
      </c>
      <c r="G78" s="40"/>
      <c r="H78" s="40"/>
      <c r="I78" s="33" t="s">
        <v>38</v>
      </c>
      <c r="J78" s="38" t="str">
        <f>E21</f>
        <v>Ing. arch. Martin Jirovský Ph.D., MBA</v>
      </c>
      <c r="K78" s="40"/>
      <c r="L78" s="118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40.05" customHeight="1">
      <c r="A79" s="40"/>
      <c r="B79" s="41"/>
      <c r="C79" s="33" t="s">
        <v>36</v>
      </c>
      <c r="D79" s="40"/>
      <c r="E79" s="40"/>
      <c r="F79" s="28" t="str">
        <f>IF(E18="","",E18)</f>
        <v>Vyplň údaj</v>
      </c>
      <c r="G79" s="40"/>
      <c r="H79" s="40"/>
      <c r="I79" s="33" t="s">
        <v>42</v>
      </c>
      <c r="J79" s="38" t="str">
        <f>E24</f>
        <v>Centrum služen Staré město; Petra Stejskalová</v>
      </c>
      <c r="K79" s="40"/>
      <c r="L79" s="118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0.3" customHeight="1">
      <c r="A80" s="40"/>
      <c r="B80" s="41"/>
      <c r="C80" s="40"/>
      <c r="D80" s="40"/>
      <c r="E80" s="40"/>
      <c r="F80" s="40"/>
      <c r="G80" s="40"/>
      <c r="H80" s="40"/>
      <c r="I80" s="40"/>
      <c r="J80" s="40"/>
      <c r="K80" s="40"/>
      <c r="L80" s="118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11" customFormat="1" ht="29.25" customHeight="1">
      <c r="A81" s="143"/>
      <c r="B81" s="144"/>
      <c r="C81" s="145" t="s">
        <v>202</v>
      </c>
      <c r="D81" s="146" t="s">
        <v>65</v>
      </c>
      <c r="E81" s="146" t="s">
        <v>61</v>
      </c>
      <c r="F81" s="146" t="s">
        <v>62</v>
      </c>
      <c r="G81" s="146" t="s">
        <v>203</v>
      </c>
      <c r="H81" s="146" t="s">
        <v>204</v>
      </c>
      <c r="I81" s="146" t="s">
        <v>205</v>
      </c>
      <c r="J81" s="147" t="s">
        <v>191</v>
      </c>
      <c r="K81" s="148" t="s">
        <v>206</v>
      </c>
      <c r="L81" s="149"/>
      <c r="M81" s="82" t="s">
        <v>3</v>
      </c>
      <c r="N81" s="83" t="s">
        <v>50</v>
      </c>
      <c r="O81" s="83" t="s">
        <v>207</v>
      </c>
      <c r="P81" s="83" t="s">
        <v>208</v>
      </c>
      <c r="Q81" s="83" t="s">
        <v>209</v>
      </c>
      <c r="R81" s="83" t="s">
        <v>210</v>
      </c>
      <c r="S81" s="83" t="s">
        <v>211</v>
      </c>
      <c r="T81" s="84" t="s">
        <v>212</v>
      </c>
      <c r="U81" s="143"/>
      <c r="V81" s="143"/>
      <c r="W81" s="143"/>
      <c r="X81" s="143"/>
      <c r="Y81" s="143"/>
      <c r="Z81" s="143"/>
      <c r="AA81" s="143"/>
      <c r="AB81" s="143"/>
      <c r="AC81" s="143"/>
      <c r="AD81" s="143"/>
      <c r="AE81" s="143"/>
    </row>
    <row r="82" spans="1:63" s="2" customFormat="1" ht="22.8" customHeight="1">
      <c r="A82" s="40"/>
      <c r="B82" s="41"/>
      <c r="C82" s="89" t="s">
        <v>213</v>
      </c>
      <c r="D82" s="40"/>
      <c r="E82" s="40"/>
      <c r="F82" s="40"/>
      <c r="G82" s="40"/>
      <c r="H82" s="40"/>
      <c r="I82" s="40"/>
      <c r="J82" s="150">
        <f>BK82</f>
        <v>0</v>
      </c>
      <c r="K82" s="40"/>
      <c r="L82" s="41"/>
      <c r="M82" s="85"/>
      <c r="N82" s="70"/>
      <c r="O82" s="86"/>
      <c r="P82" s="151">
        <f>P83+P90</f>
        <v>0</v>
      </c>
      <c r="Q82" s="86"/>
      <c r="R82" s="151">
        <f>R83+R90</f>
        <v>0</v>
      </c>
      <c r="S82" s="86"/>
      <c r="T82" s="152">
        <f>T83+T90</f>
        <v>70.049565</v>
      </c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T82" s="20" t="s">
        <v>79</v>
      </c>
      <c r="AU82" s="20" t="s">
        <v>192</v>
      </c>
      <c r="BK82" s="153">
        <f>BK83+BK90</f>
        <v>0</v>
      </c>
    </row>
    <row r="83" spans="1:63" s="12" customFormat="1" ht="25.9" customHeight="1">
      <c r="A83" s="12"/>
      <c r="B83" s="154"/>
      <c r="C83" s="12"/>
      <c r="D83" s="155" t="s">
        <v>79</v>
      </c>
      <c r="E83" s="156" t="s">
        <v>263</v>
      </c>
      <c r="F83" s="156" t="s">
        <v>438</v>
      </c>
      <c r="G83" s="12"/>
      <c r="H83" s="12"/>
      <c r="I83" s="157"/>
      <c r="J83" s="158">
        <f>BK83</f>
        <v>0</v>
      </c>
      <c r="K83" s="12"/>
      <c r="L83" s="154"/>
      <c r="M83" s="159"/>
      <c r="N83" s="160"/>
      <c r="O83" s="160"/>
      <c r="P83" s="161">
        <f>SUM(P84:P89)</f>
        <v>0</v>
      </c>
      <c r="Q83" s="160"/>
      <c r="R83" s="161">
        <f>SUM(R84:R89)</f>
        <v>0</v>
      </c>
      <c r="S83" s="160"/>
      <c r="T83" s="162">
        <f>SUM(T84:T89)</f>
        <v>70.049565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155" t="s">
        <v>88</v>
      </c>
      <c r="AT83" s="163" t="s">
        <v>79</v>
      </c>
      <c r="AU83" s="163" t="s">
        <v>80</v>
      </c>
      <c r="AY83" s="155" t="s">
        <v>216</v>
      </c>
      <c r="BK83" s="164">
        <f>SUM(BK84:BK89)</f>
        <v>0</v>
      </c>
    </row>
    <row r="84" spans="1:65" s="2" customFormat="1" ht="14.4" customHeight="1">
      <c r="A84" s="40"/>
      <c r="B84" s="167"/>
      <c r="C84" s="168" t="s">
        <v>88</v>
      </c>
      <c r="D84" s="168" t="s">
        <v>218</v>
      </c>
      <c r="E84" s="169" t="s">
        <v>2439</v>
      </c>
      <c r="F84" s="170" t="s">
        <v>2440</v>
      </c>
      <c r="G84" s="171" t="s">
        <v>270</v>
      </c>
      <c r="H84" s="172">
        <v>33.165</v>
      </c>
      <c r="I84" s="173"/>
      <c r="J84" s="174">
        <f>ROUND(I84*H84,2)</f>
        <v>0</v>
      </c>
      <c r="K84" s="175"/>
      <c r="L84" s="41"/>
      <c r="M84" s="176" t="s">
        <v>3</v>
      </c>
      <c r="N84" s="177" t="s">
        <v>51</v>
      </c>
      <c r="O84" s="74"/>
      <c r="P84" s="178">
        <f>O84*H84</f>
        <v>0</v>
      </c>
      <c r="Q84" s="178">
        <v>0</v>
      </c>
      <c r="R84" s="178">
        <f>Q84*H84</f>
        <v>0</v>
      </c>
      <c r="S84" s="178">
        <v>2</v>
      </c>
      <c r="T84" s="179">
        <f>S84*H84</f>
        <v>66.33</v>
      </c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R84" s="180" t="s">
        <v>222</v>
      </c>
      <c r="AT84" s="180" t="s">
        <v>218</v>
      </c>
      <c r="AU84" s="180" t="s">
        <v>88</v>
      </c>
      <c r="AY84" s="20" t="s">
        <v>216</v>
      </c>
      <c r="BE84" s="181">
        <f>IF(N84="základní",J84,0)</f>
        <v>0</v>
      </c>
      <c r="BF84" s="181">
        <f>IF(N84="snížená",J84,0)</f>
        <v>0</v>
      </c>
      <c r="BG84" s="181">
        <f>IF(N84="zákl. přenesená",J84,0)</f>
        <v>0</v>
      </c>
      <c r="BH84" s="181">
        <f>IF(N84="sníž. přenesená",J84,0)</f>
        <v>0</v>
      </c>
      <c r="BI84" s="181">
        <f>IF(N84="nulová",J84,0)</f>
        <v>0</v>
      </c>
      <c r="BJ84" s="20" t="s">
        <v>88</v>
      </c>
      <c r="BK84" s="181">
        <f>ROUND(I84*H84,2)</f>
        <v>0</v>
      </c>
      <c r="BL84" s="20" t="s">
        <v>222</v>
      </c>
      <c r="BM84" s="180" t="s">
        <v>2441</v>
      </c>
    </row>
    <row r="85" spans="1:47" s="2" customFormat="1" ht="12">
      <c r="A85" s="40"/>
      <c r="B85" s="41"/>
      <c r="C85" s="40"/>
      <c r="D85" s="183" t="s">
        <v>229</v>
      </c>
      <c r="E85" s="40"/>
      <c r="F85" s="191" t="s">
        <v>2442</v>
      </c>
      <c r="G85" s="40"/>
      <c r="H85" s="40"/>
      <c r="I85" s="192"/>
      <c r="J85" s="40"/>
      <c r="K85" s="40"/>
      <c r="L85" s="41"/>
      <c r="M85" s="193"/>
      <c r="N85" s="194"/>
      <c r="O85" s="74"/>
      <c r="P85" s="74"/>
      <c r="Q85" s="74"/>
      <c r="R85" s="74"/>
      <c r="S85" s="74"/>
      <c r="T85" s="75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T85" s="20" t="s">
        <v>229</v>
      </c>
      <c r="AU85" s="20" t="s">
        <v>88</v>
      </c>
    </row>
    <row r="86" spans="1:51" s="13" customFormat="1" ht="12">
      <c r="A86" s="13"/>
      <c r="B86" s="182"/>
      <c r="C86" s="13"/>
      <c r="D86" s="183" t="s">
        <v>224</v>
      </c>
      <c r="E86" s="184" t="s">
        <v>3</v>
      </c>
      <c r="F86" s="185" t="s">
        <v>2443</v>
      </c>
      <c r="G86" s="13"/>
      <c r="H86" s="186">
        <v>33.165</v>
      </c>
      <c r="I86" s="187"/>
      <c r="J86" s="13"/>
      <c r="K86" s="13"/>
      <c r="L86" s="182"/>
      <c r="M86" s="188"/>
      <c r="N86" s="189"/>
      <c r="O86" s="189"/>
      <c r="P86" s="189"/>
      <c r="Q86" s="189"/>
      <c r="R86" s="189"/>
      <c r="S86" s="189"/>
      <c r="T86" s="190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T86" s="184" t="s">
        <v>224</v>
      </c>
      <c r="AU86" s="184" t="s">
        <v>88</v>
      </c>
      <c r="AV86" s="13" t="s">
        <v>22</v>
      </c>
      <c r="AW86" s="13" t="s">
        <v>41</v>
      </c>
      <c r="AX86" s="13" t="s">
        <v>88</v>
      </c>
      <c r="AY86" s="184" t="s">
        <v>216</v>
      </c>
    </row>
    <row r="87" spans="1:65" s="2" customFormat="1" ht="24.15" customHeight="1">
      <c r="A87" s="40"/>
      <c r="B87" s="167"/>
      <c r="C87" s="168" t="s">
        <v>22</v>
      </c>
      <c r="D87" s="168" t="s">
        <v>218</v>
      </c>
      <c r="E87" s="169" t="s">
        <v>2444</v>
      </c>
      <c r="F87" s="170" t="s">
        <v>2445</v>
      </c>
      <c r="G87" s="171" t="s">
        <v>461</v>
      </c>
      <c r="H87" s="172">
        <v>44</v>
      </c>
      <c r="I87" s="173"/>
      <c r="J87" s="174">
        <f>ROUND(I87*H87,2)</f>
        <v>0</v>
      </c>
      <c r="K87" s="175"/>
      <c r="L87" s="41"/>
      <c r="M87" s="176" t="s">
        <v>3</v>
      </c>
      <c r="N87" s="177" t="s">
        <v>51</v>
      </c>
      <c r="O87" s="74"/>
      <c r="P87" s="178">
        <f>O87*H87</f>
        <v>0</v>
      </c>
      <c r="Q87" s="178">
        <v>0</v>
      </c>
      <c r="R87" s="178">
        <f>Q87*H87</f>
        <v>0</v>
      </c>
      <c r="S87" s="178">
        <v>0.0657</v>
      </c>
      <c r="T87" s="179">
        <f>S87*H87</f>
        <v>2.8907999999999996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R87" s="180" t="s">
        <v>222</v>
      </c>
      <c r="AT87" s="180" t="s">
        <v>218</v>
      </c>
      <c r="AU87" s="180" t="s">
        <v>88</v>
      </c>
      <c r="AY87" s="20" t="s">
        <v>216</v>
      </c>
      <c r="BE87" s="181">
        <f>IF(N87="základní",J87,0)</f>
        <v>0</v>
      </c>
      <c r="BF87" s="181">
        <f>IF(N87="snížená",J87,0)</f>
        <v>0</v>
      </c>
      <c r="BG87" s="181">
        <f>IF(N87="zákl. přenesená",J87,0)</f>
        <v>0</v>
      </c>
      <c r="BH87" s="181">
        <f>IF(N87="sníž. přenesená",J87,0)</f>
        <v>0</v>
      </c>
      <c r="BI87" s="181">
        <f>IF(N87="nulová",J87,0)</f>
        <v>0</v>
      </c>
      <c r="BJ87" s="20" t="s">
        <v>88</v>
      </c>
      <c r="BK87" s="181">
        <f>ROUND(I87*H87,2)</f>
        <v>0</v>
      </c>
      <c r="BL87" s="20" t="s">
        <v>222</v>
      </c>
      <c r="BM87" s="180" t="s">
        <v>2446</v>
      </c>
    </row>
    <row r="88" spans="1:51" s="13" customFormat="1" ht="12">
      <c r="A88" s="13"/>
      <c r="B88" s="182"/>
      <c r="C88" s="13"/>
      <c r="D88" s="183" t="s">
        <v>224</v>
      </c>
      <c r="E88" s="184" t="s">
        <v>3</v>
      </c>
      <c r="F88" s="185" t="s">
        <v>2447</v>
      </c>
      <c r="G88" s="13"/>
      <c r="H88" s="186">
        <v>44</v>
      </c>
      <c r="I88" s="187"/>
      <c r="J88" s="13"/>
      <c r="K88" s="13"/>
      <c r="L88" s="182"/>
      <c r="M88" s="188"/>
      <c r="N88" s="189"/>
      <c r="O88" s="189"/>
      <c r="P88" s="189"/>
      <c r="Q88" s="189"/>
      <c r="R88" s="189"/>
      <c r="S88" s="189"/>
      <c r="T88" s="190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T88" s="184" t="s">
        <v>224</v>
      </c>
      <c r="AU88" s="184" t="s">
        <v>88</v>
      </c>
      <c r="AV88" s="13" t="s">
        <v>22</v>
      </c>
      <c r="AW88" s="13" t="s">
        <v>41</v>
      </c>
      <c r="AX88" s="13" t="s">
        <v>88</v>
      </c>
      <c r="AY88" s="184" t="s">
        <v>216</v>
      </c>
    </row>
    <row r="89" spans="1:65" s="2" customFormat="1" ht="24.15" customHeight="1">
      <c r="A89" s="40"/>
      <c r="B89" s="167"/>
      <c r="C89" s="168" t="s">
        <v>234</v>
      </c>
      <c r="D89" s="168" t="s">
        <v>218</v>
      </c>
      <c r="E89" s="169" t="s">
        <v>2448</v>
      </c>
      <c r="F89" s="170" t="s">
        <v>2449</v>
      </c>
      <c r="G89" s="171" t="s">
        <v>260</v>
      </c>
      <c r="H89" s="172">
        <v>87.7</v>
      </c>
      <c r="I89" s="173"/>
      <c r="J89" s="174">
        <f>ROUND(I89*H89,2)</f>
        <v>0</v>
      </c>
      <c r="K89" s="175"/>
      <c r="L89" s="41"/>
      <c r="M89" s="176" t="s">
        <v>3</v>
      </c>
      <c r="N89" s="177" t="s">
        <v>51</v>
      </c>
      <c r="O89" s="74"/>
      <c r="P89" s="178">
        <f>O89*H89</f>
        <v>0</v>
      </c>
      <c r="Q89" s="178">
        <v>0</v>
      </c>
      <c r="R89" s="178">
        <f>Q89*H89</f>
        <v>0</v>
      </c>
      <c r="S89" s="178">
        <v>0.00945</v>
      </c>
      <c r="T89" s="179">
        <f>S89*H89</f>
        <v>0.8287650000000001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R89" s="180" t="s">
        <v>222</v>
      </c>
      <c r="AT89" s="180" t="s">
        <v>218</v>
      </c>
      <c r="AU89" s="180" t="s">
        <v>88</v>
      </c>
      <c r="AY89" s="20" t="s">
        <v>216</v>
      </c>
      <c r="BE89" s="181">
        <f>IF(N89="základní",J89,0)</f>
        <v>0</v>
      </c>
      <c r="BF89" s="181">
        <f>IF(N89="snížená",J89,0)</f>
        <v>0</v>
      </c>
      <c r="BG89" s="181">
        <f>IF(N89="zákl. přenesená",J89,0)</f>
        <v>0</v>
      </c>
      <c r="BH89" s="181">
        <f>IF(N89="sníž. přenesená",J89,0)</f>
        <v>0</v>
      </c>
      <c r="BI89" s="181">
        <f>IF(N89="nulová",J89,0)</f>
        <v>0</v>
      </c>
      <c r="BJ89" s="20" t="s">
        <v>88</v>
      </c>
      <c r="BK89" s="181">
        <f>ROUND(I89*H89,2)</f>
        <v>0</v>
      </c>
      <c r="BL89" s="20" t="s">
        <v>222</v>
      </c>
      <c r="BM89" s="180" t="s">
        <v>2450</v>
      </c>
    </row>
    <row r="90" spans="1:63" s="12" customFormat="1" ht="25.9" customHeight="1">
      <c r="A90" s="12"/>
      <c r="B90" s="154"/>
      <c r="C90" s="12"/>
      <c r="D90" s="155" t="s">
        <v>79</v>
      </c>
      <c r="E90" s="156" t="s">
        <v>214</v>
      </c>
      <c r="F90" s="156" t="s">
        <v>215</v>
      </c>
      <c r="G90" s="12"/>
      <c r="H90" s="12"/>
      <c r="I90" s="157"/>
      <c r="J90" s="158">
        <f>BK90</f>
        <v>0</v>
      </c>
      <c r="K90" s="12"/>
      <c r="L90" s="154"/>
      <c r="M90" s="159"/>
      <c r="N90" s="160"/>
      <c r="O90" s="160"/>
      <c r="P90" s="161">
        <f>P91</f>
        <v>0</v>
      </c>
      <c r="Q90" s="160"/>
      <c r="R90" s="161">
        <f>R91</f>
        <v>0</v>
      </c>
      <c r="S90" s="160"/>
      <c r="T90" s="162">
        <f>T91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155" t="s">
        <v>88</v>
      </c>
      <c r="AT90" s="163" t="s">
        <v>79</v>
      </c>
      <c r="AU90" s="163" t="s">
        <v>80</v>
      </c>
      <c r="AY90" s="155" t="s">
        <v>216</v>
      </c>
      <c r="BK90" s="164">
        <f>BK91</f>
        <v>0</v>
      </c>
    </row>
    <row r="91" spans="1:63" s="12" customFormat="1" ht="22.8" customHeight="1">
      <c r="A91" s="12"/>
      <c r="B91" s="154"/>
      <c r="C91" s="12"/>
      <c r="D91" s="155" t="s">
        <v>79</v>
      </c>
      <c r="E91" s="165" t="s">
        <v>555</v>
      </c>
      <c r="F91" s="165" t="s">
        <v>556</v>
      </c>
      <c r="G91" s="12"/>
      <c r="H91" s="12"/>
      <c r="I91" s="157"/>
      <c r="J91" s="166">
        <f>BK91</f>
        <v>0</v>
      </c>
      <c r="K91" s="12"/>
      <c r="L91" s="154"/>
      <c r="M91" s="159"/>
      <c r="N91" s="160"/>
      <c r="O91" s="160"/>
      <c r="P91" s="161">
        <f>SUM(P92:P96)</f>
        <v>0</v>
      </c>
      <c r="Q91" s="160"/>
      <c r="R91" s="161">
        <f>SUM(R92:R96)</f>
        <v>0</v>
      </c>
      <c r="S91" s="160"/>
      <c r="T91" s="162">
        <f>SUM(T92:T96)</f>
        <v>0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155" t="s">
        <v>88</v>
      </c>
      <c r="AT91" s="163" t="s">
        <v>79</v>
      </c>
      <c r="AU91" s="163" t="s">
        <v>88</v>
      </c>
      <c r="AY91" s="155" t="s">
        <v>216</v>
      </c>
      <c r="BK91" s="164">
        <f>SUM(BK92:BK96)</f>
        <v>0</v>
      </c>
    </row>
    <row r="92" spans="1:65" s="2" customFormat="1" ht="37.8" customHeight="1">
      <c r="A92" s="40"/>
      <c r="B92" s="167"/>
      <c r="C92" s="168" t="s">
        <v>222</v>
      </c>
      <c r="D92" s="168" t="s">
        <v>218</v>
      </c>
      <c r="E92" s="169" t="s">
        <v>2451</v>
      </c>
      <c r="F92" s="170" t="s">
        <v>2452</v>
      </c>
      <c r="G92" s="171" t="s">
        <v>299</v>
      </c>
      <c r="H92" s="172">
        <v>70.05</v>
      </c>
      <c r="I92" s="173"/>
      <c r="J92" s="174">
        <f>ROUND(I92*H92,2)</f>
        <v>0</v>
      </c>
      <c r="K92" s="175"/>
      <c r="L92" s="41"/>
      <c r="M92" s="176" t="s">
        <v>3</v>
      </c>
      <c r="N92" s="177" t="s">
        <v>51</v>
      </c>
      <c r="O92" s="74"/>
      <c r="P92" s="178">
        <f>O92*H92</f>
        <v>0</v>
      </c>
      <c r="Q92" s="178">
        <v>0</v>
      </c>
      <c r="R92" s="178">
        <f>Q92*H92</f>
        <v>0</v>
      </c>
      <c r="S92" s="178">
        <v>0</v>
      </c>
      <c r="T92" s="179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180" t="s">
        <v>222</v>
      </c>
      <c r="AT92" s="180" t="s">
        <v>218</v>
      </c>
      <c r="AU92" s="180" t="s">
        <v>22</v>
      </c>
      <c r="AY92" s="20" t="s">
        <v>216</v>
      </c>
      <c r="BE92" s="181">
        <f>IF(N92="základní",J92,0)</f>
        <v>0</v>
      </c>
      <c r="BF92" s="181">
        <f>IF(N92="snížená",J92,0)</f>
        <v>0</v>
      </c>
      <c r="BG92" s="181">
        <f>IF(N92="zákl. přenesená",J92,0)</f>
        <v>0</v>
      </c>
      <c r="BH92" s="181">
        <f>IF(N92="sníž. přenesená",J92,0)</f>
        <v>0</v>
      </c>
      <c r="BI92" s="181">
        <f>IF(N92="nulová",J92,0)</f>
        <v>0</v>
      </c>
      <c r="BJ92" s="20" t="s">
        <v>88</v>
      </c>
      <c r="BK92" s="181">
        <f>ROUND(I92*H92,2)</f>
        <v>0</v>
      </c>
      <c r="BL92" s="20" t="s">
        <v>222</v>
      </c>
      <c r="BM92" s="180" t="s">
        <v>2453</v>
      </c>
    </row>
    <row r="93" spans="1:65" s="2" customFormat="1" ht="37.8" customHeight="1">
      <c r="A93" s="40"/>
      <c r="B93" s="167"/>
      <c r="C93" s="168" t="s">
        <v>244</v>
      </c>
      <c r="D93" s="168" t="s">
        <v>218</v>
      </c>
      <c r="E93" s="169" t="s">
        <v>2454</v>
      </c>
      <c r="F93" s="170" t="s">
        <v>2455</v>
      </c>
      <c r="G93" s="171" t="s">
        <v>299</v>
      </c>
      <c r="H93" s="172">
        <v>840.6</v>
      </c>
      <c r="I93" s="173"/>
      <c r="J93" s="174">
        <f>ROUND(I93*H93,2)</f>
        <v>0</v>
      </c>
      <c r="K93" s="175"/>
      <c r="L93" s="41"/>
      <c r="M93" s="176" t="s">
        <v>3</v>
      </c>
      <c r="N93" s="177" t="s">
        <v>51</v>
      </c>
      <c r="O93" s="74"/>
      <c r="P93" s="178">
        <f>O93*H93</f>
        <v>0</v>
      </c>
      <c r="Q93" s="178">
        <v>0</v>
      </c>
      <c r="R93" s="178">
        <f>Q93*H93</f>
        <v>0</v>
      </c>
      <c r="S93" s="178">
        <v>0</v>
      </c>
      <c r="T93" s="179">
        <f>S93*H93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180" t="s">
        <v>222</v>
      </c>
      <c r="AT93" s="180" t="s">
        <v>218</v>
      </c>
      <c r="AU93" s="180" t="s">
        <v>22</v>
      </c>
      <c r="AY93" s="20" t="s">
        <v>216</v>
      </c>
      <c r="BE93" s="181">
        <f>IF(N93="základní",J93,0)</f>
        <v>0</v>
      </c>
      <c r="BF93" s="181">
        <f>IF(N93="snížená",J93,0)</f>
        <v>0</v>
      </c>
      <c r="BG93" s="181">
        <f>IF(N93="zákl. přenesená",J93,0)</f>
        <v>0</v>
      </c>
      <c r="BH93" s="181">
        <f>IF(N93="sníž. přenesená",J93,0)</f>
        <v>0</v>
      </c>
      <c r="BI93" s="181">
        <f>IF(N93="nulová",J93,0)</f>
        <v>0</v>
      </c>
      <c r="BJ93" s="20" t="s">
        <v>88</v>
      </c>
      <c r="BK93" s="181">
        <f>ROUND(I93*H93,2)</f>
        <v>0</v>
      </c>
      <c r="BL93" s="20" t="s">
        <v>222</v>
      </c>
      <c r="BM93" s="180" t="s">
        <v>2456</v>
      </c>
    </row>
    <row r="94" spans="1:47" s="2" customFormat="1" ht="12">
      <c r="A94" s="40"/>
      <c r="B94" s="41"/>
      <c r="C94" s="40"/>
      <c r="D94" s="183" t="s">
        <v>229</v>
      </c>
      <c r="E94" s="40"/>
      <c r="F94" s="191" t="s">
        <v>565</v>
      </c>
      <c r="G94" s="40"/>
      <c r="H94" s="40"/>
      <c r="I94" s="192"/>
      <c r="J94" s="40"/>
      <c r="K94" s="40"/>
      <c r="L94" s="41"/>
      <c r="M94" s="193"/>
      <c r="N94" s="194"/>
      <c r="O94" s="74"/>
      <c r="P94" s="74"/>
      <c r="Q94" s="74"/>
      <c r="R94" s="74"/>
      <c r="S94" s="74"/>
      <c r="T94" s="75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T94" s="20" t="s">
        <v>229</v>
      </c>
      <c r="AU94" s="20" t="s">
        <v>22</v>
      </c>
    </row>
    <row r="95" spans="1:51" s="13" customFormat="1" ht="12">
      <c r="A95" s="13"/>
      <c r="B95" s="182"/>
      <c r="C95" s="13"/>
      <c r="D95" s="183" t="s">
        <v>224</v>
      </c>
      <c r="E95" s="13"/>
      <c r="F95" s="185" t="s">
        <v>2457</v>
      </c>
      <c r="G95" s="13"/>
      <c r="H95" s="186">
        <v>840.6</v>
      </c>
      <c r="I95" s="187"/>
      <c r="J95" s="13"/>
      <c r="K95" s="13"/>
      <c r="L95" s="182"/>
      <c r="M95" s="188"/>
      <c r="N95" s="189"/>
      <c r="O95" s="189"/>
      <c r="P95" s="189"/>
      <c r="Q95" s="189"/>
      <c r="R95" s="189"/>
      <c r="S95" s="189"/>
      <c r="T95" s="190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184" t="s">
        <v>224</v>
      </c>
      <c r="AU95" s="184" t="s">
        <v>22</v>
      </c>
      <c r="AV95" s="13" t="s">
        <v>22</v>
      </c>
      <c r="AW95" s="13" t="s">
        <v>4</v>
      </c>
      <c r="AX95" s="13" t="s">
        <v>88</v>
      </c>
      <c r="AY95" s="184" t="s">
        <v>216</v>
      </c>
    </row>
    <row r="96" spans="1:65" s="2" customFormat="1" ht="37.8" customHeight="1">
      <c r="A96" s="40"/>
      <c r="B96" s="167"/>
      <c r="C96" s="168" t="s">
        <v>248</v>
      </c>
      <c r="D96" s="168" t="s">
        <v>218</v>
      </c>
      <c r="E96" s="169" t="s">
        <v>1244</v>
      </c>
      <c r="F96" s="170" t="s">
        <v>1245</v>
      </c>
      <c r="G96" s="171" t="s">
        <v>299</v>
      </c>
      <c r="H96" s="172">
        <v>70.05</v>
      </c>
      <c r="I96" s="173"/>
      <c r="J96" s="174">
        <f>ROUND(I96*H96,2)</f>
        <v>0</v>
      </c>
      <c r="K96" s="175"/>
      <c r="L96" s="41"/>
      <c r="M96" s="214" t="s">
        <v>3</v>
      </c>
      <c r="N96" s="215" t="s">
        <v>51</v>
      </c>
      <c r="O96" s="216"/>
      <c r="P96" s="217">
        <f>O96*H96</f>
        <v>0</v>
      </c>
      <c r="Q96" s="217">
        <v>0</v>
      </c>
      <c r="R96" s="217">
        <f>Q96*H96</f>
        <v>0</v>
      </c>
      <c r="S96" s="217">
        <v>0</v>
      </c>
      <c r="T96" s="218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180" t="s">
        <v>222</v>
      </c>
      <c r="AT96" s="180" t="s">
        <v>218</v>
      </c>
      <c r="AU96" s="180" t="s">
        <v>22</v>
      </c>
      <c r="AY96" s="20" t="s">
        <v>216</v>
      </c>
      <c r="BE96" s="181">
        <f>IF(N96="základní",J96,0)</f>
        <v>0</v>
      </c>
      <c r="BF96" s="181">
        <f>IF(N96="snížená",J96,0)</f>
        <v>0</v>
      </c>
      <c r="BG96" s="181">
        <f>IF(N96="zákl. přenesená",J96,0)</f>
        <v>0</v>
      </c>
      <c r="BH96" s="181">
        <f>IF(N96="sníž. přenesená",J96,0)</f>
        <v>0</v>
      </c>
      <c r="BI96" s="181">
        <f>IF(N96="nulová",J96,0)</f>
        <v>0</v>
      </c>
      <c r="BJ96" s="20" t="s">
        <v>88</v>
      </c>
      <c r="BK96" s="181">
        <f>ROUND(I96*H96,2)</f>
        <v>0</v>
      </c>
      <c r="BL96" s="20" t="s">
        <v>222</v>
      </c>
      <c r="BM96" s="180" t="s">
        <v>2458</v>
      </c>
    </row>
    <row r="97" spans="1:31" s="2" customFormat="1" ht="6.95" customHeight="1">
      <c r="A97" s="40"/>
      <c r="B97" s="57"/>
      <c r="C97" s="58"/>
      <c r="D97" s="58"/>
      <c r="E97" s="58"/>
      <c r="F97" s="58"/>
      <c r="G97" s="58"/>
      <c r="H97" s="58"/>
      <c r="I97" s="58"/>
      <c r="J97" s="58"/>
      <c r="K97" s="58"/>
      <c r="L97" s="41"/>
      <c r="M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</row>
  </sheetData>
  <autoFilter ref="C81:K96"/>
  <mergeCells count="9">
    <mergeCell ref="E7:H7"/>
    <mergeCell ref="E9:H9"/>
    <mergeCell ref="E18:H18"/>
    <mergeCell ref="E27:H27"/>
    <mergeCell ref="E48:H48"/>
    <mergeCell ref="E50:H50"/>
    <mergeCell ref="E72:H72"/>
    <mergeCell ref="E74:H7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9" t="s">
        <v>6</v>
      </c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167</v>
      </c>
    </row>
    <row r="3" spans="2:46" s="1" customFormat="1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3"/>
      <c r="AT3" s="20" t="s">
        <v>22</v>
      </c>
    </row>
    <row r="4" spans="2:46" s="1" customFormat="1" ht="24.95" customHeight="1">
      <c r="B4" s="23"/>
      <c r="D4" s="24" t="s">
        <v>186</v>
      </c>
      <c r="L4" s="23"/>
      <c r="M4" s="116" t="s">
        <v>11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33" t="s">
        <v>17</v>
      </c>
      <c r="L6" s="23"/>
    </row>
    <row r="7" spans="2:12" s="1" customFormat="1" ht="16.5" customHeight="1">
      <c r="B7" s="23"/>
      <c r="E7" s="117" t="str">
        <f>'Rekapitulace stavby'!K6</f>
        <v>II/187 Kolínec průtah</v>
      </c>
      <c r="F7" s="33"/>
      <c r="G7" s="33"/>
      <c r="H7" s="33"/>
      <c r="L7" s="23"/>
    </row>
    <row r="8" spans="1:31" s="2" customFormat="1" ht="12" customHeight="1">
      <c r="A8" s="40"/>
      <c r="B8" s="41"/>
      <c r="C8" s="40"/>
      <c r="D8" s="33" t="s">
        <v>187</v>
      </c>
      <c r="E8" s="40"/>
      <c r="F8" s="40"/>
      <c r="G8" s="40"/>
      <c r="H8" s="40"/>
      <c r="I8" s="40"/>
      <c r="J8" s="40"/>
      <c r="K8" s="40"/>
      <c r="L8" s="118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24.75" customHeight="1">
      <c r="A9" s="40"/>
      <c r="B9" s="41"/>
      <c r="C9" s="40"/>
      <c r="D9" s="40"/>
      <c r="E9" s="64" t="s">
        <v>2459</v>
      </c>
      <c r="F9" s="40"/>
      <c r="G9" s="40"/>
      <c r="H9" s="40"/>
      <c r="I9" s="40"/>
      <c r="J9" s="40"/>
      <c r="K9" s="40"/>
      <c r="L9" s="118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1"/>
      <c r="C10" s="40"/>
      <c r="D10" s="40"/>
      <c r="E10" s="40"/>
      <c r="F10" s="40"/>
      <c r="G10" s="40"/>
      <c r="H10" s="40"/>
      <c r="I10" s="40"/>
      <c r="J10" s="40"/>
      <c r="K10" s="40"/>
      <c r="L10" s="118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1"/>
      <c r="C11" s="40"/>
      <c r="D11" s="33" t="s">
        <v>19</v>
      </c>
      <c r="E11" s="40"/>
      <c r="F11" s="28" t="s">
        <v>20</v>
      </c>
      <c r="G11" s="40"/>
      <c r="H11" s="40"/>
      <c r="I11" s="33" t="s">
        <v>21</v>
      </c>
      <c r="J11" s="28" t="s">
        <v>3</v>
      </c>
      <c r="K11" s="40"/>
      <c r="L11" s="118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1"/>
      <c r="C12" s="40"/>
      <c r="D12" s="33" t="s">
        <v>23</v>
      </c>
      <c r="E12" s="40"/>
      <c r="F12" s="28" t="s">
        <v>24</v>
      </c>
      <c r="G12" s="40"/>
      <c r="H12" s="40"/>
      <c r="I12" s="33" t="s">
        <v>25</v>
      </c>
      <c r="J12" s="66" t="str">
        <f>'Rekapitulace stavby'!AN8</f>
        <v>21. 1. 2021</v>
      </c>
      <c r="K12" s="40"/>
      <c r="L12" s="118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1"/>
      <c r="C13" s="40"/>
      <c r="D13" s="40"/>
      <c r="E13" s="40"/>
      <c r="F13" s="40"/>
      <c r="G13" s="40"/>
      <c r="H13" s="40"/>
      <c r="I13" s="40"/>
      <c r="J13" s="40"/>
      <c r="K13" s="40"/>
      <c r="L13" s="118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1"/>
      <c r="C14" s="40"/>
      <c r="D14" s="33" t="s">
        <v>31</v>
      </c>
      <c r="E14" s="40"/>
      <c r="F14" s="40"/>
      <c r="G14" s="40"/>
      <c r="H14" s="40"/>
      <c r="I14" s="33" t="s">
        <v>32</v>
      </c>
      <c r="J14" s="28" t="s">
        <v>33</v>
      </c>
      <c r="K14" s="40"/>
      <c r="L14" s="118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1"/>
      <c r="C15" s="40"/>
      <c r="D15" s="40"/>
      <c r="E15" s="28" t="s">
        <v>34</v>
      </c>
      <c r="F15" s="40"/>
      <c r="G15" s="40"/>
      <c r="H15" s="40"/>
      <c r="I15" s="33" t="s">
        <v>35</v>
      </c>
      <c r="J15" s="28" t="s">
        <v>3</v>
      </c>
      <c r="K15" s="40"/>
      <c r="L15" s="118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1"/>
      <c r="C16" s="40"/>
      <c r="D16" s="40"/>
      <c r="E16" s="40"/>
      <c r="F16" s="40"/>
      <c r="G16" s="40"/>
      <c r="H16" s="40"/>
      <c r="I16" s="40"/>
      <c r="J16" s="40"/>
      <c r="K16" s="40"/>
      <c r="L16" s="118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1"/>
      <c r="C17" s="40"/>
      <c r="D17" s="33" t="s">
        <v>36</v>
      </c>
      <c r="E17" s="40"/>
      <c r="F17" s="40"/>
      <c r="G17" s="40"/>
      <c r="H17" s="40"/>
      <c r="I17" s="33" t="s">
        <v>32</v>
      </c>
      <c r="J17" s="34" t="str">
        <f>'Rekapitulace stavby'!AN13</f>
        <v>Vyplň údaj</v>
      </c>
      <c r="K17" s="40"/>
      <c r="L17" s="118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1"/>
      <c r="C18" s="40"/>
      <c r="D18" s="40"/>
      <c r="E18" s="34" t="str">
        <f>'Rekapitulace stavby'!E14</f>
        <v>Vyplň údaj</v>
      </c>
      <c r="F18" s="28"/>
      <c r="G18" s="28"/>
      <c r="H18" s="28"/>
      <c r="I18" s="33" t="s">
        <v>35</v>
      </c>
      <c r="J18" s="34" t="str">
        <f>'Rekapitulace stavby'!AN14</f>
        <v>Vyplň údaj</v>
      </c>
      <c r="K18" s="40"/>
      <c r="L18" s="118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1"/>
      <c r="C19" s="40"/>
      <c r="D19" s="40"/>
      <c r="E19" s="40"/>
      <c r="F19" s="40"/>
      <c r="G19" s="40"/>
      <c r="H19" s="40"/>
      <c r="I19" s="40"/>
      <c r="J19" s="40"/>
      <c r="K19" s="40"/>
      <c r="L19" s="118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1"/>
      <c r="C20" s="40"/>
      <c r="D20" s="33" t="s">
        <v>38</v>
      </c>
      <c r="E20" s="40"/>
      <c r="F20" s="40"/>
      <c r="G20" s="40"/>
      <c r="H20" s="40"/>
      <c r="I20" s="33" t="s">
        <v>32</v>
      </c>
      <c r="J20" s="28" t="s">
        <v>39</v>
      </c>
      <c r="K20" s="40"/>
      <c r="L20" s="118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1"/>
      <c r="C21" s="40"/>
      <c r="D21" s="40"/>
      <c r="E21" s="28" t="s">
        <v>40</v>
      </c>
      <c r="F21" s="40"/>
      <c r="G21" s="40"/>
      <c r="H21" s="40"/>
      <c r="I21" s="33" t="s">
        <v>35</v>
      </c>
      <c r="J21" s="28" t="s">
        <v>3</v>
      </c>
      <c r="K21" s="40"/>
      <c r="L21" s="118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1"/>
      <c r="C22" s="40"/>
      <c r="D22" s="40"/>
      <c r="E22" s="40"/>
      <c r="F22" s="40"/>
      <c r="G22" s="40"/>
      <c r="H22" s="40"/>
      <c r="I22" s="40"/>
      <c r="J22" s="40"/>
      <c r="K22" s="40"/>
      <c r="L22" s="118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1"/>
      <c r="C23" s="40"/>
      <c r="D23" s="33" t="s">
        <v>42</v>
      </c>
      <c r="E23" s="40"/>
      <c r="F23" s="40"/>
      <c r="G23" s="40"/>
      <c r="H23" s="40"/>
      <c r="I23" s="33" t="s">
        <v>32</v>
      </c>
      <c r="J23" s="28" t="s">
        <v>39</v>
      </c>
      <c r="K23" s="40"/>
      <c r="L23" s="118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1"/>
      <c r="C24" s="40"/>
      <c r="D24" s="40"/>
      <c r="E24" s="28" t="s">
        <v>43</v>
      </c>
      <c r="F24" s="40"/>
      <c r="G24" s="40"/>
      <c r="H24" s="40"/>
      <c r="I24" s="33" t="s">
        <v>35</v>
      </c>
      <c r="J24" s="28" t="s">
        <v>3</v>
      </c>
      <c r="K24" s="40"/>
      <c r="L24" s="118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1"/>
      <c r="C25" s="40"/>
      <c r="D25" s="40"/>
      <c r="E25" s="40"/>
      <c r="F25" s="40"/>
      <c r="G25" s="40"/>
      <c r="H25" s="40"/>
      <c r="I25" s="40"/>
      <c r="J25" s="40"/>
      <c r="K25" s="40"/>
      <c r="L25" s="118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1"/>
      <c r="C26" s="40"/>
      <c r="D26" s="33" t="s">
        <v>44</v>
      </c>
      <c r="E26" s="40"/>
      <c r="F26" s="40"/>
      <c r="G26" s="40"/>
      <c r="H26" s="40"/>
      <c r="I26" s="40"/>
      <c r="J26" s="40"/>
      <c r="K26" s="40"/>
      <c r="L26" s="118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19"/>
      <c r="B27" s="120"/>
      <c r="C27" s="119"/>
      <c r="D27" s="119"/>
      <c r="E27" s="38" t="s">
        <v>3</v>
      </c>
      <c r="F27" s="38"/>
      <c r="G27" s="38"/>
      <c r="H27" s="38"/>
      <c r="I27" s="119"/>
      <c r="J27" s="119"/>
      <c r="K27" s="119"/>
      <c r="L27" s="121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</row>
    <row r="28" spans="1:31" s="2" customFormat="1" ht="6.95" customHeight="1">
      <c r="A28" s="40"/>
      <c r="B28" s="41"/>
      <c r="C28" s="40"/>
      <c r="D28" s="40"/>
      <c r="E28" s="40"/>
      <c r="F28" s="40"/>
      <c r="G28" s="40"/>
      <c r="H28" s="40"/>
      <c r="I28" s="40"/>
      <c r="J28" s="40"/>
      <c r="K28" s="40"/>
      <c r="L28" s="118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1"/>
      <c r="C29" s="40"/>
      <c r="D29" s="86"/>
      <c r="E29" s="86"/>
      <c r="F29" s="86"/>
      <c r="G29" s="86"/>
      <c r="H29" s="86"/>
      <c r="I29" s="86"/>
      <c r="J29" s="86"/>
      <c r="K29" s="86"/>
      <c r="L29" s="118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1"/>
      <c r="C30" s="40"/>
      <c r="D30" s="122" t="s">
        <v>46</v>
      </c>
      <c r="E30" s="40"/>
      <c r="F30" s="40"/>
      <c r="G30" s="40"/>
      <c r="H30" s="40"/>
      <c r="I30" s="40"/>
      <c r="J30" s="92">
        <f>ROUND(J86,2)</f>
        <v>0</v>
      </c>
      <c r="K30" s="40"/>
      <c r="L30" s="118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1"/>
      <c r="C31" s="40"/>
      <c r="D31" s="86"/>
      <c r="E31" s="86"/>
      <c r="F31" s="86"/>
      <c r="G31" s="86"/>
      <c r="H31" s="86"/>
      <c r="I31" s="86"/>
      <c r="J31" s="86"/>
      <c r="K31" s="86"/>
      <c r="L31" s="118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1"/>
      <c r="C32" s="40"/>
      <c r="D32" s="40"/>
      <c r="E32" s="40"/>
      <c r="F32" s="45" t="s">
        <v>48</v>
      </c>
      <c r="G32" s="40"/>
      <c r="H32" s="40"/>
      <c r="I32" s="45" t="s">
        <v>47</v>
      </c>
      <c r="J32" s="45" t="s">
        <v>49</v>
      </c>
      <c r="K32" s="40"/>
      <c r="L32" s="118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1"/>
      <c r="C33" s="40"/>
      <c r="D33" s="123" t="s">
        <v>50</v>
      </c>
      <c r="E33" s="33" t="s">
        <v>51</v>
      </c>
      <c r="F33" s="124">
        <f>ROUND((SUM(BE86:BE146)),2)</f>
        <v>0</v>
      </c>
      <c r="G33" s="40"/>
      <c r="H33" s="40"/>
      <c r="I33" s="125">
        <v>0.21</v>
      </c>
      <c r="J33" s="124">
        <f>ROUND(((SUM(BE86:BE146))*I33),2)</f>
        <v>0</v>
      </c>
      <c r="K33" s="40"/>
      <c r="L33" s="118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1"/>
      <c r="C34" s="40"/>
      <c r="D34" s="40"/>
      <c r="E34" s="33" t="s">
        <v>52</v>
      </c>
      <c r="F34" s="124">
        <f>ROUND((SUM(BF86:BF146)),2)</f>
        <v>0</v>
      </c>
      <c r="G34" s="40"/>
      <c r="H34" s="40"/>
      <c r="I34" s="125">
        <v>0.15</v>
      </c>
      <c r="J34" s="124">
        <f>ROUND(((SUM(BF86:BF146))*I34),2)</f>
        <v>0</v>
      </c>
      <c r="K34" s="40"/>
      <c r="L34" s="118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1"/>
      <c r="C35" s="40"/>
      <c r="D35" s="40"/>
      <c r="E35" s="33" t="s">
        <v>53</v>
      </c>
      <c r="F35" s="124">
        <f>ROUND((SUM(BG86:BG146)),2)</f>
        <v>0</v>
      </c>
      <c r="G35" s="40"/>
      <c r="H35" s="40"/>
      <c r="I35" s="125">
        <v>0.21</v>
      </c>
      <c r="J35" s="124">
        <f>0</f>
        <v>0</v>
      </c>
      <c r="K35" s="40"/>
      <c r="L35" s="118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1"/>
      <c r="C36" s="40"/>
      <c r="D36" s="40"/>
      <c r="E36" s="33" t="s">
        <v>54</v>
      </c>
      <c r="F36" s="124">
        <f>ROUND((SUM(BH86:BH146)),2)</f>
        <v>0</v>
      </c>
      <c r="G36" s="40"/>
      <c r="H36" s="40"/>
      <c r="I36" s="125">
        <v>0.15</v>
      </c>
      <c r="J36" s="124">
        <f>0</f>
        <v>0</v>
      </c>
      <c r="K36" s="40"/>
      <c r="L36" s="118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1"/>
      <c r="C37" s="40"/>
      <c r="D37" s="40"/>
      <c r="E37" s="33" t="s">
        <v>55</v>
      </c>
      <c r="F37" s="124">
        <f>ROUND((SUM(BI86:BI146)),2)</f>
        <v>0</v>
      </c>
      <c r="G37" s="40"/>
      <c r="H37" s="40"/>
      <c r="I37" s="125">
        <v>0</v>
      </c>
      <c r="J37" s="124">
        <f>0</f>
        <v>0</v>
      </c>
      <c r="K37" s="40"/>
      <c r="L37" s="118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1"/>
      <c r="C38" s="40"/>
      <c r="D38" s="40"/>
      <c r="E38" s="40"/>
      <c r="F38" s="40"/>
      <c r="G38" s="40"/>
      <c r="H38" s="40"/>
      <c r="I38" s="40"/>
      <c r="J38" s="40"/>
      <c r="K38" s="40"/>
      <c r="L38" s="118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1"/>
      <c r="C39" s="126"/>
      <c r="D39" s="127" t="s">
        <v>56</v>
      </c>
      <c r="E39" s="78"/>
      <c r="F39" s="78"/>
      <c r="G39" s="128" t="s">
        <v>57</v>
      </c>
      <c r="H39" s="129" t="s">
        <v>58</v>
      </c>
      <c r="I39" s="78"/>
      <c r="J39" s="130">
        <f>SUM(J30:J37)</f>
        <v>0</v>
      </c>
      <c r="K39" s="131"/>
      <c r="L39" s="118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57"/>
      <c r="C40" s="58"/>
      <c r="D40" s="58"/>
      <c r="E40" s="58"/>
      <c r="F40" s="58"/>
      <c r="G40" s="58"/>
      <c r="H40" s="58"/>
      <c r="I40" s="58"/>
      <c r="J40" s="58"/>
      <c r="K40" s="58"/>
      <c r="L40" s="118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59"/>
      <c r="C44" s="60"/>
      <c r="D44" s="60"/>
      <c r="E44" s="60"/>
      <c r="F44" s="60"/>
      <c r="G44" s="60"/>
      <c r="H44" s="60"/>
      <c r="I44" s="60"/>
      <c r="J44" s="60"/>
      <c r="K44" s="60"/>
      <c r="L44" s="118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4" t="s">
        <v>189</v>
      </c>
      <c r="D45" s="40"/>
      <c r="E45" s="40"/>
      <c r="F45" s="40"/>
      <c r="G45" s="40"/>
      <c r="H45" s="40"/>
      <c r="I45" s="40"/>
      <c r="J45" s="40"/>
      <c r="K45" s="40"/>
      <c r="L45" s="118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0"/>
      <c r="D46" s="40"/>
      <c r="E46" s="40"/>
      <c r="F46" s="40"/>
      <c r="G46" s="40"/>
      <c r="H46" s="40"/>
      <c r="I46" s="40"/>
      <c r="J46" s="40"/>
      <c r="K46" s="40"/>
      <c r="L46" s="118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3" t="s">
        <v>17</v>
      </c>
      <c r="D47" s="40"/>
      <c r="E47" s="40"/>
      <c r="F47" s="40"/>
      <c r="G47" s="40"/>
      <c r="H47" s="40"/>
      <c r="I47" s="40"/>
      <c r="J47" s="40"/>
      <c r="K47" s="40"/>
      <c r="L47" s="118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0"/>
      <c r="D48" s="40"/>
      <c r="E48" s="117" t="str">
        <f>E7</f>
        <v>II/187 Kolínec průtah</v>
      </c>
      <c r="F48" s="33"/>
      <c r="G48" s="33"/>
      <c r="H48" s="33"/>
      <c r="I48" s="40"/>
      <c r="J48" s="40"/>
      <c r="K48" s="40"/>
      <c r="L48" s="118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3" t="s">
        <v>187</v>
      </c>
      <c r="D49" s="40"/>
      <c r="E49" s="40"/>
      <c r="F49" s="40"/>
      <c r="G49" s="40"/>
      <c r="H49" s="40"/>
      <c r="I49" s="40"/>
      <c r="J49" s="40"/>
      <c r="K49" s="40"/>
      <c r="L49" s="118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24.75" customHeight="1">
      <c r="A50" s="40"/>
      <c r="B50" s="41"/>
      <c r="C50" s="40"/>
      <c r="D50" s="40"/>
      <c r="E50" s="64" t="str">
        <f>E9</f>
        <v>SO 701.3.1 - Nové oplocení s podezdívkou - III.úsek - neuznatelní náklady</v>
      </c>
      <c r="F50" s="40"/>
      <c r="G50" s="40"/>
      <c r="H50" s="40"/>
      <c r="I50" s="40"/>
      <c r="J50" s="40"/>
      <c r="K50" s="40"/>
      <c r="L50" s="118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0"/>
      <c r="D51" s="40"/>
      <c r="E51" s="40"/>
      <c r="F51" s="40"/>
      <c r="G51" s="40"/>
      <c r="H51" s="40"/>
      <c r="I51" s="40"/>
      <c r="J51" s="40"/>
      <c r="K51" s="40"/>
      <c r="L51" s="118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3" t="s">
        <v>23</v>
      </c>
      <c r="D52" s="40"/>
      <c r="E52" s="40"/>
      <c r="F52" s="28" t="str">
        <f>F12</f>
        <v>Kolínec</v>
      </c>
      <c r="G52" s="40"/>
      <c r="H52" s="40"/>
      <c r="I52" s="33" t="s">
        <v>25</v>
      </c>
      <c r="J52" s="66" t="str">
        <f>IF(J12="","",J12)</f>
        <v>21. 1. 2021</v>
      </c>
      <c r="K52" s="40"/>
      <c r="L52" s="118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0"/>
      <c r="D53" s="40"/>
      <c r="E53" s="40"/>
      <c r="F53" s="40"/>
      <c r="G53" s="40"/>
      <c r="H53" s="40"/>
      <c r="I53" s="40"/>
      <c r="J53" s="40"/>
      <c r="K53" s="40"/>
      <c r="L53" s="118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40.05" customHeight="1">
      <c r="A54" s="40"/>
      <c r="B54" s="41"/>
      <c r="C54" s="33" t="s">
        <v>31</v>
      </c>
      <c r="D54" s="40"/>
      <c r="E54" s="40"/>
      <c r="F54" s="28" t="str">
        <f>E15</f>
        <v>Městys Kolínec, Kolínec 28, 341 12 Kolínec</v>
      </c>
      <c r="G54" s="40"/>
      <c r="H54" s="40"/>
      <c r="I54" s="33" t="s">
        <v>38</v>
      </c>
      <c r="J54" s="38" t="str">
        <f>E21</f>
        <v>Ing. arch. Martin Jirovský Ph.D., MBA</v>
      </c>
      <c r="K54" s="40"/>
      <c r="L54" s="118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40.05" customHeight="1">
      <c r="A55" s="40"/>
      <c r="B55" s="41"/>
      <c r="C55" s="33" t="s">
        <v>36</v>
      </c>
      <c r="D55" s="40"/>
      <c r="E55" s="40"/>
      <c r="F55" s="28" t="str">
        <f>IF(E18="","",E18)</f>
        <v>Vyplň údaj</v>
      </c>
      <c r="G55" s="40"/>
      <c r="H55" s="40"/>
      <c r="I55" s="33" t="s">
        <v>42</v>
      </c>
      <c r="J55" s="38" t="str">
        <f>E24</f>
        <v>Centrum služen Staré město; Petra Stejskalová</v>
      </c>
      <c r="K55" s="40"/>
      <c r="L55" s="118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0"/>
      <c r="D56" s="40"/>
      <c r="E56" s="40"/>
      <c r="F56" s="40"/>
      <c r="G56" s="40"/>
      <c r="H56" s="40"/>
      <c r="I56" s="40"/>
      <c r="J56" s="40"/>
      <c r="K56" s="40"/>
      <c r="L56" s="118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32" t="s">
        <v>190</v>
      </c>
      <c r="D57" s="126"/>
      <c r="E57" s="126"/>
      <c r="F57" s="126"/>
      <c r="G57" s="126"/>
      <c r="H57" s="126"/>
      <c r="I57" s="126"/>
      <c r="J57" s="133" t="s">
        <v>191</v>
      </c>
      <c r="K57" s="126"/>
      <c r="L57" s="118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0"/>
      <c r="D58" s="40"/>
      <c r="E58" s="40"/>
      <c r="F58" s="40"/>
      <c r="G58" s="40"/>
      <c r="H58" s="40"/>
      <c r="I58" s="40"/>
      <c r="J58" s="40"/>
      <c r="K58" s="40"/>
      <c r="L58" s="118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34" t="s">
        <v>78</v>
      </c>
      <c r="D59" s="40"/>
      <c r="E59" s="40"/>
      <c r="F59" s="40"/>
      <c r="G59" s="40"/>
      <c r="H59" s="40"/>
      <c r="I59" s="40"/>
      <c r="J59" s="92">
        <f>J86</f>
        <v>0</v>
      </c>
      <c r="K59" s="40"/>
      <c r="L59" s="118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20" t="s">
        <v>192</v>
      </c>
    </row>
    <row r="60" spans="1:31" s="9" customFormat="1" ht="24.95" customHeight="1">
      <c r="A60" s="9"/>
      <c r="B60" s="135"/>
      <c r="C60" s="9"/>
      <c r="D60" s="136" t="s">
        <v>193</v>
      </c>
      <c r="E60" s="137"/>
      <c r="F60" s="137"/>
      <c r="G60" s="137"/>
      <c r="H60" s="137"/>
      <c r="I60" s="137"/>
      <c r="J60" s="138">
        <f>J87</f>
        <v>0</v>
      </c>
      <c r="K60" s="9"/>
      <c r="L60" s="135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39"/>
      <c r="C61" s="10"/>
      <c r="D61" s="140" t="s">
        <v>194</v>
      </c>
      <c r="E61" s="141"/>
      <c r="F61" s="141"/>
      <c r="G61" s="141"/>
      <c r="H61" s="141"/>
      <c r="I61" s="141"/>
      <c r="J61" s="142">
        <f>J88</f>
        <v>0</v>
      </c>
      <c r="K61" s="10"/>
      <c r="L61" s="13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39"/>
      <c r="C62" s="10"/>
      <c r="D62" s="140" t="s">
        <v>195</v>
      </c>
      <c r="E62" s="141"/>
      <c r="F62" s="141"/>
      <c r="G62" s="141"/>
      <c r="H62" s="141"/>
      <c r="I62" s="141"/>
      <c r="J62" s="142">
        <f>J106</f>
        <v>0</v>
      </c>
      <c r="K62" s="10"/>
      <c r="L62" s="13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39"/>
      <c r="C63" s="10"/>
      <c r="D63" s="140" t="s">
        <v>196</v>
      </c>
      <c r="E63" s="141"/>
      <c r="F63" s="141"/>
      <c r="G63" s="141"/>
      <c r="H63" s="141"/>
      <c r="I63" s="141"/>
      <c r="J63" s="142">
        <f>J126</f>
        <v>0</v>
      </c>
      <c r="K63" s="10"/>
      <c r="L63" s="13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39"/>
      <c r="C64" s="10"/>
      <c r="D64" s="140" t="s">
        <v>198</v>
      </c>
      <c r="E64" s="141"/>
      <c r="F64" s="141"/>
      <c r="G64" s="141"/>
      <c r="H64" s="141"/>
      <c r="I64" s="141"/>
      <c r="J64" s="142">
        <f>J135</f>
        <v>0</v>
      </c>
      <c r="K64" s="10"/>
      <c r="L64" s="13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39"/>
      <c r="C65" s="10"/>
      <c r="D65" s="140" t="s">
        <v>199</v>
      </c>
      <c r="E65" s="141"/>
      <c r="F65" s="141"/>
      <c r="G65" s="141"/>
      <c r="H65" s="141"/>
      <c r="I65" s="141"/>
      <c r="J65" s="142">
        <f>J139</f>
        <v>0</v>
      </c>
      <c r="K65" s="10"/>
      <c r="L65" s="13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39"/>
      <c r="C66" s="10"/>
      <c r="D66" s="140" t="s">
        <v>200</v>
      </c>
      <c r="E66" s="141"/>
      <c r="F66" s="141"/>
      <c r="G66" s="141"/>
      <c r="H66" s="141"/>
      <c r="I66" s="141"/>
      <c r="J66" s="142">
        <f>J145</f>
        <v>0</v>
      </c>
      <c r="K66" s="10"/>
      <c r="L66" s="139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2" customFormat="1" ht="21.8" customHeight="1">
      <c r="A67" s="40"/>
      <c r="B67" s="41"/>
      <c r="C67" s="40"/>
      <c r="D67" s="40"/>
      <c r="E67" s="40"/>
      <c r="F67" s="40"/>
      <c r="G67" s="40"/>
      <c r="H67" s="40"/>
      <c r="I67" s="40"/>
      <c r="J67" s="40"/>
      <c r="K67" s="40"/>
      <c r="L67" s="118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68" spans="1:31" s="2" customFormat="1" ht="6.95" customHeight="1">
      <c r="A68" s="40"/>
      <c r="B68" s="57"/>
      <c r="C68" s="58"/>
      <c r="D68" s="58"/>
      <c r="E68" s="58"/>
      <c r="F68" s="58"/>
      <c r="G68" s="58"/>
      <c r="H68" s="58"/>
      <c r="I68" s="58"/>
      <c r="J68" s="58"/>
      <c r="K68" s="58"/>
      <c r="L68" s="118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72" spans="1:31" s="2" customFormat="1" ht="6.95" customHeight="1">
      <c r="A72" s="40"/>
      <c r="B72" s="59"/>
      <c r="C72" s="60"/>
      <c r="D72" s="60"/>
      <c r="E72" s="60"/>
      <c r="F72" s="60"/>
      <c r="G72" s="60"/>
      <c r="H72" s="60"/>
      <c r="I72" s="60"/>
      <c r="J72" s="60"/>
      <c r="K72" s="60"/>
      <c r="L72" s="118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24.95" customHeight="1">
      <c r="A73" s="40"/>
      <c r="B73" s="41"/>
      <c r="C73" s="24" t="s">
        <v>201</v>
      </c>
      <c r="D73" s="40"/>
      <c r="E73" s="40"/>
      <c r="F73" s="40"/>
      <c r="G73" s="40"/>
      <c r="H73" s="40"/>
      <c r="I73" s="40"/>
      <c r="J73" s="40"/>
      <c r="K73" s="40"/>
      <c r="L73" s="118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6.95" customHeight="1">
      <c r="A74" s="40"/>
      <c r="B74" s="41"/>
      <c r="C74" s="40"/>
      <c r="D74" s="40"/>
      <c r="E74" s="40"/>
      <c r="F74" s="40"/>
      <c r="G74" s="40"/>
      <c r="H74" s="40"/>
      <c r="I74" s="40"/>
      <c r="J74" s="40"/>
      <c r="K74" s="40"/>
      <c r="L74" s="118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2" customHeight="1">
      <c r="A75" s="40"/>
      <c r="B75" s="41"/>
      <c r="C75" s="33" t="s">
        <v>17</v>
      </c>
      <c r="D75" s="40"/>
      <c r="E75" s="40"/>
      <c r="F75" s="40"/>
      <c r="G75" s="40"/>
      <c r="H75" s="40"/>
      <c r="I75" s="40"/>
      <c r="J75" s="40"/>
      <c r="K75" s="40"/>
      <c r="L75" s="118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6.5" customHeight="1">
      <c r="A76" s="40"/>
      <c r="B76" s="41"/>
      <c r="C76" s="40"/>
      <c r="D76" s="40"/>
      <c r="E76" s="117" t="str">
        <f>E7</f>
        <v>II/187 Kolínec průtah</v>
      </c>
      <c r="F76" s="33"/>
      <c r="G76" s="33"/>
      <c r="H76" s="33"/>
      <c r="I76" s="40"/>
      <c r="J76" s="40"/>
      <c r="K76" s="40"/>
      <c r="L76" s="118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2" customHeight="1">
      <c r="A77" s="40"/>
      <c r="B77" s="41"/>
      <c r="C77" s="33" t="s">
        <v>187</v>
      </c>
      <c r="D77" s="40"/>
      <c r="E77" s="40"/>
      <c r="F77" s="40"/>
      <c r="G77" s="40"/>
      <c r="H77" s="40"/>
      <c r="I77" s="40"/>
      <c r="J77" s="40"/>
      <c r="K77" s="40"/>
      <c r="L77" s="118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24.75" customHeight="1">
      <c r="A78" s="40"/>
      <c r="B78" s="41"/>
      <c r="C78" s="40"/>
      <c r="D78" s="40"/>
      <c r="E78" s="64" t="str">
        <f>E9</f>
        <v>SO 701.3.1 - Nové oplocení s podezdívkou - III.úsek - neuznatelní náklady</v>
      </c>
      <c r="F78" s="40"/>
      <c r="G78" s="40"/>
      <c r="H78" s="40"/>
      <c r="I78" s="40"/>
      <c r="J78" s="40"/>
      <c r="K78" s="40"/>
      <c r="L78" s="118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6.95" customHeight="1">
      <c r="A79" s="40"/>
      <c r="B79" s="41"/>
      <c r="C79" s="40"/>
      <c r="D79" s="40"/>
      <c r="E79" s="40"/>
      <c r="F79" s="40"/>
      <c r="G79" s="40"/>
      <c r="H79" s="40"/>
      <c r="I79" s="40"/>
      <c r="J79" s="40"/>
      <c r="K79" s="40"/>
      <c r="L79" s="118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2" customHeight="1">
      <c r="A80" s="40"/>
      <c r="B80" s="41"/>
      <c r="C80" s="33" t="s">
        <v>23</v>
      </c>
      <c r="D80" s="40"/>
      <c r="E80" s="40"/>
      <c r="F80" s="28" t="str">
        <f>F12</f>
        <v>Kolínec</v>
      </c>
      <c r="G80" s="40"/>
      <c r="H80" s="40"/>
      <c r="I80" s="33" t="s">
        <v>25</v>
      </c>
      <c r="J80" s="66" t="str">
        <f>IF(J12="","",J12)</f>
        <v>21. 1. 2021</v>
      </c>
      <c r="K80" s="40"/>
      <c r="L80" s="118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6.95" customHeight="1">
      <c r="A81" s="40"/>
      <c r="B81" s="41"/>
      <c r="C81" s="40"/>
      <c r="D81" s="40"/>
      <c r="E81" s="40"/>
      <c r="F81" s="40"/>
      <c r="G81" s="40"/>
      <c r="H81" s="40"/>
      <c r="I81" s="40"/>
      <c r="J81" s="40"/>
      <c r="K81" s="40"/>
      <c r="L81" s="118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40.05" customHeight="1">
      <c r="A82" s="40"/>
      <c r="B82" s="41"/>
      <c r="C82" s="33" t="s">
        <v>31</v>
      </c>
      <c r="D82" s="40"/>
      <c r="E82" s="40"/>
      <c r="F82" s="28" t="str">
        <f>E15</f>
        <v>Městys Kolínec, Kolínec 28, 341 12 Kolínec</v>
      </c>
      <c r="G82" s="40"/>
      <c r="H82" s="40"/>
      <c r="I82" s="33" t="s">
        <v>38</v>
      </c>
      <c r="J82" s="38" t="str">
        <f>E21</f>
        <v>Ing. arch. Martin Jirovský Ph.D., MBA</v>
      </c>
      <c r="K82" s="40"/>
      <c r="L82" s="118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40.05" customHeight="1">
      <c r="A83" s="40"/>
      <c r="B83" s="41"/>
      <c r="C83" s="33" t="s">
        <v>36</v>
      </c>
      <c r="D83" s="40"/>
      <c r="E83" s="40"/>
      <c r="F83" s="28" t="str">
        <f>IF(E18="","",E18)</f>
        <v>Vyplň údaj</v>
      </c>
      <c r="G83" s="40"/>
      <c r="H83" s="40"/>
      <c r="I83" s="33" t="s">
        <v>42</v>
      </c>
      <c r="J83" s="38" t="str">
        <f>E24</f>
        <v>Centrum služen Staré město; Petra Stejskalová</v>
      </c>
      <c r="K83" s="40"/>
      <c r="L83" s="118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0.3" customHeight="1">
      <c r="A84" s="40"/>
      <c r="B84" s="41"/>
      <c r="C84" s="40"/>
      <c r="D84" s="40"/>
      <c r="E84" s="40"/>
      <c r="F84" s="40"/>
      <c r="G84" s="40"/>
      <c r="H84" s="40"/>
      <c r="I84" s="40"/>
      <c r="J84" s="40"/>
      <c r="K84" s="40"/>
      <c r="L84" s="118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11" customFormat="1" ht="29.25" customHeight="1">
      <c r="A85" s="143"/>
      <c r="B85" s="144"/>
      <c r="C85" s="145" t="s">
        <v>202</v>
      </c>
      <c r="D85" s="146" t="s">
        <v>65</v>
      </c>
      <c r="E85" s="146" t="s">
        <v>61</v>
      </c>
      <c r="F85" s="146" t="s">
        <v>62</v>
      </c>
      <c r="G85" s="146" t="s">
        <v>203</v>
      </c>
      <c r="H85" s="146" t="s">
        <v>204</v>
      </c>
      <c r="I85" s="146" t="s">
        <v>205</v>
      </c>
      <c r="J85" s="147" t="s">
        <v>191</v>
      </c>
      <c r="K85" s="148" t="s">
        <v>206</v>
      </c>
      <c r="L85" s="149"/>
      <c r="M85" s="82" t="s">
        <v>3</v>
      </c>
      <c r="N85" s="83" t="s">
        <v>50</v>
      </c>
      <c r="O85" s="83" t="s">
        <v>207</v>
      </c>
      <c r="P85" s="83" t="s">
        <v>208</v>
      </c>
      <c r="Q85" s="83" t="s">
        <v>209</v>
      </c>
      <c r="R85" s="83" t="s">
        <v>210</v>
      </c>
      <c r="S85" s="83" t="s">
        <v>211</v>
      </c>
      <c r="T85" s="84" t="s">
        <v>212</v>
      </c>
      <c r="U85" s="143"/>
      <c r="V85" s="143"/>
      <c r="W85" s="143"/>
      <c r="X85" s="143"/>
      <c r="Y85" s="143"/>
      <c r="Z85" s="143"/>
      <c r="AA85" s="143"/>
      <c r="AB85" s="143"/>
      <c r="AC85" s="143"/>
      <c r="AD85" s="143"/>
      <c r="AE85" s="143"/>
    </row>
    <row r="86" spans="1:63" s="2" customFormat="1" ht="22.8" customHeight="1">
      <c r="A86" s="40"/>
      <c r="B86" s="41"/>
      <c r="C86" s="89" t="s">
        <v>213</v>
      </c>
      <c r="D86" s="40"/>
      <c r="E86" s="40"/>
      <c r="F86" s="40"/>
      <c r="G86" s="40"/>
      <c r="H86" s="40"/>
      <c r="I86" s="40"/>
      <c r="J86" s="150">
        <f>BK86</f>
        <v>0</v>
      </c>
      <c r="K86" s="40"/>
      <c r="L86" s="41"/>
      <c r="M86" s="85"/>
      <c r="N86" s="70"/>
      <c r="O86" s="86"/>
      <c r="P86" s="151">
        <f>P87</f>
        <v>0</v>
      </c>
      <c r="Q86" s="86"/>
      <c r="R86" s="151">
        <f>R87</f>
        <v>143.18029115</v>
      </c>
      <c r="S86" s="86"/>
      <c r="T86" s="152">
        <f>T87</f>
        <v>2.117835</v>
      </c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T86" s="20" t="s">
        <v>79</v>
      </c>
      <c r="AU86" s="20" t="s">
        <v>192</v>
      </c>
      <c r="BK86" s="153">
        <f>BK87</f>
        <v>0</v>
      </c>
    </row>
    <row r="87" spans="1:63" s="12" customFormat="1" ht="25.9" customHeight="1">
      <c r="A87" s="12"/>
      <c r="B87" s="154"/>
      <c r="C87" s="12"/>
      <c r="D87" s="155" t="s">
        <v>79</v>
      </c>
      <c r="E87" s="156" t="s">
        <v>214</v>
      </c>
      <c r="F87" s="156" t="s">
        <v>215</v>
      </c>
      <c r="G87" s="12"/>
      <c r="H87" s="12"/>
      <c r="I87" s="157"/>
      <c r="J87" s="158">
        <f>BK87</f>
        <v>0</v>
      </c>
      <c r="K87" s="12"/>
      <c r="L87" s="154"/>
      <c r="M87" s="159"/>
      <c r="N87" s="160"/>
      <c r="O87" s="160"/>
      <c r="P87" s="161">
        <f>P88+P106+P126+P135+P139+P145</f>
        <v>0</v>
      </c>
      <c r="Q87" s="160"/>
      <c r="R87" s="161">
        <f>R88+R106+R126+R135+R139+R145</f>
        <v>143.18029115</v>
      </c>
      <c r="S87" s="160"/>
      <c r="T87" s="162">
        <f>T88+T106+T126+T135+T139+T145</f>
        <v>2.117835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155" t="s">
        <v>88</v>
      </c>
      <c r="AT87" s="163" t="s">
        <v>79</v>
      </c>
      <c r="AU87" s="163" t="s">
        <v>80</v>
      </c>
      <c r="AY87" s="155" t="s">
        <v>216</v>
      </c>
      <c r="BK87" s="164">
        <f>BK88+BK106+BK126+BK135+BK139+BK145</f>
        <v>0</v>
      </c>
    </row>
    <row r="88" spans="1:63" s="12" customFormat="1" ht="22.8" customHeight="1">
      <c r="A88" s="12"/>
      <c r="B88" s="154"/>
      <c r="C88" s="12"/>
      <c r="D88" s="155" t="s">
        <v>79</v>
      </c>
      <c r="E88" s="165" t="s">
        <v>88</v>
      </c>
      <c r="F88" s="165" t="s">
        <v>217</v>
      </c>
      <c r="G88" s="12"/>
      <c r="H88" s="12"/>
      <c r="I88" s="157"/>
      <c r="J88" s="166">
        <f>BK88</f>
        <v>0</v>
      </c>
      <c r="K88" s="12"/>
      <c r="L88" s="154"/>
      <c r="M88" s="159"/>
      <c r="N88" s="160"/>
      <c r="O88" s="160"/>
      <c r="P88" s="161">
        <f>SUM(P89:P105)</f>
        <v>0</v>
      </c>
      <c r="Q88" s="160"/>
      <c r="R88" s="161">
        <f>SUM(R89:R105)</f>
        <v>0</v>
      </c>
      <c r="S88" s="160"/>
      <c r="T88" s="162">
        <f>SUM(T89:T105)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155" t="s">
        <v>88</v>
      </c>
      <c r="AT88" s="163" t="s">
        <v>79</v>
      </c>
      <c r="AU88" s="163" t="s">
        <v>88</v>
      </c>
      <c r="AY88" s="155" t="s">
        <v>216</v>
      </c>
      <c r="BK88" s="164">
        <f>SUM(BK89:BK105)</f>
        <v>0</v>
      </c>
    </row>
    <row r="89" spans="1:65" s="2" customFormat="1" ht="49.05" customHeight="1">
      <c r="A89" s="40"/>
      <c r="B89" s="167"/>
      <c r="C89" s="168" t="s">
        <v>88</v>
      </c>
      <c r="D89" s="168" t="s">
        <v>218</v>
      </c>
      <c r="E89" s="169" t="s">
        <v>2460</v>
      </c>
      <c r="F89" s="170" t="s">
        <v>2461</v>
      </c>
      <c r="G89" s="171" t="s">
        <v>221</v>
      </c>
      <c r="H89" s="172">
        <v>17</v>
      </c>
      <c r="I89" s="173"/>
      <c r="J89" s="174">
        <f>ROUND(I89*H89,2)</f>
        <v>0</v>
      </c>
      <c r="K89" s="175"/>
      <c r="L89" s="41"/>
      <c r="M89" s="176" t="s">
        <v>3</v>
      </c>
      <c r="N89" s="177" t="s">
        <v>51</v>
      </c>
      <c r="O89" s="74"/>
      <c r="P89" s="178">
        <f>O89*H89</f>
        <v>0</v>
      </c>
      <c r="Q89" s="178">
        <v>0</v>
      </c>
      <c r="R89" s="178">
        <f>Q89*H89</f>
        <v>0</v>
      </c>
      <c r="S89" s="178">
        <v>0</v>
      </c>
      <c r="T89" s="179">
        <f>S89*H89</f>
        <v>0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R89" s="180" t="s">
        <v>222</v>
      </c>
      <c r="AT89" s="180" t="s">
        <v>218</v>
      </c>
      <c r="AU89" s="180" t="s">
        <v>22</v>
      </c>
      <c r="AY89" s="20" t="s">
        <v>216</v>
      </c>
      <c r="BE89" s="181">
        <f>IF(N89="základní",J89,0)</f>
        <v>0</v>
      </c>
      <c r="BF89" s="181">
        <f>IF(N89="snížená",J89,0)</f>
        <v>0</v>
      </c>
      <c r="BG89" s="181">
        <f>IF(N89="zákl. přenesená",J89,0)</f>
        <v>0</v>
      </c>
      <c r="BH89" s="181">
        <f>IF(N89="sníž. přenesená",J89,0)</f>
        <v>0</v>
      </c>
      <c r="BI89" s="181">
        <f>IF(N89="nulová",J89,0)</f>
        <v>0</v>
      </c>
      <c r="BJ89" s="20" t="s">
        <v>88</v>
      </c>
      <c r="BK89" s="181">
        <f>ROUND(I89*H89,2)</f>
        <v>0</v>
      </c>
      <c r="BL89" s="20" t="s">
        <v>222</v>
      </c>
      <c r="BM89" s="180" t="s">
        <v>2462</v>
      </c>
    </row>
    <row r="90" spans="1:51" s="13" customFormat="1" ht="12">
      <c r="A90" s="13"/>
      <c r="B90" s="182"/>
      <c r="C90" s="13"/>
      <c r="D90" s="183" t="s">
        <v>224</v>
      </c>
      <c r="E90" s="184" t="s">
        <v>3</v>
      </c>
      <c r="F90" s="185" t="s">
        <v>2463</v>
      </c>
      <c r="G90" s="13"/>
      <c r="H90" s="186">
        <v>17</v>
      </c>
      <c r="I90" s="187"/>
      <c r="J90" s="13"/>
      <c r="K90" s="13"/>
      <c r="L90" s="182"/>
      <c r="M90" s="188"/>
      <c r="N90" s="189"/>
      <c r="O90" s="189"/>
      <c r="P90" s="189"/>
      <c r="Q90" s="189"/>
      <c r="R90" s="189"/>
      <c r="S90" s="189"/>
      <c r="T90" s="190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184" t="s">
        <v>224</v>
      </c>
      <c r="AU90" s="184" t="s">
        <v>22</v>
      </c>
      <c r="AV90" s="13" t="s">
        <v>22</v>
      </c>
      <c r="AW90" s="13" t="s">
        <v>41</v>
      </c>
      <c r="AX90" s="13" t="s">
        <v>88</v>
      </c>
      <c r="AY90" s="184" t="s">
        <v>216</v>
      </c>
    </row>
    <row r="91" spans="1:65" s="2" customFormat="1" ht="24.15" customHeight="1">
      <c r="A91" s="40"/>
      <c r="B91" s="167"/>
      <c r="C91" s="168" t="s">
        <v>22</v>
      </c>
      <c r="D91" s="168" t="s">
        <v>218</v>
      </c>
      <c r="E91" s="169" t="s">
        <v>264</v>
      </c>
      <c r="F91" s="170" t="s">
        <v>265</v>
      </c>
      <c r="G91" s="171" t="s">
        <v>221</v>
      </c>
      <c r="H91" s="172">
        <v>73.71</v>
      </c>
      <c r="I91" s="173"/>
      <c r="J91" s="174">
        <f>ROUND(I91*H91,2)</f>
        <v>0</v>
      </c>
      <c r="K91" s="175"/>
      <c r="L91" s="41"/>
      <c r="M91" s="176" t="s">
        <v>3</v>
      </c>
      <c r="N91" s="177" t="s">
        <v>51</v>
      </c>
      <c r="O91" s="74"/>
      <c r="P91" s="178">
        <f>O91*H91</f>
        <v>0</v>
      </c>
      <c r="Q91" s="178">
        <v>0</v>
      </c>
      <c r="R91" s="178">
        <f>Q91*H91</f>
        <v>0</v>
      </c>
      <c r="S91" s="178">
        <v>0</v>
      </c>
      <c r="T91" s="179">
        <f>S91*H91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180" t="s">
        <v>222</v>
      </c>
      <c r="AT91" s="180" t="s">
        <v>218</v>
      </c>
      <c r="AU91" s="180" t="s">
        <v>22</v>
      </c>
      <c r="AY91" s="20" t="s">
        <v>216</v>
      </c>
      <c r="BE91" s="181">
        <f>IF(N91="základní",J91,0)</f>
        <v>0</v>
      </c>
      <c r="BF91" s="181">
        <f>IF(N91="snížená",J91,0)</f>
        <v>0</v>
      </c>
      <c r="BG91" s="181">
        <f>IF(N91="zákl. přenesená",J91,0)</f>
        <v>0</v>
      </c>
      <c r="BH91" s="181">
        <f>IF(N91="sníž. přenesená",J91,0)</f>
        <v>0</v>
      </c>
      <c r="BI91" s="181">
        <f>IF(N91="nulová",J91,0)</f>
        <v>0</v>
      </c>
      <c r="BJ91" s="20" t="s">
        <v>88</v>
      </c>
      <c r="BK91" s="181">
        <f>ROUND(I91*H91,2)</f>
        <v>0</v>
      </c>
      <c r="BL91" s="20" t="s">
        <v>222</v>
      </c>
      <c r="BM91" s="180" t="s">
        <v>2464</v>
      </c>
    </row>
    <row r="92" spans="1:51" s="13" customFormat="1" ht="12">
      <c r="A92" s="13"/>
      <c r="B92" s="182"/>
      <c r="C92" s="13"/>
      <c r="D92" s="183" t="s">
        <v>224</v>
      </c>
      <c r="E92" s="184" t="s">
        <v>3</v>
      </c>
      <c r="F92" s="185" t="s">
        <v>2465</v>
      </c>
      <c r="G92" s="13"/>
      <c r="H92" s="186">
        <v>73.71</v>
      </c>
      <c r="I92" s="187"/>
      <c r="J92" s="13"/>
      <c r="K92" s="13"/>
      <c r="L92" s="182"/>
      <c r="M92" s="188"/>
      <c r="N92" s="189"/>
      <c r="O92" s="189"/>
      <c r="P92" s="189"/>
      <c r="Q92" s="189"/>
      <c r="R92" s="189"/>
      <c r="S92" s="189"/>
      <c r="T92" s="190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184" t="s">
        <v>224</v>
      </c>
      <c r="AU92" s="184" t="s">
        <v>22</v>
      </c>
      <c r="AV92" s="13" t="s">
        <v>22</v>
      </c>
      <c r="AW92" s="13" t="s">
        <v>41</v>
      </c>
      <c r="AX92" s="13" t="s">
        <v>88</v>
      </c>
      <c r="AY92" s="184" t="s">
        <v>216</v>
      </c>
    </row>
    <row r="93" spans="1:65" s="2" customFormat="1" ht="49.05" customHeight="1">
      <c r="A93" s="40"/>
      <c r="B93" s="167"/>
      <c r="C93" s="168" t="s">
        <v>234</v>
      </c>
      <c r="D93" s="168" t="s">
        <v>218</v>
      </c>
      <c r="E93" s="169" t="s">
        <v>2466</v>
      </c>
      <c r="F93" s="170" t="s">
        <v>2467</v>
      </c>
      <c r="G93" s="171" t="s">
        <v>270</v>
      </c>
      <c r="H93" s="172">
        <v>58.968</v>
      </c>
      <c r="I93" s="173"/>
      <c r="J93" s="174">
        <f>ROUND(I93*H93,2)</f>
        <v>0</v>
      </c>
      <c r="K93" s="175"/>
      <c r="L93" s="41"/>
      <c r="M93" s="176" t="s">
        <v>3</v>
      </c>
      <c r="N93" s="177" t="s">
        <v>51</v>
      </c>
      <c r="O93" s="74"/>
      <c r="P93" s="178">
        <f>O93*H93</f>
        <v>0</v>
      </c>
      <c r="Q93" s="178">
        <v>0</v>
      </c>
      <c r="R93" s="178">
        <f>Q93*H93</f>
        <v>0</v>
      </c>
      <c r="S93" s="178">
        <v>0</v>
      </c>
      <c r="T93" s="179">
        <f>S93*H93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180" t="s">
        <v>222</v>
      </c>
      <c r="AT93" s="180" t="s">
        <v>218</v>
      </c>
      <c r="AU93" s="180" t="s">
        <v>22</v>
      </c>
      <c r="AY93" s="20" t="s">
        <v>216</v>
      </c>
      <c r="BE93" s="181">
        <f>IF(N93="základní",J93,0)</f>
        <v>0</v>
      </c>
      <c r="BF93" s="181">
        <f>IF(N93="snížená",J93,0)</f>
        <v>0</v>
      </c>
      <c r="BG93" s="181">
        <f>IF(N93="zákl. přenesená",J93,0)</f>
        <v>0</v>
      </c>
      <c r="BH93" s="181">
        <f>IF(N93="sníž. přenesená",J93,0)</f>
        <v>0</v>
      </c>
      <c r="BI93" s="181">
        <f>IF(N93="nulová",J93,0)</f>
        <v>0</v>
      </c>
      <c r="BJ93" s="20" t="s">
        <v>88</v>
      </c>
      <c r="BK93" s="181">
        <f>ROUND(I93*H93,2)</f>
        <v>0</v>
      </c>
      <c r="BL93" s="20" t="s">
        <v>222</v>
      </c>
      <c r="BM93" s="180" t="s">
        <v>2468</v>
      </c>
    </row>
    <row r="94" spans="1:51" s="13" customFormat="1" ht="12">
      <c r="A94" s="13"/>
      <c r="B94" s="182"/>
      <c r="C94" s="13"/>
      <c r="D94" s="183" t="s">
        <v>224</v>
      </c>
      <c r="E94" s="184" t="s">
        <v>3</v>
      </c>
      <c r="F94" s="185" t="s">
        <v>2469</v>
      </c>
      <c r="G94" s="13"/>
      <c r="H94" s="186">
        <v>58.968</v>
      </c>
      <c r="I94" s="187"/>
      <c r="J94" s="13"/>
      <c r="K94" s="13"/>
      <c r="L94" s="182"/>
      <c r="M94" s="188"/>
      <c r="N94" s="189"/>
      <c r="O94" s="189"/>
      <c r="P94" s="189"/>
      <c r="Q94" s="189"/>
      <c r="R94" s="189"/>
      <c r="S94" s="189"/>
      <c r="T94" s="190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184" t="s">
        <v>224</v>
      </c>
      <c r="AU94" s="184" t="s">
        <v>22</v>
      </c>
      <c r="AV94" s="13" t="s">
        <v>22</v>
      </c>
      <c r="AW94" s="13" t="s">
        <v>41</v>
      </c>
      <c r="AX94" s="13" t="s">
        <v>88</v>
      </c>
      <c r="AY94" s="184" t="s">
        <v>216</v>
      </c>
    </row>
    <row r="95" spans="1:65" s="2" customFormat="1" ht="62.7" customHeight="1">
      <c r="A95" s="40"/>
      <c r="B95" s="167"/>
      <c r="C95" s="168" t="s">
        <v>222</v>
      </c>
      <c r="D95" s="168" t="s">
        <v>218</v>
      </c>
      <c r="E95" s="169" t="s">
        <v>287</v>
      </c>
      <c r="F95" s="170" t="s">
        <v>288</v>
      </c>
      <c r="G95" s="171" t="s">
        <v>270</v>
      </c>
      <c r="H95" s="172">
        <v>14.742</v>
      </c>
      <c r="I95" s="173"/>
      <c r="J95" s="174">
        <f>ROUND(I95*H95,2)</f>
        <v>0</v>
      </c>
      <c r="K95" s="175"/>
      <c r="L95" s="41"/>
      <c r="M95" s="176" t="s">
        <v>3</v>
      </c>
      <c r="N95" s="177" t="s">
        <v>51</v>
      </c>
      <c r="O95" s="74"/>
      <c r="P95" s="178">
        <f>O95*H95</f>
        <v>0</v>
      </c>
      <c r="Q95" s="178">
        <v>0</v>
      </c>
      <c r="R95" s="178">
        <f>Q95*H95</f>
        <v>0</v>
      </c>
      <c r="S95" s="178">
        <v>0</v>
      </c>
      <c r="T95" s="179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180" t="s">
        <v>222</v>
      </c>
      <c r="AT95" s="180" t="s">
        <v>218</v>
      </c>
      <c r="AU95" s="180" t="s">
        <v>22</v>
      </c>
      <c r="AY95" s="20" t="s">
        <v>216</v>
      </c>
      <c r="BE95" s="181">
        <f>IF(N95="základní",J95,0)</f>
        <v>0</v>
      </c>
      <c r="BF95" s="181">
        <f>IF(N95="snížená",J95,0)</f>
        <v>0</v>
      </c>
      <c r="BG95" s="181">
        <f>IF(N95="zákl. přenesená",J95,0)</f>
        <v>0</v>
      </c>
      <c r="BH95" s="181">
        <f>IF(N95="sníž. přenesená",J95,0)</f>
        <v>0</v>
      </c>
      <c r="BI95" s="181">
        <f>IF(N95="nulová",J95,0)</f>
        <v>0</v>
      </c>
      <c r="BJ95" s="20" t="s">
        <v>88</v>
      </c>
      <c r="BK95" s="181">
        <f>ROUND(I95*H95,2)</f>
        <v>0</v>
      </c>
      <c r="BL95" s="20" t="s">
        <v>222</v>
      </c>
      <c r="BM95" s="180" t="s">
        <v>2470</v>
      </c>
    </row>
    <row r="96" spans="1:51" s="13" customFormat="1" ht="12">
      <c r="A96" s="13"/>
      <c r="B96" s="182"/>
      <c r="C96" s="13"/>
      <c r="D96" s="183" t="s">
        <v>224</v>
      </c>
      <c r="E96" s="184" t="s">
        <v>3</v>
      </c>
      <c r="F96" s="185" t="s">
        <v>2471</v>
      </c>
      <c r="G96" s="13"/>
      <c r="H96" s="186">
        <v>14.742</v>
      </c>
      <c r="I96" s="187"/>
      <c r="J96" s="13"/>
      <c r="K96" s="13"/>
      <c r="L96" s="182"/>
      <c r="M96" s="188"/>
      <c r="N96" s="189"/>
      <c r="O96" s="189"/>
      <c r="P96" s="189"/>
      <c r="Q96" s="189"/>
      <c r="R96" s="189"/>
      <c r="S96" s="189"/>
      <c r="T96" s="190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184" t="s">
        <v>224</v>
      </c>
      <c r="AU96" s="184" t="s">
        <v>22</v>
      </c>
      <c r="AV96" s="13" t="s">
        <v>22</v>
      </c>
      <c r="AW96" s="13" t="s">
        <v>41</v>
      </c>
      <c r="AX96" s="13" t="s">
        <v>88</v>
      </c>
      <c r="AY96" s="184" t="s">
        <v>216</v>
      </c>
    </row>
    <row r="97" spans="1:65" s="2" customFormat="1" ht="62.7" customHeight="1">
      <c r="A97" s="40"/>
      <c r="B97" s="167"/>
      <c r="C97" s="168" t="s">
        <v>244</v>
      </c>
      <c r="D97" s="168" t="s">
        <v>218</v>
      </c>
      <c r="E97" s="169" t="s">
        <v>292</v>
      </c>
      <c r="F97" s="170" t="s">
        <v>293</v>
      </c>
      <c r="G97" s="171" t="s">
        <v>270</v>
      </c>
      <c r="H97" s="172">
        <v>33.696</v>
      </c>
      <c r="I97" s="173"/>
      <c r="J97" s="174">
        <f>ROUND(I97*H97,2)</f>
        <v>0</v>
      </c>
      <c r="K97" s="175"/>
      <c r="L97" s="41"/>
      <c r="M97" s="176" t="s">
        <v>3</v>
      </c>
      <c r="N97" s="177" t="s">
        <v>51</v>
      </c>
      <c r="O97" s="74"/>
      <c r="P97" s="178">
        <f>O97*H97</f>
        <v>0</v>
      </c>
      <c r="Q97" s="178">
        <v>0</v>
      </c>
      <c r="R97" s="178">
        <f>Q97*H97</f>
        <v>0</v>
      </c>
      <c r="S97" s="178">
        <v>0</v>
      </c>
      <c r="T97" s="179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180" t="s">
        <v>222</v>
      </c>
      <c r="AT97" s="180" t="s">
        <v>218</v>
      </c>
      <c r="AU97" s="180" t="s">
        <v>22</v>
      </c>
      <c r="AY97" s="20" t="s">
        <v>216</v>
      </c>
      <c r="BE97" s="181">
        <f>IF(N97="základní",J97,0)</f>
        <v>0</v>
      </c>
      <c r="BF97" s="181">
        <f>IF(N97="snížená",J97,0)</f>
        <v>0</v>
      </c>
      <c r="BG97" s="181">
        <f>IF(N97="zákl. přenesená",J97,0)</f>
        <v>0</v>
      </c>
      <c r="BH97" s="181">
        <f>IF(N97="sníž. přenesená",J97,0)</f>
        <v>0</v>
      </c>
      <c r="BI97" s="181">
        <f>IF(N97="nulová",J97,0)</f>
        <v>0</v>
      </c>
      <c r="BJ97" s="20" t="s">
        <v>88</v>
      </c>
      <c r="BK97" s="181">
        <f>ROUND(I97*H97,2)</f>
        <v>0</v>
      </c>
      <c r="BL97" s="20" t="s">
        <v>222</v>
      </c>
      <c r="BM97" s="180" t="s">
        <v>2472</v>
      </c>
    </row>
    <row r="98" spans="1:47" s="2" customFormat="1" ht="12">
      <c r="A98" s="40"/>
      <c r="B98" s="41"/>
      <c r="C98" s="40"/>
      <c r="D98" s="183" t="s">
        <v>229</v>
      </c>
      <c r="E98" s="40"/>
      <c r="F98" s="191" t="s">
        <v>295</v>
      </c>
      <c r="G98" s="40"/>
      <c r="H98" s="40"/>
      <c r="I98" s="192"/>
      <c r="J98" s="40"/>
      <c r="K98" s="40"/>
      <c r="L98" s="41"/>
      <c r="M98" s="193"/>
      <c r="N98" s="194"/>
      <c r="O98" s="74"/>
      <c r="P98" s="74"/>
      <c r="Q98" s="74"/>
      <c r="R98" s="74"/>
      <c r="S98" s="74"/>
      <c r="T98" s="75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T98" s="20" t="s">
        <v>229</v>
      </c>
      <c r="AU98" s="20" t="s">
        <v>22</v>
      </c>
    </row>
    <row r="99" spans="1:51" s="13" customFormat="1" ht="12">
      <c r="A99" s="13"/>
      <c r="B99" s="182"/>
      <c r="C99" s="13"/>
      <c r="D99" s="183" t="s">
        <v>224</v>
      </c>
      <c r="E99" s="184" t="s">
        <v>3</v>
      </c>
      <c r="F99" s="185" t="s">
        <v>2473</v>
      </c>
      <c r="G99" s="13"/>
      <c r="H99" s="186">
        <v>33.696</v>
      </c>
      <c r="I99" s="187"/>
      <c r="J99" s="13"/>
      <c r="K99" s="13"/>
      <c r="L99" s="182"/>
      <c r="M99" s="188"/>
      <c r="N99" s="189"/>
      <c r="O99" s="189"/>
      <c r="P99" s="189"/>
      <c r="Q99" s="189"/>
      <c r="R99" s="189"/>
      <c r="S99" s="189"/>
      <c r="T99" s="190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184" t="s">
        <v>224</v>
      </c>
      <c r="AU99" s="184" t="s">
        <v>22</v>
      </c>
      <c r="AV99" s="13" t="s">
        <v>22</v>
      </c>
      <c r="AW99" s="13" t="s">
        <v>41</v>
      </c>
      <c r="AX99" s="13" t="s">
        <v>88</v>
      </c>
      <c r="AY99" s="184" t="s">
        <v>216</v>
      </c>
    </row>
    <row r="100" spans="1:65" s="2" customFormat="1" ht="37.8" customHeight="1">
      <c r="A100" s="40"/>
      <c r="B100" s="167"/>
      <c r="C100" s="168" t="s">
        <v>248</v>
      </c>
      <c r="D100" s="168" t="s">
        <v>218</v>
      </c>
      <c r="E100" s="169" t="s">
        <v>297</v>
      </c>
      <c r="F100" s="170" t="s">
        <v>298</v>
      </c>
      <c r="G100" s="171" t="s">
        <v>299</v>
      </c>
      <c r="H100" s="172">
        <v>67.392</v>
      </c>
      <c r="I100" s="173"/>
      <c r="J100" s="174">
        <f>ROUND(I100*H100,2)</f>
        <v>0</v>
      </c>
      <c r="K100" s="175"/>
      <c r="L100" s="41"/>
      <c r="M100" s="176" t="s">
        <v>3</v>
      </c>
      <c r="N100" s="177" t="s">
        <v>51</v>
      </c>
      <c r="O100" s="74"/>
      <c r="P100" s="178">
        <f>O100*H100</f>
        <v>0</v>
      </c>
      <c r="Q100" s="178">
        <v>0</v>
      </c>
      <c r="R100" s="178">
        <f>Q100*H100</f>
        <v>0</v>
      </c>
      <c r="S100" s="178">
        <v>0</v>
      </c>
      <c r="T100" s="179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180" t="s">
        <v>222</v>
      </c>
      <c r="AT100" s="180" t="s">
        <v>218</v>
      </c>
      <c r="AU100" s="180" t="s">
        <v>22</v>
      </c>
      <c r="AY100" s="20" t="s">
        <v>216</v>
      </c>
      <c r="BE100" s="181">
        <f>IF(N100="základní",J100,0)</f>
        <v>0</v>
      </c>
      <c r="BF100" s="181">
        <f>IF(N100="snížená",J100,0)</f>
        <v>0</v>
      </c>
      <c r="BG100" s="181">
        <f>IF(N100="zákl. přenesená",J100,0)</f>
        <v>0</v>
      </c>
      <c r="BH100" s="181">
        <f>IF(N100="sníž. přenesená",J100,0)</f>
        <v>0</v>
      </c>
      <c r="BI100" s="181">
        <f>IF(N100="nulová",J100,0)</f>
        <v>0</v>
      </c>
      <c r="BJ100" s="20" t="s">
        <v>88</v>
      </c>
      <c r="BK100" s="181">
        <f>ROUND(I100*H100,2)</f>
        <v>0</v>
      </c>
      <c r="BL100" s="20" t="s">
        <v>222</v>
      </c>
      <c r="BM100" s="180" t="s">
        <v>2474</v>
      </c>
    </row>
    <row r="101" spans="1:51" s="13" customFormat="1" ht="12">
      <c r="A101" s="13"/>
      <c r="B101" s="182"/>
      <c r="C101" s="13"/>
      <c r="D101" s="183" t="s">
        <v>224</v>
      </c>
      <c r="E101" s="13"/>
      <c r="F101" s="185" t="s">
        <v>2475</v>
      </c>
      <c r="G101" s="13"/>
      <c r="H101" s="186">
        <v>67.392</v>
      </c>
      <c r="I101" s="187"/>
      <c r="J101" s="13"/>
      <c r="K101" s="13"/>
      <c r="L101" s="182"/>
      <c r="M101" s="188"/>
      <c r="N101" s="189"/>
      <c r="O101" s="189"/>
      <c r="P101" s="189"/>
      <c r="Q101" s="189"/>
      <c r="R101" s="189"/>
      <c r="S101" s="189"/>
      <c r="T101" s="190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184" t="s">
        <v>224</v>
      </c>
      <c r="AU101" s="184" t="s">
        <v>22</v>
      </c>
      <c r="AV101" s="13" t="s">
        <v>22</v>
      </c>
      <c r="AW101" s="13" t="s">
        <v>4</v>
      </c>
      <c r="AX101" s="13" t="s">
        <v>88</v>
      </c>
      <c r="AY101" s="184" t="s">
        <v>216</v>
      </c>
    </row>
    <row r="102" spans="1:65" s="2" customFormat="1" ht="62.7" customHeight="1">
      <c r="A102" s="40"/>
      <c r="B102" s="167"/>
      <c r="C102" s="168" t="s">
        <v>253</v>
      </c>
      <c r="D102" s="168" t="s">
        <v>218</v>
      </c>
      <c r="E102" s="169" t="s">
        <v>2476</v>
      </c>
      <c r="F102" s="170" t="s">
        <v>2477</v>
      </c>
      <c r="G102" s="171" t="s">
        <v>270</v>
      </c>
      <c r="H102" s="172">
        <v>25.272</v>
      </c>
      <c r="I102" s="173"/>
      <c r="J102" s="174">
        <f>ROUND(I102*H102,2)</f>
        <v>0</v>
      </c>
      <c r="K102" s="175"/>
      <c r="L102" s="41"/>
      <c r="M102" s="176" t="s">
        <v>3</v>
      </c>
      <c r="N102" s="177" t="s">
        <v>51</v>
      </c>
      <c r="O102" s="74"/>
      <c r="P102" s="178">
        <f>O102*H102</f>
        <v>0</v>
      </c>
      <c r="Q102" s="178">
        <v>0</v>
      </c>
      <c r="R102" s="178">
        <f>Q102*H102</f>
        <v>0</v>
      </c>
      <c r="S102" s="178">
        <v>0</v>
      </c>
      <c r="T102" s="179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180" t="s">
        <v>222</v>
      </c>
      <c r="AT102" s="180" t="s">
        <v>218</v>
      </c>
      <c r="AU102" s="180" t="s">
        <v>22</v>
      </c>
      <c r="AY102" s="20" t="s">
        <v>216</v>
      </c>
      <c r="BE102" s="181">
        <f>IF(N102="základní",J102,0)</f>
        <v>0</v>
      </c>
      <c r="BF102" s="181">
        <f>IF(N102="snížená",J102,0)</f>
        <v>0</v>
      </c>
      <c r="BG102" s="181">
        <f>IF(N102="zákl. přenesená",J102,0)</f>
        <v>0</v>
      </c>
      <c r="BH102" s="181">
        <f>IF(N102="sníž. přenesená",J102,0)</f>
        <v>0</v>
      </c>
      <c r="BI102" s="181">
        <f>IF(N102="nulová",J102,0)</f>
        <v>0</v>
      </c>
      <c r="BJ102" s="20" t="s">
        <v>88</v>
      </c>
      <c r="BK102" s="181">
        <f>ROUND(I102*H102,2)</f>
        <v>0</v>
      </c>
      <c r="BL102" s="20" t="s">
        <v>222</v>
      </c>
      <c r="BM102" s="180" t="s">
        <v>2478</v>
      </c>
    </row>
    <row r="103" spans="1:51" s="13" customFormat="1" ht="12">
      <c r="A103" s="13"/>
      <c r="B103" s="182"/>
      <c r="C103" s="13"/>
      <c r="D103" s="183" t="s">
        <v>224</v>
      </c>
      <c r="E103" s="184" t="s">
        <v>3</v>
      </c>
      <c r="F103" s="185" t="s">
        <v>2479</v>
      </c>
      <c r="G103" s="13"/>
      <c r="H103" s="186">
        <v>25.272</v>
      </c>
      <c r="I103" s="187"/>
      <c r="J103" s="13"/>
      <c r="K103" s="13"/>
      <c r="L103" s="182"/>
      <c r="M103" s="188"/>
      <c r="N103" s="189"/>
      <c r="O103" s="189"/>
      <c r="P103" s="189"/>
      <c r="Q103" s="189"/>
      <c r="R103" s="189"/>
      <c r="S103" s="189"/>
      <c r="T103" s="190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184" t="s">
        <v>224</v>
      </c>
      <c r="AU103" s="184" t="s">
        <v>22</v>
      </c>
      <c r="AV103" s="13" t="s">
        <v>22</v>
      </c>
      <c r="AW103" s="13" t="s">
        <v>41</v>
      </c>
      <c r="AX103" s="13" t="s">
        <v>88</v>
      </c>
      <c r="AY103" s="184" t="s">
        <v>216</v>
      </c>
    </row>
    <row r="104" spans="1:65" s="2" customFormat="1" ht="37.8" customHeight="1">
      <c r="A104" s="40"/>
      <c r="B104" s="167"/>
      <c r="C104" s="168" t="s">
        <v>257</v>
      </c>
      <c r="D104" s="168" t="s">
        <v>218</v>
      </c>
      <c r="E104" s="169" t="s">
        <v>325</v>
      </c>
      <c r="F104" s="170" t="s">
        <v>326</v>
      </c>
      <c r="G104" s="171" t="s">
        <v>221</v>
      </c>
      <c r="H104" s="172">
        <v>31.59</v>
      </c>
      <c r="I104" s="173"/>
      <c r="J104" s="174">
        <f>ROUND(I104*H104,2)</f>
        <v>0</v>
      </c>
      <c r="K104" s="175"/>
      <c r="L104" s="41"/>
      <c r="M104" s="176" t="s">
        <v>3</v>
      </c>
      <c r="N104" s="177" t="s">
        <v>51</v>
      </c>
      <c r="O104" s="74"/>
      <c r="P104" s="178">
        <f>O104*H104</f>
        <v>0</v>
      </c>
      <c r="Q104" s="178">
        <v>0</v>
      </c>
      <c r="R104" s="178">
        <f>Q104*H104</f>
        <v>0</v>
      </c>
      <c r="S104" s="178">
        <v>0</v>
      </c>
      <c r="T104" s="179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180" t="s">
        <v>222</v>
      </c>
      <c r="AT104" s="180" t="s">
        <v>218</v>
      </c>
      <c r="AU104" s="180" t="s">
        <v>22</v>
      </c>
      <c r="AY104" s="20" t="s">
        <v>216</v>
      </c>
      <c r="BE104" s="181">
        <f>IF(N104="základní",J104,0)</f>
        <v>0</v>
      </c>
      <c r="BF104" s="181">
        <f>IF(N104="snížená",J104,0)</f>
        <v>0</v>
      </c>
      <c r="BG104" s="181">
        <f>IF(N104="zákl. přenesená",J104,0)</f>
        <v>0</v>
      </c>
      <c r="BH104" s="181">
        <f>IF(N104="sníž. přenesená",J104,0)</f>
        <v>0</v>
      </c>
      <c r="BI104" s="181">
        <f>IF(N104="nulová",J104,0)</f>
        <v>0</v>
      </c>
      <c r="BJ104" s="20" t="s">
        <v>88</v>
      </c>
      <c r="BK104" s="181">
        <f>ROUND(I104*H104,2)</f>
        <v>0</v>
      </c>
      <c r="BL104" s="20" t="s">
        <v>222</v>
      </c>
      <c r="BM104" s="180" t="s">
        <v>2480</v>
      </c>
    </row>
    <row r="105" spans="1:51" s="13" customFormat="1" ht="12">
      <c r="A105" s="13"/>
      <c r="B105" s="182"/>
      <c r="C105" s="13"/>
      <c r="D105" s="183" t="s">
        <v>224</v>
      </c>
      <c r="E105" s="184" t="s">
        <v>3</v>
      </c>
      <c r="F105" s="185" t="s">
        <v>2481</v>
      </c>
      <c r="G105" s="13"/>
      <c r="H105" s="186">
        <v>31.59</v>
      </c>
      <c r="I105" s="187"/>
      <c r="J105" s="13"/>
      <c r="K105" s="13"/>
      <c r="L105" s="182"/>
      <c r="M105" s="188"/>
      <c r="N105" s="189"/>
      <c r="O105" s="189"/>
      <c r="P105" s="189"/>
      <c r="Q105" s="189"/>
      <c r="R105" s="189"/>
      <c r="S105" s="189"/>
      <c r="T105" s="190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184" t="s">
        <v>224</v>
      </c>
      <c r="AU105" s="184" t="s">
        <v>22</v>
      </c>
      <c r="AV105" s="13" t="s">
        <v>22</v>
      </c>
      <c r="AW105" s="13" t="s">
        <v>41</v>
      </c>
      <c r="AX105" s="13" t="s">
        <v>88</v>
      </c>
      <c r="AY105" s="184" t="s">
        <v>216</v>
      </c>
    </row>
    <row r="106" spans="1:63" s="12" customFormat="1" ht="22.8" customHeight="1">
      <c r="A106" s="12"/>
      <c r="B106" s="154"/>
      <c r="C106" s="12"/>
      <c r="D106" s="155" t="s">
        <v>79</v>
      </c>
      <c r="E106" s="165" t="s">
        <v>22</v>
      </c>
      <c r="F106" s="165" t="s">
        <v>329</v>
      </c>
      <c r="G106" s="12"/>
      <c r="H106" s="12"/>
      <c r="I106" s="157"/>
      <c r="J106" s="166">
        <f>BK106</f>
        <v>0</v>
      </c>
      <c r="K106" s="12"/>
      <c r="L106" s="154"/>
      <c r="M106" s="159"/>
      <c r="N106" s="160"/>
      <c r="O106" s="160"/>
      <c r="P106" s="161">
        <f>SUM(P107:P125)</f>
        <v>0</v>
      </c>
      <c r="Q106" s="160"/>
      <c r="R106" s="161">
        <f>SUM(R107:R125)</f>
        <v>132.00637285</v>
      </c>
      <c r="S106" s="160"/>
      <c r="T106" s="162">
        <f>SUM(T107:T125)</f>
        <v>0</v>
      </c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R106" s="155" t="s">
        <v>88</v>
      </c>
      <c r="AT106" s="163" t="s">
        <v>79</v>
      </c>
      <c r="AU106" s="163" t="s">
        <v>88</v>
      </c>
      <c r="AY106" s="155" t="s">
        <v>216</v>
      </c>
      <c r="BK106" s="164">
        <f>SUM(BK107:BK125)</f>
        <v>0</v>
      </c>
    </row>
    <row r="107" spans="1:65" s="2" customFormat="1" ht="37.8" customHeight="1">
      <c r="A107" s="40"/>
      <c r="B107" s="167"/>
      <c r="C107" s="168" t="s">
        <v>263</v>
      </c>
      <c r="D107" s="168" t="s">
        <v>218</v>
      </c>
      <c r="E107" s="169" t="s">
        <v>2482</v>
      </c>
      <c r="F107" s="170" t="s">
        <v>2483</v>
      </c>
      <c r="G107" s="171" t="s">
        <v>270</v>
      </c>
      <c r="H107" s="172">
        <v>7.519</v>
      </c>
      <c r="I107" s="173"/>
      <c r="J107" s="174">
        <f>ROUND(I107*H107,2)</f>
        <v>0</v>
      </c>
      <c r="K107" s="175"/>
      <c r="L107" s="41"/>
      <c r="M107" s="176" t="s">
        <v>3</v>
      </c>
      <c r="N107" s="177" t="s">
        <v>51</v>
      </c>
      <c r="O107" s="74"/>
      <c r="P107" s="178">
        <f>O107*H107</f>
        <v>0</v>
      </c>
      <c r="Q107" s="178">
        <v>2.16</v>
      </c>
      <c r="R107" s="178">
        <f>Q107*H107</f>
        <v>16.24104</v>
      </c>
      <c r="S107" s="178">
        <v>0</v>
      </c>
      <c r="T107" s="179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180" t="s">
        <v>222</v>
      </c>
      <c r="AT107" s="180" t="s">
        <v>218</v>
      </c>
      <c r="AU107" s="180" t="s">
        <v>22</v>
      </c>
      <c r="AY107" s="20" t="s">
        <v>216</v>
      </c>
      <c r="BE107" s="181">
        <f>IF(N107="základní",J107,0)</f>
        <v>0</v>
      </c>
      <c r="BF107" s="181">
        <f>IF(N107="snížená",J107,0)</f>
        <v>0</v>
      </c>
      <c r="BG107" s="181">
        <f>IF(N107="zákl. přenesená",J107,0)</f>
        <v>0</v>
      </c>
      <c r="BH107" s="181">
        <f>IF(N107="sníž. přenesená",J107,0)</f>
        <v>0</v>
      </c>
      <c r="BI107" s="181">
        <f>IF(N107="nulová",J107,0)</f>
        <v>0</v>
      </c>
      <c r="BJ107" s="20" t="s">
        <v>88</v>
      </c>
      <c r="BK107" s="181">
        <f>ROUND(I107*H107,2)</f>
        <v>0</v>
      </c>
      <c r="BL107" s="20" t="s">
        <v>222</v>
      </c>
      <c r="BM107" s="180" t="s">
        <v>2484</v>
      </c>
    </row>
    <row r="108" spans="1:51" s="13" customFormat="1" ht="12">
      <c r="A108" s="13"/>
      <c r="B108" s="182"/>
      <c r="C108" s="13"/>
      <c r="D108" s="183" t="s">
        <v>224</v>
      </c>
      <c r="E108" s="184" t="s">
        <v>3</v>
      </c>
      <c r="F108" s="185" t="s">
        <v>2485</v>
      </c>
      <c r="G108" s="13"/>
      <c r="H108" s="186">
        <v>6.262</v>
      </c>
      <c r="I108" s="187"/>
      <c r="J108" s="13"/>
      <c r="K108" s="13"/>
      <c r="L108" s="182"/>
      <c r="M108" s="188"/>
      <c r="N108" s="189"/>
      <c r="O108" s="189"/>
      <c r="P108" s="189"/>
      <c r="Q108" s="189"/>
      <c r="R108" s="189"/>
      <c r="S108" s="189"/>
      <c r="T108" s="190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184" t="s">
        <v>224</v>
      </c>
      <c r="AU108" s="184" t="s">
        <v>22</v>
      </c>
      <c r="AV108" s="13" t="s">
        <v>22</v>
      </c>
      <c r="AW108" s="13" t="s">
        <v>41</v>
      </c>
      <c r="AX108" s="13" t="s">
        <v>80</v>
      </c>
      <c r="AY108" s="184" t="s">
        <v>216</v>
      </c>
    </row>
    <row r="109" spans="1:51" s="13" customFormat="1" ht="12">
      <c r="A109" s="13"/>
      <c r="B109" s="182"/>
      <c r="C109" s="13"/>
      <c r="D109" s="183" t="s">
        <v>224</v>
      </c>
      <c r="E109" s="184" t="s">
        <v>3</v>
      </c>
      <c r="F109" s="185" t="s">
        <v>2486</v>
      </c>
      <c r="G109" s="13"/>
      <c r="H109" s="186">
        <v>1.257</v>
      </c>
      <c r="I109" s="187"/>
      <c r="J109" s="13"/>
      <c r="K109" s="13"/>
      <c r="L109" s="182"/>
      <c r="M109" s="188"/>
      <c r="N109" s="189"/>
      <c r="O109" s="189"/>
      <c r="P109" s="189"/>
      <c r="Q109" s="189"/>
      <c r="R109" s="189"/>
      <c r="S109" s="189"/>
      <c r="T109" s="190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184" t="s">
        <v>224</v>
      </c>
      <c r="AU109" s="184" t="s">
        <v>22</v>
      </c>
      <c r="AV109" s="13" t="s">
        <v>22</v>
      </c>
      <c r="AW109" s="13" t="s">
        <v>41</v>
      </c>
      <c r="AX109" s="13" t="s">
        <v>80</v>
      </c>
      <c r="AY109" s="184" t="s">
        <v>216</v>
      </c>
    </row>
    <row r="110" spans="1:51" s="14" customFormat="1" ht="12">
      <c r="A110" s="14"/>
      <c r="B110" s="195"/>
      <c r="C110" s="14"/>
      <c r="D110" s="183" t="s">
        <v>224</v>
      </c>
      <c r="E110" s="196" t="s">
        <v>3</v>
      </c>
      <c r="F110" s="197" t="s">
        <v>233</v>
      </c>
      <c r="G110" s="14"/>
      <c r="H110" s="198">
        <v>7.518999999999999</v>
      </c>
      <c r="I110" s="199"/>
      <c r="J110" s="14"/>
      <c r="K110" s="14"/>
      <c r="L110" s="195"/>
      <c r="M110" s="200"/>
      <c r="N110" s="201"/>
      <c r="O110" s="201"/>
      <c r="P110" s="201"/>
      <c r="Q110" s="201"/>
      <c r="R110" s="201"/>
      <c r="S110" s="201"/>
      <c r="T110" s="202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196" t="s">
        <v>224</v>
      </c>
      <c r="AU110" s="196" t="s">
        <v>22</v>
      </c>
      <c r="AV110" s="14" t="s">
        <v>222</v>
      </c>
      <c r="AW110" s="14" t="s">
        <v>41</v>
      </c>
      <c r="AX110" s="14" t="s">
        <v>88</v>
      </c>
      <c r="AY110" s="196" t="s">
        <v>216</v>
      </c>
    </row>
    <row r="111" spans="1:65" s="2" customFormat="1" ht="24.15" customHeight="1">
      <c r="A111" s="40"/>
      <c r="B111" s="167"/>
      <c r="C111" s="168" t="s">
        <v>267</v>
      </c>
      <c r="D111" s="168" t="s">
        <v>218</v>
      </c>
      <c r="E111" s="169" t="s">
        <v>2487</v>
      </c>
      <c r="F111" s="170" t="s">
        <v>2488</v>
      </c>
      <c r="G111" s="171" t="s">
        <v>270</v>
      </c>
      <c r="H111" s="172">
        <v>33.696</v>
      </c>
      <c r="I111" s="173"/>
      <c r="J111" s="174">
        <f>ROUND(I111*H111,2)</f>
        <v>0</v>
      </c>
      <c r="K111" s="175"/>
      <c r="L111" s="41"/>
      <c r="M111" s="176" t="s">
        <v>3</v>
      </c>
      <c r="N111" s="177" t="s">
        <v>51</v>
      </c>
      <c r="O111" s="74"/>
      <c r="P111" s="178">
        <f>O111*H111</f>
        <v>0</v>
      </c>
      <c r="Q111" s="178">
        <v>2.25634</v>
      </c>
      <c r="R111" s="178">
        <f>Q111*H111</f>
        <v>76.02963263999999</v>
      </c>
      <c r="S111" s="178">
        <v>0</v>
      </c>
      <c r="T111" s="179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180" t="s">
        <v>222</v>
      </c>
      <c r="AT111" s="180" t="s">
        <v>218</v>
      </c>
      <c r="AU111" s="180" t="s">
        <v>22</v>
      </c>
      <c r="AY111" s="20" t="s">
        <v>216</v>
      </c>
      <c r="BE111" s="181">
        <f>IF(N111="základní",J111,0)</f>
        <v>0</v>
      </c>
      <c r="BF111" s="181">
        <f>IF(N111="snížená",J111,0)</f>
        <v>0</v>
      </c>
      <c r="BG111" s="181">
        <f>IF(N111="zákl. přenesená",J111,0)</f>
        <v>0</v>
      </c>
      <c r="BH111" s="181">
        <f>IF(N111="sníž. přenesená",J111,0)</f>
        <v>0</v>
      </c>
      <c r="BI111" s="181">
        <f>IF(N111="nulová",J111,0)</f>
        <v>0</v>
      </c>
      <c r="BJ111" s="20" t="s">
        <v>88</v>
      </c>
      <c r="BK111" s="181">
        <f>ROUND(I111*H111,2)</f>
        <v>0</v>
      </c>
      <c r="BL111" s="20" t="s">
        <v>222</v>
      </c>
      <c r="BM111" s="180" t="s">
        <v>2489</v>
      </c>
    </row>
    <row r="112" spans="1:51" s="13" customFormat="1" ht="12">
      <c r="A112" s="13"/>
      <c r="B112" s="182"/>
      <c r="C112" s="13"/>
      <c r="D112" s="183" t="s">
        <v>224</v>
      </c>
      <c r="E112" s="184" t="s">
        <v>3</v>
      </c>
      <c r="F112" s="185" t="s">
        <v>2490</v>
      </c>
      <c r="G112" s="13"/>
      <c r="H112" s="186">
        <v>28.064</v>
      </c>
      <c r="I112" s="187"/>
      <c r="J112" s="13"/>
      <c r="K112" s="13"/>
      <c r="L112" s="182"/>
      <c r="M112" s="188"/>
      <c r="N112" s="189"/>
      <c r="O112" s="189"/>
      <c r="P112" s="189"/>
      <c r="Q112" s="189"/>
      <c r="R112" s="189"/>
      <c r="S112" s="189"/>
      <c r="T112" s="190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184" t="s">
        <v>224</v>
      </c>
      <c r="AU112" s="184" t="s">
        <v>22</v>
      </c>
      <c r="AV112" s="13" t="s">
        <v>22</v>
      </c>
      <c r="AW112" s="13" t="s">
        <v>41</v>
      </c>
      <c r="AX112" s="13" t="s">
        <v>80</v>
      </c>
      <c r="AY112" s="184" t="s">
        <v>216</v>
      </c>
    </row>
    <row r="113" spans="1:51" s="13" customFormat="1" ht="12">
      <c r="A113" s="13"/>
      <c r="B113" s="182"/>
      <c r="C113" s="13"/>
      <c r="D113" s="183" t="s">
        <v>224</v>
      </c>
      <c r="E113" s="184" t="s">
        <v>3</v>
      </c>
      <c r="F113" s="185" t="s">
        <v>2491</v>
      </c>
      <c r="G113" s="13"/>
      <c r="H113" s="186">
        <v>5.632</v>
      </c>
      <c r="I113" s="187"/>
      <c r="J113" s="13"/>
      <c r="K113" s="13"/>
      <c r="L113" s="182"/>
      <c r="M113" s="188"/>
      <c r="N113" s="189"/>
      <c r="O113" s="189"/>
      <c r="P113" s="189"/>
      <c r="Q113" s="189"/>
      <c r="R113" s="189"/>
      <c r="S113" s="189"/>
      <c r="T113" s="190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184" t="s">
        <v>224</v>
      </c>
      <c r="AU113" s="184" t="s">
        <v>22</v>
      </c>
      <c r="AV113" s="13" t="s">
        <v>22</v>
      </c>
      <c r="AW113" s="13" t="s">
        <v>41</v>
      </c>
      <c r="AX113" s="13" t="s">
        <v>80</v>
      </c>
      <c r="AY113" s="184" t="s">
        <v>216</v>
      </c>
    </row>
    <row r="114" spans="1:51" s="14" customFormat="1" ht="12">
      <c r="A114" s="14"/>
      <c r="B114" s="195"/>
      <c r="C114" s="14"/>
      <c r="D114" s="183" t="s">
        <v>224</v>
      </c>
      <c r="E114" s="196" t="s">
        <v>3</v>
      </c>
      <c r="F114" s="197" t="s">
        <v>233</v>
      </c>
      <c r="G114" s="14"/>
      <c r="H114" s="198">
        <v>33.696</v>
      </c>
      <c r="I114" s="199"/>
      <c r="J114" s="14"/>
      <c r="K114" s="14"/>
      <c r="L114" s="195"/>
      <c r="M114" s="200"/>
      <c r="N114" s="201"/>
      <c r="O114" s="201"/>
      <c r="P114" s="201"/>
      <c r="Q114" s="201"/>
      <c r="R114" s="201"/>
      <c r="S114" s="201"/>
      <c r="T114" s="202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196" t="s">
        <v>224</v>
      </c>
      <c r="AU114" s="196" t="s">
        <v>22</v>
      </c>
      <c r="AV114" s="14" t="s">
        <v>222</v>
      </c>
      <c r="AW114" s="14" t="s">
        <v>41</v>
      </c>
      <c r="AX114" s="14" t="s">
        <v>88</v>
      </c>
      <c r="AY114" s="196" t="s">
        <v>216</v>
      </c>
    </row>
    <row r="115" spans="1:65" s="2" customFormat="1" ht="37.8" customHeight="1">
      <c r="A115" s="40"/>
      <c r="B115" s="167"/>
      <c r="C115" s="168" t="s">
        <v>272</v>
      </c>
      <c r="D115" s="168" t="s">
        <v>218</v>
      </c>
      <c r="E115" s="169" t="s">
        <v>2492</v>
      </c>
      <c r="F115" s="170" t="s">
        <v>2493</v>
      </c>
      <c r="G115" s="171" t="s">
        <v>221</v>
      </c>
      <c r="H115" s="172">
        <v>89.58</v>
      </c>
      <c r="I115" s="173"/>
      <c r="J115" s="174">
        <f>ROUND(I115*H115,2)</f>
        <v>0</v>
      </c>
      <c r="K115" s="175"/>
      <c r="L115" s="41"/>
      <c r="M115" s="176" t="s">
        <v>3</v>
      </c>
      <c r="N115" s="177" t="s">
        <v>51</v>
      </c>
      <c r="O115" s="74"/>
      <c r="P115" s="178">
        <f>O115*H115</f>
        <v>0</v>
      </c>
      <c r="Q115" s="178">
        <v>0.42832</v>
      </c>
      <c r="R115" s="178">
        <f>Q115*H115</f>
        <v>38.3689056</v>
      </c>
      <c r="S115" s="178">
        <v>0</v>
      </c>
      <c r="T115" s="179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180" t="s">
        <v>222</v>
      </c>
      <c r="AT115" s="180" t="s">
        <v>218</v>
      </c>
      <c r="AU115" s="180" t="s">
        <v>22</v>
      </c>
      <c r="AY115" s="20" t="s">
        <v>216</v>
      </c>
      <c r="BE115" s="181">
        <f>IF(N115="základní",J115,0)</f>
        <v>0</v>
      </c>
      <c r="BF115" s="181">
        <f>IF(N115="snížená",J115,0)</f>
        <v>0</v>
      </c>
      <c r="BG115" s="181">
        <f>IF(N115="zákl. přenesená",J115,0)</f>
        <v>0</v>
      </c>
      <c r="BH115" s="181">
        <f>IF(N115="sníž. přenesená",J115,0)</f>
        <v>0</v>
      </c>
      <c r="BI115" s="181">
        <f>IF(N115="nulová",J115,0)</f>
        <v>0</v>
      </c>
      <c r="BJ115" s="20" t="s">
        <v>88</v>
      </c>
      <c r="BK115" s="181">
        <f>ROUND(I115*H115,2)</f>
        <v>0</v>
      </c>
      <c r="BL115" s="20" t="s">
        <v>222</v>
      </c>
      <c r="BM115" s="180" t="s">
        <v>2494</v>
      </c>
    </row>
    <row r="116" spans="1:51" s="13" customFormat="1" ht="12">
      <c r="A116" s="13"/>
      <c r="B116" s="182"/>
      <c r="C116" s="13"/>
      <c r="D116" s="183" t="s">
        <v>224</v>
      </c>
      <c r="E116" s="184" t="s">
        <v>3</v>
      </c>
      <c r="F116" s="185" t="s">
        <v>2495</v>
      </c>
      <c r="G116" s="13"/>
      <c r="H116" s="186">
        <v>52.62</v>
      </c>
      <c r="I116" s="187"/>
      <c r="J116" s="13"/>
      <c r="K116" s="13"/>
      <c r="L116" s="182"/>
      <c r="M116" s="188"/>
      <c r="N116" s="189"/>
      <c r="O116" s="189"/>
      <c r="P116" s="189"/>
      <c r="Q116" s="189"/>
      <c r="R116" s="189"/>
      <c r="S116" s="189"/>
      <c r="T116" s="190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184" t="s">
        <v>224</v>
      </c>
      <c r="AU116" s="184" t="s">
        <v>22</v>
      </c>
      <c r="AV116" s="13" t="s">
        <v>22</v>
      </c>
      <c r="AW116" s="13" t="s">
        <v>41</v>
      </c>
      <c r="AX116" s="13" t="s">
        <v>80</v>
      </c>
      <c r="AY116" s="184" t="s">
        <v>216</v>
      </c>
    </row>
    <row r="117" spans="1:51" s="13" customFormat="1" ht="12">
      <c r="A117" s="13"/>
      <c r="B117" s="182"/>
      <c r="C117" s="13"/>
      <c r="D117" s="183" t="s">
        <v>224</v>
      </c>
      <c r="E117" s="184" t="s">
        <v>3</v>
      </c>
      <c r="F117" s="185" t="s">
        <v>2496</v>
      </c>
      <c r="G117" s="13"/>
      <c r="H117" s="186">
        <v>36.96</v>
      </c>
      <c r="I117" s="187"/>
      <c r="J117" s="13"/>
      <c r="K117" s="13"/>
      <c r="L117" s="182"/>
      <c r="M117" s="188"/>
      <c r="N117" s="189"/>
      <c r="O117" s="189"/>
      <c r="P117" s="189"/>
      <c r="Q117" s="189"/>
      <c r="R117" s="189"/>
      <c r="S117" s="189"/>
      <c r="T117" s="190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184" t="s">
        <v>224</v>
      </c>
      <c r="AU117" s="184" t="s">
        <v>22</v>
      </c>
      <c r="AV117" s="13" t="s">
        <v>22</v>
      </c>
      <c r="AW117" s="13" t="s">
        <v>41</v>
      </c>
      <c r="AX117" s="13" t="s">
        <v>80</v>
      </c>
      <c r="AY117" s="184" t="s">
        <v>216</v>
      </c>
    </row>
    <row r="118" spans="1:51" s="14" customFormat="1" ht="12">
      <c r="A118" s="14"/>
      <c r="B118" s="195"/>
      <c r="C118" s="14"/>
      <c r="D118" s="183" t="s">
        <v>224</v>
      </c>
      <c r="E118" s="196" t="s">
        <v>3</v>
      </c>
      <c r="F118" s="197" t="s">
        <v>233</v>
      </c>
      <c r="G118" s="14"/>
      <c r="H118" s="198">
        <v>89.58</v>
      </c>
      <c r="I118" s="199"/>
      <c r="J118" s="14"/>
      <c r="K118" s="14"/>
      <c r="L118" s="195"/>
      <c r="M118" s="200"/>
      <c r="N118" s="201"/>
      <c r="O118" s="201"/>
      <c r="P118" s="201"/>
      <c r="Q118" s="201"/>
      <c r="R118" s="201"/>
      <c r="S118" s="201"/>
      <c r="T118" s="202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196" t="s">
        <v>224</v>
      </c>
      <c r="AU118" s="196" t="s">
        <v>22</v>
      </c>
      <c r="AV118" s="14" t="s">
        <v>222</v>
      </c>
      <c r="AW118" s="14" t="s">
        <v>41</v>
      </c>
      <c r="AX118" s="14" t="s">
        <v>88</v>
      </c>
      <c r="AY118" s="196" t="s">
        <v>216</v>
      </c>
    </row>
    <row r="119" spans="1:65" s="2" customFormat="1" ht="49.05" customHeight="1">
      <c r="A119" s="40"/>
      <c r="B119" s="167"/>
      <c r="C119" s="168" t="s">
        <v>279</v>
      </c>
      <c r="D119" s="168" t="s">
        <v>218</v>
      </c>
      <c r="E119" s="169" t="s">
        <v>2497</v>
      </c>
      <c r="F119" s="170" t="s">
        <v>2498</v>
      </c>
      <c r="G119" s="171" t="s">
        <v>299</v>
      </c>
      <c r="H119" s="172">
        <v>1.291</v>
      </c>
      <c r="I119" s="173"/>
      <c r="J119" s="174">
        <f>ROUND(I119*H119,2)</f>
        <v>0</v>
      </c>
      <c r="K119" s="175"/>
      <c r="L119" s="41"/>
      <c r="M119" s="176" t="s">
        <v>3</v>
      </c>
      <c r="N119" s="177" t="s">
        <v>51</v>
      </c>
      <c r="O119" s="74"/>
      <c r="P119" s="178">
        <f>O119*H119</f>
        <v>0</v>
      </c>
      <c r="Q119" s="178">
        <v>1.05871</v>
      </c>
      <c r="R119" s="178">
        <f>Q119*H119</f>
        <v>1.36679461</v>
      </c>
      <c r="S119" s="178">
        <v>0</v>
      </c>
      <c r="T119" s="179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180" t="s">
        <v>222</v>
      </c>
      <c r="AT119" s="180" t="s">
        <v>218</v>
      </c>
      <c r="AU119" s="180" t="s">
        <v>22</v>
      </c>
      <c r="AY119" s="20" t="s">
        <v>216</v>
      </c>
      <c r="BE119" s="181">
        <f>IF(N119="základní",J119,0)</f>
        <v>0</v>
      </c>
      <c r="BF119" s="181">
        <f>IF(N119="snížená",J119,0)</f>
        <v>0</v>
      </c>
      <c r="BG119" s="181">
        <f>IF(N119="zákl. přenesená",J119,0)</f>
        <v>0</v>
      </c>
      <c r="BH119" s="181">
        <f>IF(N119="sníž. přenesená",J119,0)</f>
        <v>0</v>
      </c>
      <c r="BI119" s="181">
        <f>IF(N119="nulová",J119,0)</f>
        <v>0</v>
      </c>
      <c r="BJ119" s="20" t="s">
        <v>88</v>
      </c>
      <c r="BK119" s="181">
        <f>ROUND(I119*H119,2)</f>
        <v>0</v>
      </c>
      <c r="BL119" s="20" t="s">
        <v>222</v>
      </c>
      <c r="BM119" s="180" t="s">
        <v>2499</v>
      </c>
    </row>
    <row r="120" spans="1:47" s="2" customFormat="1" ht="12">
      <c r="A120" s="40"/>
      <c r="B120" s="41"/>
      <c r="C120" s="40"/>
      <c r="D120" s="183" t="s">
        <v>229</v>
      </c>
      <c r="E120" s="40"/>
      <c r="F120" s="191" t="s">
        <v>2500</v>
      </c>
      <c r="G120" s="40"/>
      <c r="H120" s="40"/>
      <c r="I120" s="192"/>
      <c r="J120" s="40"/>
      <c r="K120" s="40"/>
      <c r="L120" s="41"/>
      <c r="M120" s="193"/>
      <c r="N120" s="194"/>
      <c r="O120" s="74"/>
      <c r="P120" s="74"/>
      <c r="Q120" s="74"/>
      <c r="R120" s="74"/>
      <c r="S120" s="74"/>
      <c r="T120" s="75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T120" s="20" t="s">
        <v>229</v>
      </c>
      <c r="AU120" s="20" t="s">
        <v>22</v>
      </c>
    </row>
    <row r="121" spans="1:51" s="13" customFormat="1" ht="12">
      <c r="A121" s="13"/>
      <c r="B121" s="182"/>
      <c r="C121" s="13"/>
      <c r="D121" s="183" t="s">
        <v>224</v>
      </c>
      <c r="E121" s="184" t="s">
        <v>3</v>
      </c>
      <c r="F121" s="185" t="s">
        <v>2501</v>
      </c>
      <c r="G121" s="13"/>
      <c r="H121" s="186">
        <v>0.316</v>
      </c>
      <c r="I121" s="187"/>
      <c r="J121" s="13"/>
      <c r="K121" s="13"/>
      <c r="L121" s="182"/>
      <c r="M121" s="188"/>
      <c r="N121" s="189"/>
      <c r="O121" s="189"/>
      <c r="P121" s="189"/>
      <c r="Q121" s="189"/>
      <c r="R121" s="189"/>
      <c r="S121" s="189"/>
      <c r="T121" s="190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184" t="s">
        <v>224</v>
      </c>
      <c r="AU121" s="184" t="s">
        <v>22</v>
      </c>
      <c r="AV121" s="13" t="s">
        <v>22</v>
      </c>
      <c r="AW121" s="13" t="s">
        <v>41</v>
      </c>
      <c r="AX121" s="13" t="s">
        <v>80</v>
      </c>
      <c r="AY121" s="184" t="s">
        <v>216</v>
      </c>
    </row>
    <row r="122" spans="1:51" s="13" customFormat="1" ht="12">
      <c r="A122" s="13"/>
      <c r="B122" s="182"/>
      <c r="C122" s="13"/>
      <c r="D122" s="183" t="s">
        <v>224</v>
      </c>
      <c r="E122" s="184" t="s">
        <v>3</v>
      </c>
      <c r="F122" s="185" t="s">
        <v>2502</v>
      </c>
      <c r="G122" s="13"/>
      <c r="H122" s="186">
        <v>0.363</v>
      </c>
      <c r="I122" s="187"/>
      <c r="J122" s="13"/>
      <c r="K122" s="13"/>
      <c r="L122" s="182"/>
      <c r="M122" s="188"/>
      <c r="N122" s="189"/>
      <c r="O122" s="189"/>
      <c r="P122" s="189"/>
      <c r="Q122" s="189"/>
      <c r="R122" s="189"/>
      <c r="S122" s="189"/>
      <c r="T122" s="190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184" t="s">
        <v>224</v>
      </c>
      <c r="AU122" s="184" t="s">
        <v>22</v>
      </c>
      <c r="AV122" s="13" t="s">
        <v>22</v>
      </c>
      <c r="AW122" s="13" t="s">
        <v>41</v>
      </c>
      <c r="AX122" s="13" t="s">
        <v>80</v>
      </c>
      <c r="AY122" s="184" t="s">
        <v>216</v>
      </c>
    </row>
    <row r="123" spans="1:51" s="13" customFormat="1" ht="12">
      <c r="A123" s="13"/>
      <c r="B123" s="182"/>
      <c r="C123" s="13"/>
      <c r="D123" s="183" t="s">
        <v>224</v>
      </c>
      <c r="E123" s="184" t="s">
        <v>3</v>
      </c>
      <c r="F123" s="185" t="s">
        <v>2503</v>
      </c>
      <c r="G123" s="13"/>
      <c r="H123" s="186">
        <v>0.275</v>
      </c>
      <c r="I123" s="187"/>
      <c r="J123" s="13"/>
      <c r="K123" s="13"/>
      <c r="L123" s="182"/>
      <c r="M123" s="188"/>
      <c r="N123" s="189"/>
      <c r="O123" s="189"/>
      <c r="P123" s="189"/>
      <c r="Q123" s="189"/>
      <c r="R123" s="189"/>
      <c r="S123" s="189"/>
      <c r="T123" s="190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184" t="s">
        <v>224</v>
      </c>
      <c r="AU123" s="184" t="s">
        <v>22</v>
      </c>
      <c r="AV123" s="13" t="s">
        <v>22</v>
      </c>
      <c r="AW123" s="13" t="s">
        <v>41</v>
      </c>
      <c r="AX123" s="13" t="s">
        <v>80</v>
      </c>
      <c r="AY123" s="184" t="s">
        <v>216</v>
      </c>
    </row>
    <row r="124" spans="1:51" s="13" customFormat="1" ht="12">
      <c r="A124" s="13"/>
      <c r="B124" s="182"/>
      <c r="C124" s="13"/>
      <c r="D124" s="183" t="s">
        <v>224</v>
      </c>
      <c r="E124" s="184" t="s">
        <v>3</v>
      </c>
      <c r="F124" s="185" t="s">
        <v>2504</v>
      </c>
      <c r="G124" s="13"/>
      <c r="H124" s="186">
        <v>0.337</v>
      </c>
      <c r="I124" s="187"/>
      <c r="J124" s="13"/>
      <c r="K124" s="13"/>
      <c r="L124" s="182"/>
      <c r="M124" s="188"/>
      <c r="N124" s="189"/>
      <c r="O124" s="189"/>
      <c r="P124" s="189"/>
      <c r="Q124" s="189"/>
      <c r="R124" s="189"/>
      <c r="S124" s="189"/>
      <c r="T124" s="190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184" t="s">
        <v>224</v>
      </c>
      <c r="AU124" s="184" t="s">
        <v>22</v>
      </c>
      <c r="AV124" s="13" t="s">
        <v>22</v>
      </c>
      <c r="AW124" s="13" t="s">
        <v>41</v>
      </c>
      <c r="AX124" s="13" t="s">
        <v>80</v>
      </c>
      <c r="AY124" s="184" t="s">
        <v>216</v>
      </c>
    </row>
    <row r="125" spans="1:51" s="14" customFormat="1" ht="12">
      <c r="A125" s="14"/>
      <c r="B125" s="195"/>
      <c r="C125" s="14"/>
      <c r="D125" s="183" t="s">
        <v>224</v>
      </c>
      <c r="E125" s="196" t="s">
        <v>3</v>
      </c>
      <c r="F125" s="197" t="s">
        <v>233</v>
      </c>
      <c r="G125" s="14"/>
      <c r="H125" s="198">
        <v>1.2910000000000001</v>
      </c>
      <c r="I125" s="199"/>
      <c r="J125" s="14"/>
      <c r="K125" s="14"/>
      <c r="L125" s="195"/>
      <c r="M125" s="200"/>
      <c r="N125" s="201"/>
      <c r="O125" s="201"/>
      <c r="P125" s="201"/>
      <c r="Q125" s="201"/>
      <c r="R125" s="201"/>
      <c r="S125" s="201"/>
      <c r="T125" s="202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196" t="s">
        <v>224</v>
      </c>
      <c r="AU125" s="196" t="s">
        <v>22</v>
      </c>
      <c r="AV125" s="14" t="s">
        <v>222</v>
      </c>
      <c r="AW125" s="14" t="s">
        <v>41</v>
      </c>
      <c r="AX125" s="14" t="s">
        <v>88</v>
      </c>
      <c r="AY125" s="196" t="s">
        <v>216</v>
      </c>
    </row>
    <row r="126" spans="1:63" s="12" customFormat="1" ht="22.8" customHeight="1">
      <c r="A126" s="12"/>
      <c r="B126" s="154"/>
      <c r="C126" s="12"/>
      <c r="D126" s="155" t="s">
        <v>79</v>
      </c>
      <c r="E126" s="165" t="s">
        <v>234</v>
      </c>
      <c r="F126" s="165" t="s">
        <v>334</v>
      </c>
      <c r="G126" s="12"/>
      <c r="H126" s="12"/>
      <c r="I126" s="157"/>
      <c r="J126" s="166">
        <f>BK126</f>
        <v>0</v>
      </c>
      <c r="K126" s="12"/>
      <c r="L126" s="154"/>
      <c r="M126" s="159"/>
      <c r="N126" s="160"/>
      <c r="O126" s="160"/>
      <c r="P126" s="161">
        <f>SUM(P127:P134)</f>
        <v>0</v>
      </c>
      <c r="Q126" s="160"/>
      <c r="R126" s="161">
        <f>SUM(R127:R134)</f>
        <v>11.173918299999999</v>
      </c>
      <c r="S126" s="160"/>
      <c r="T126" s="162">
        <f>SUM(T127:T134)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155" t="s">
        <v>88</v>
      </c>
      <c r="AT126" s="163" t="s">
        <v>79</v>
      </c>
      <c r="AU126" s="163" t="s">
        <v>88</v>
      </c>
      <c r="AY126" s="155" t="s">
        <v>216</v>
      </c>
      <c r="BK126" s="164">
        <f>SUM(BK127:BK134)</f>
        <v>0</v>
      </c>
    </row>
    <row r="127" spans="1:65" s="2" customFormat="1" ht="37.8" customHeight="1">
      <c r="A127" s="40"/>
      <c r="B127" s="167"/>
      <c r="C127" s="168" t="s">
        <v>286</v>
      </c>
      <c r="D127" s="168" t="s">
        <v>218</v>
      </c>
      <c r="E127" s="169" t="s">
        <v>2505</v>
      </c>
      <c r="F127" s="170" t="s">
        <v>2506</v>
      </c>
      <c r="G127" s="171" t="s">
        <v>461</v>
      </c>
      <c r="H127" s="172">
        <v>61</v>
      </c>
      <c r="I127" s="173"/>
      <c r="J127" s="174">
        <f>ROUND(I127*H127,2)</f>
        <v>0</v>
      </c>
      <c r="K127" s="175"/>
      <c r="L127" s="41"/>
      <c r="M127" s="176" t="s">
        <v>3</v>
      </c>
      <c r="N127" s="177" t="s">
        <v>51</v>
      </c>
      <c r="O127" s="74"/>
      <c r="P127" s="178">
        <f>O127*H127</f>
        <v>0</v>
      </c>
      <c r="Q127" s="178">
        <v>0.17489</v>
      </c>
      <c r="R127" s="178">
        <f>Q127*H127</f>
        <v>10.668289999999999</v>
      </c>
      <c r="S127" s="178">
        <v>0</v>
      </c>
      <c r="T127" s="179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180" t="s">
        <v>222</v>
      </c>
      <c r="AT127" s="180" t="s">
        <v>218</v>
      </c>
      <c r="AU127" s="180" t="s">
        <v>22</v>
      </c>
      <c r="AY127" s="20" t="s">
        <v>216</v>
      </c>
      <c r="BE127" s="181">
        <f>IF(N127="základní",J127,0)</f>
        <v>0</v>
      </c>
      <c r="BF127" s="181">
        <f>IF(N127="snížená",J127,0)</f>
        <v>0</v>
      </c>
      <c r="BG127" s="181">
        <f>IF(N127="zákl. přenesená",J127,0)</f>
        <v>0</v>
      </c>
      <c r="BH127" s="181">
        <f>IF(N127="sníž. přenesená",J127,0)</f>
        <v>0</v>
      </c>
      <c r="BI127" s="181">
        <f>IF(N127="nulová",J127,0)</f>
        <v>0</v>
      </c>
      <c r="BJ127" s="20" t="s">
        <v>88</v>
      </c>
      <c r="BK127" s="181">
        <f>ROUND(I127*H127,2)</f>
        <v>0</v>
      </c>
      <c r="BL127" s="20" t="s">
        <v>222</v>
      </c>
      <c r="BM127" s="180" t="s">
        <v>2507</v>
      </c>
    </row>
    <row r="128" spans="1:47" s="2" customFormat="1" ht="12">
      <c r="A128" s="40"/>
      <c r="B128" s="41"/>
      <c r="C128" s="40"/>
      <c r="D128" s="183" t="s">
        <v>229</v>
      </c>
      <c r="E128" s="40"/>
      <c r="F128" s="191" t="s">
        <v>2508</v>
      </c>
      <c r="G128" s="40"/>
      <c r="H128" s="40"/>
      <c r="I128" s="192"/>
      <c r="J128" s="40"/>
      <c r="K128" s="40"/>
      <c r="L128" s="41"/>
      <c r="M128" s="193"/>
      <c r="N128" s="194"/>
      <c r="O128" s="74"/>
      <c r="P128" s="74"/>
      <c r="Q128" s="74"/>
      <c r="R128" s="74"/>
      <c r="S128" s="74"/>
      <c r="T128" s="75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T128" s="20" t="s">
        <v>229</v>
      </c>
      <c r="AU128" s="20" t="s">
        <v>22</v>
      </c>
    </row>
    <row r="129" spans="1:51" s="13" customFormat="1" ht="12">
      <c r="A129" s="13"/>
      <c r="B129" s="182"/>
      <c r="C129" s="13"/>
      <c r="D129" s="183" t="s">
        <v>224</v>
      </c>
      <c r="E129" s="184" t="s">
        <v>3</v>
      </c>
      <c r="F129" s="185" t="s">
        <v>2509</v>
      </c>
      <c r="G129" s="13"/>
      <c r="H129" s="186">
        <v>61</v>
      </c>
      <c r="I129" s="187"/>
      <c r="J129" s="13"/>
      <c r="K129" s="13"/>
      <c r="L129" s="182"/>
      <c r="M129" s="188"/>
      <c r="N129" s="189"/>
      <c r="O129" s="189"/>
      <c r="P129" s="189"/>
      <c r="Q129" s="189"/>
      <c r="R129" s="189"/>
      <c r="S129" s="189"/>
      <c r="T129" s="190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184" t="s">
        <v>224</v>
      </c>
      <c r="AU129" s="184" t="s">
        <v>22</v>
      </c>
      <c r="AV129" s="13" t="s">
        <v>22</v>
      </c>
      <c r="AW129" s="13" t="s">
        <v>41</v>
      </c>
      <c r="AX129" s="13" t="s">
        <v>88</v>
      </c>
      <c r="AY129" s="184" t="s">
        <v>216</v>
      </c>
    </row>
    <row r="130" spans="1:65" s="2" customFormat="1" ht="24.15" customHeight="1">
      <c r="A130" s="40"/>
      <c r="B130" s="167"/>
      <c r="C130" s="203" t="s">
        <v>291</v>
      </c>
      <c r="D130" s="203" t="s">
        <v>355</v>
      </c>
      <c r="E130" s="204" t="s">
        <v>2510</v>
      </c>
      <c r="F130" s="205" t="s">
        <v>2511</v>
      </c>
      <c r="G130" s="206" t="s">
        <v>461</v>
      </c>
      <c r="H130" s="207">
        <v>61</v>
      </c>
      <c r="I130" s="208"/>
      <c r="J130" s="209">
        <f>ROUND(I130*H130,2)</f>
        <v>0</v>
      </c>
      <c r="K130" s="210"/>
      <c r="L130" s="211"/>
      <c r="M130" s="212" t="s">
        <v>3</v>
      </c>
      <c r="N130" s="213" t="s">
        <v>51</v>
      </c>
      <c r="O130" s="74"/>
      <c r="P130" s="178">
        <f>O130*H130</f>
        <v>0</v>
      </c>
      <c r="Q130" s="178">
        <v>0.0053</v>
      </c>
      <c r="R130" s="178">
        <f>Q130*H130</f>
        <v>0.3233</v>
      </c>
      <c r="S130" s="178">
        <v>0</v>
      </c>
      <c r="T130" s="179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180" t="s">
        <v>257</v>
      </c>
      <c r="AT130" s="180" t="s">
        <v>355</v>
      </c>
      <c r="AU130" s="180" t="s">
        <v>22</v>
      </c>
      <c r="AY130" s="20" t="s">
        <v>216</v>
      </c>
      <c r="BE130" s="181">
        <f>IF(N130="základní",J130,0)</f>
        <v>0</v>
      </c>
      <c r="BF130" s="181">
        <f>IF(N130="snížená",J130,0)</f>
        <v>0</v>
      </c>
      <c r="BG130" s="181">
        <f>IF(N130="zákl. přenesená",J130,0)</f>
        <v>0</v>
      </c>
      <c r="BH130" s="181">
        <f>IF(N130="sníž. přenesená",J130,0)</f>
        <v>0</v>
      </c>
      <c r="BI130" s="181">
        <f>IF(N130="nulová",J130,0)</f>
        <v>0</v>
      </c>
      <c r="BJ130" s="20" t="s">
        <v>88</v>
      </c>
      <c r="BK130" s="181">
        <f>ROUND(I130*H130,2)</f>
        <v>0</v>
      </c>
      <c r="BL130" s="20" t="s">
        <v>222</v>
      </c>
      <c r="BM130" s="180" t="s">
        <v>2512</v>
      </c>
    </row>
    <row r="131" spans="1:65" s="2" customFormat="1" ht="24.15" customHeight="1">
      <c r="A131" s="40"/>
      <c r="B131" s="167"/>
      <c r="C131" s="168" t="s">
        <v>9</v>
      </c>
      <c r="D131" s="168" t="s">
        <v>218</v>
      </c>
      <c r="E131" s="169" t="s">
        <v>2513</v>
      </c>
      <c r="F131" s="170" t="s">
        <v>2514</v>
      </c>
      <c r="G131" s="171" t="s">
        <v>260</v>
      </c>
      <c r="H131" s="172">
        <v>87.7</v>
      </c>
      <c r="I131" s="173"/>
      <c r="J131" s="174">
        <f>ROUND(I131*H131,2)</f>
        <v>0</v>
      </c>
      <c r="K131" s="175"/>
      <c r="L131" s="41"/>
      <c r="M131" s="176" t="s">
        <v>3</v>
      </c>
      <c r="N131" s="177" t="s">
        <v>51</v>
      </c>
      <c r="O131" s="74"/>
      <c r="P131" s="178">
        <f>O131*H131</f>
        <v>0</v>
      </c>
      <c r="Q131" s="178">
        <v>0</v>
      </c>
      <c r="R131" s="178">
        <f>Q131*H131</f>
        <v>0</v>
      </c>
      <c r="S131" s="178">
        <v>0</v>
      </c>
      <c r="T131" s="179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180" t="s">
        <v>222</v>
      </c>
      <c r="AT131" s="180" t="s">
        <v>218</v>
      </c>
      <c r="AU131" s="180" t="s">
        <v>22</v>
      </c>
      <c r="AY131" s="20" t="s">
        <v>216</v>
      </c>
      <c r="BE131" s="181">
        <f>IF(N131="základní",J131,0)</f>
        <v>0</v>
      </c>
      <c r="BF131" s="181">
        <f>IF(N131="snížená",J131,0)</f>
        <v>0</v>
      </c>
      <c r="BG131" s="181">
        <f>IF(N131="zákl. přenesená",J131,0)</f>
        <v>0</v>
      </c>
      <c r="BH131" s="181">
        <f>IF(N131="sníž. přenesená",J131,0)</f>
        <v>0</v>
      </c>
      <c r="BI131" s="181">
        <f>IF(N131="nulová",J131,0)</f>
        <v>0</v>
      </c>
      <c r="BJ131" s="20" t="s">
        <v>88</v>
      </c>
      <c r="BK131" s="181">
        <f>ROUND(I131*H131,2)</f>
        <v>0</v>
      </c>
      <c r="BL131" s="20" t="s">
        <v>222</v>
      </c>
      <c r="BM131" s="180" t="s">
        <v>2515</v>
      </c>
    </row>
    <row r="132" spans="1:51" s="13" customFormat="1" ht="12">
      <c r="A132" s="13"/>
      <c r="B132" s="182"/>
      <c r="C132" s="13"/>
      <c r="D132" s="183" t="s">
        <v>224</v>
      </c>
      <c r="E132" s="184" t="s">
        <v>3</v>
      </c>
      <c r="F132" s="185" t="s">
        <v>2516</v>
      </c>
      <c r="G132" s="13"/>
      <c r="H132" s="186">
        <v>87.7</v>
      </c>
      <c r="I132" s="187"/>
      <c r="J132" s="13"/>
      <c r="K132" s="13"/>
      <c r="L132" s="182"/>
      <c r="M132" s="188"/>
      <c r="N132" s="189"/>
      <c r="O132" s="189"/>
      <c r="P132" s="189"/>
      <c r="Q132" s="189"/>
      <c r="R132" s="189"/>
      <c r="S132" s="189"/>
      <c r="T132" s="190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184" t="s">
        <v>224</v>
      </c>
      <c r="AU132" s="184" t="s">
        <v>22</v>
      </c>
      <c r="AV132" s="13" t="s">
        <v>22</v>
      </c>
      <c r="AW132" s="13" t="s">
        <v>41</v>
      </c>
      <c r="AX132" s="13" t="s">
        <v>88</v>
      </c>
      <c r="AY132" s="184" t="s">
        <v>216</v>
      </c>
    </row>
    <row r="133" spans="1:65" s="2" customFormat="1" ht="24.15" customHeight="1">
      <c r="A133" s="40"/>
      <c r="B133" s="167"/>
      <c r="C133" s="203" t="s">
        <v>302</v>
      </c>
      <c r="D133" s="203" t="s">
        <v>355</v>
      </c>
      <c r="E133" s="204" t="s">
        <v>2517</v>
      </c>
      <c r="F133" s="205" t="s">
        <v>2518</v>
      </c>
      <c r="G133" s="206" t="s">
        <v>260</v>
      </c>
      <c r="H133" s="207">
        <v>92.085</v>
      </c>
      <c r="I133" s="208"/>
      <c r="J133" s="209">
        <f>ROUND(I133*H133,2)</f>
        <v>0</v>
      </c>
      <c r="K133" s="210"/>
      <c r="L133" s="211"/>
      <c r="M133" s="212" t="s">
        <v>3</v>
      </c>
      <c r="N133" s="213" t="s">
        <v>51</v>
      </c>
      <c r="O133" s="74"/>
      <c r="P133" s="178">
        <f>O133*H133</f>
        <v>0</v>
      </c>
      <c r="Q133" s="178">
        <v>0.00198</v>
      </c>
      <c r="R133" s="178">
        <f>Q133*H133</f>
        <v>0.1823283</v>
      </c>
      <c r="S133" s="178">
        <v>0</v>
      </c>
      <c r="T133" s="179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180" t="s">
        <v>257</v>
      </c>
      <c r="AT133" s="180" t="s">
        <v>355</v>
      </c>
      <c r="AU133" s="180" t="s">
        <v>22</v>
      </c>
      <c r="AY133" s="20" t="s">
        <v>216</v>
      </c>
      <c r="BE133" s="181">
        <f>IF(N133="základní",J133,0)</f>
        <v>0</v>
      </c>
      <c r="BF133" s="181">
        <f>IF(N133="snížená",J133,0)</f>
        <v>0</v>
      </c>
      <c r="BG133" s="181">
        <f>IF(N133="zákl. přenesená",J133,0)</f>
        <v>0</v>
      </c>
      <c r="BH133" s="181">
        <f>IF(N133="sníž. přenesená",J133,0)</f>
        <v>0</v>
      </c>
      <c r="BI133" s="181">
        <f>IF(N133="nulová",J133,0)</f>
        <v>0</v>
      </c>
      <c r="BJ133" s="20" t="s">
        <v>88</v>
      </c>
      <c r="BK133" s="181">
        <f>ROUND(I133*H133,2)</f>
        <v>0</v>
      </c>
      <c r="BL133" s="20" t="s">
        <v>222</v>
      </c>
      <c r="BM133" s="180" t="s">
        <v>2519</v>
      </c>
    </row>
    <row r="134" spans="1:51" s="13" customFormat="1" ht="12">
      <c r="A134" s="13"/>
      <c r="B134" s="182"/>
      <c r="C134" s="13"/>
      <c r="D134" s="183" t="s">
        <v>224</v>
      </c>
      <c r="E134" s="13"/>
      <c r="F134" s="185" t="s">
        <v>2520</v>
      </c>
      <c r="G134" s="13"/>
      <c r="H134" s="186">
        <v>92.085</v>
      </c>
      <c r="I134" s="187"/>
      <c r="J134" s="13"/>
      <c r="K134" s="13"/>
      <c r="L134" s="182"/>
      <c r="M134" s="188"/>
      <c r="N134" s="189"/>
      <c r="O134" s="189"/>
      <c r="P134" s="189"/>
      <c r="Q134" s="189"/>
      <c r="R134" s="189"/>
      <c r="S134" s="189"/>
      <c r="T134" s="190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184" t="s">
        <v>224</v>
      </c>
      <c r="AU134" s="184" t="s">
        <v>22</v>
      </c>
      <c r="AV134" s="13" t="s">
        <v>22</v>
      </c>
      <c r="AW134" s="13" t="s">
        <v>4</v>
      </c>
      <c r="AX134" s="13" t="s">
        <v>88</v>
      </c>
      <c r="AY134" s="184" t="s">
        <v>216</v>
      </c>
    </row>
    <row r="135" spans="1:63" s="12" customFormat="1" ht="22.8" customHeight="1">
      <c r="A135" s="12"/>
      <c r="B135" s="154"/>
      <c r="C135" s="12"/>
      <c r="D135" s="155" t="s">
        <v>79</v>
      </c>
      <c r="E135" s="165" t="s">
        <v>263</v>
      </c>
      <c r="F135" s="165" t="s">
        <v>438</v>
      </c>
      <c r="G135" s="12"/>
      <c r="H135" s="12"/>
      <c r="I135" s="157"/>
      <c r="J135" s="166">
        <f>BK135</f>
        <v>0</v>
      </c>
      <c r="K135" s="12"/>
      <c r="L135" s="154"/>
      <c r="M135" s="159"/>
      <c r="N135" s="160"/>
      <c r="O135" s="160"/>
      <c r="P135" s="161">
        <f>SUM(P136:P138)</f>
        <v>0</v>
      </c>
      <c r="Q135" s="160"/>
      <c r="R135" s="161">
        <f>SUM(R136:R138)</f>
        <v>0</v>
      </c>
      <c r="S135" s="160"/>
      <c r="T135" s="162">
        <f>SUM(T136:T138)</f>
        <v>2.117835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155" t="s">
        <v>88</v>
      </c>
      <c r="AT135" s="163" t="s">
        <v>79</v>
      </c>
      <c r="AU135" s="163" t="s">
        <v>88</v>
      </c>
      <c r="AY135" s="155" t="s">
        <v>216</v>
      </c>
      <c r="BK135" s="164">
        <f>SUM(BK136:BK138)</f>
        <v>0</v>
      </c>
    </row>
    <row r="136" spans="1:65" s="2" customFormat="1" ht="24.15" customHeight="1">
      <c r="A136" s="40"/>
      <c r="B136" s="167"/>
      <c r="C136" s="168" t="s">
        <v>307</v>
      </c>
      <c r="D136" s="168" t="s">
        <v>218</v>
      </c>
      <c r="E136" s="169" t="s">
        <v>2444</v>
      </c>
      <c r="F136" s="170" t="s">
        <v>2445</v>
      </c>
      <c r="G136" s="171" t="s">
        <v>461</v>
      </c>
      <c r="H136" s="172">
        <v>25</v>
      </c>
      <c r="I136" s="173"/>
      <c r="J136" s="174">
        <f>ROUND(I136*H136,2)</f>
        <v>0</v>
      </c>
      <c r="K136" s="175"/>
      <c r="L136" s="41"/>
      <c r="M136" s="176" t="s">
        <v>3</v>
      </c>
      <c r="N136" s="177" t="s">
        <v>51</v>
      </c>
      <c r="O136" s="74"/>
      <c r="P136" s="178">
        <f>O136*H136</f>
        <v>0</v>
      </c>
      <c r="Q136" s="178">
        <v>0</v>
      </c>
      <c r="R136" s="178">
        <f>Q136*H136</f>
        <v>0</v>
      </c>
      <c r="S136" s="178">
        <v>0.0657</v>
      </c>
      <c r="T136" s="179">
        <f>S136*H136</f>
        <v>1.6424999999999998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180" t="s">
        <v>222</v>
      </c>
      <c r="AT136" s="180" t="s">
        <v>218</v>
      </c>
      <c r="AU136" s="180" t="s">
        <v>22</v>
      </c>
      <c r="AY136" s="20" t="s">
        <v>216</v>
      </c>
      <c r="BE136" s="181">
        <f>IF(N136="základní",J136,0)</f>
        <v>0</v>
      </c>
      <c r="BF136" s="181">
        <f>IF(N136="snížená",J136,0)</f>
        <v>0</v>
      </c>
      <c r="BG136" s="181">
        <f>IF(N136="zákl. přenesená",J136,0)</f>
        <v>0</v>
      </c>
      <c r="BH136" s="181">
        <f>IF(N136="sníž. přenesená",J136,0)</f>
        <v>0</v>
      </c>
      <c r="BI136" s="181">
        <f>IF(N136="nulová",J136,0)</f>
        <v>0</v>
      </c>
      <c r="BJ136" s="20" t="s">
        <v>88</v>
      </c>
      <c r="BK136" s="181">
        <f>ROUND(I136*H136,2)</f>
        <v>0</v>
      </c>
      <c r="BL136" s="20" t="s">
        <v>222</v>
      </c>
      <c r="BM136" s="180" t="s">
        <v>2446</v>
      </c>
    </row>
    <row r="137" spans="1:51" s="13" customFormat="1" ht="12">
      <c r="A137" s="13"/>
      <c r="B137" s="182"/>
      <c r="C137" s="13"/>
      <c r="D137" s="183" t="s">
        <v>224</v>
      </c>
      <c r="E137" s="184" t="s">
        <v>3</v>
      </c>
      <c r="F137" s="185" t="s">
        <v>2521</v>
      </c>
      <c r="G137" s="13"/>
      <c r="H137" s="186">
        <v>25</v>
      </c>
      <c r="I137" s="187"/>
      <c r="J137" s="13"/>
      <c r="K137" s="13"/>
      <c r="L137" s="182"/>
      <c r="M137" s="188"/>
      <c r="N137" s="189"/>
      <c r="O137" s="189"/>
      <c r="P137" s="189"/>
      <c r="Q137" s="189"/>
      <c r="R137" s="189"/>
      <c r="S137" s="189"/>
      <c r="T137" s="190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184" t="s">
        <v>224</v>
      </c>
      <c r="AU137" s="184" t="s">
        <v>22</v>
      </c>
      <c r="AV137" s="13" t="s">
        <v>22</v>
      </c>
      <c r="AW137" s="13" t="s">
        <v>41</v>
      </c>
      <c r="AX137" s="13" t="s">
        <v>88</v>
      </c>
      <c r="AY137" s="184" t="s">
        <v>216</v>
      </c>
    </row>
    <row r="138" spans="1:65" s="2" customFormat="1" ht="24.15" customHeight="1">
      <c r="A138" s="40"/>
      <c r="B138" s="167"/>
      <c r="C138" s="168" t="s">
        <v>313</v>
      </c>
      <c r="D138" s="168" t="s">
        <v>218</v>
      </c>
      <c r="E138" s="169" t="s">
        <v>2448</v>
      </c>
      <c r="F138" s="170" t="s">
        <v>2449</v>
      </c>
      <c r="G138" s="171" t="s">
        <v>260</v>
      </c>
      <c r="H138" s="172">
        <v>50.3</v>
      </c>
      <c r="I138" s="173"/>
      <c r="J138" s="174">
        <f>ROUND(I138*H138,2)</f>
        <v>0</v>
      </c>
      <c r="K138" s="175"/>
      <c r="L138" s="41"/>
      <c r="M138" s="176" t="s">
        <v>3</v>
      </c>
      <c r="N138" s="177" t="s">
        <v>51</v>
      </c>
      <c r="O138" s="74"/>
      <c r="P138" s="178">
        <f>O138*H138</f>
        <v>0</v>
      </c>
      <c r="Q138" s="178">
        <v>0</v>
      </c>
      <c r="R138" s="178">
        <f>Q138*H138</f>
        <v>0</v>
      </c>
      <c r="S138" s="178">
        <v>0.00945</v>
      </c>
      <c r="T138" s="179">
        <f>S138*H138</f>
        <v>0.47533499999999995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180" t="s">
        <v>222</v>
      </c>
      <c r="AT138" s="180" t="s">
        <v>218</v>
      </c>
      <c r="AU138" s="180" t="s">
        <v>22</v>
      </c>
      <c r="AY138" s="20" t="s">
        <v>216</v>
      </c>
      <c r="BE138" s="181">
        <f>IF(N138="základní",J138,0)</f>
        <v>0</v>
      </c>
      <c r="BF138" s="181">
        <f>IF(N138="snížená",J138,0)</f>
        <v>0</v>
      </c>
      <c r="BG138" s="181">
        <f>IF(N138="zákl. přenesená",J138,0)</f>
        <v>0</v>
      </c>
      <c r="BH138" s="181">
        <f>IF(N138="sníž. přenesená",J138,0)</f>
        <v>0</v>
      </c>
      <c r="BI138" s="181">
        <f>IF(N138="nulová",J138,0)</f>
        <v>0</v>
      </c>
      <c r="BJ138" s="20" t="s">
        <v>88</v>
      </c>
      <c r="BK138" s="181">
        <f>ROUND(I138*H138,2)</f>
        <v>0</v>
      </c>
      <c r="BL138" s="20" t="s">
        <v>222</v>
      </c>
      <c r="BM138" s="180" t="s">
        <v>2450</v>
      </c>
    </row>
    <row r="139" spans="1:63" s="12" customFormat="1" ht="22.8" customHeight="1">
      <c r="A139" s="12"/>
      <c r="B139" s="154"/>
      <c r="C139" s="12"/>
      <c r="D139" s="155" t="s">
        <v>79</v>
      </c>
      <c r="E139" s="165" t="s">
        <v>555</v>
      </c>
      <c r="F139" s="165" t="s">
        <v>556</v>
      </c>
      <c r="G139" s="12"/>
      <c r="H139" s="12"/>
      <c r="I139" s="157"/>
      <c r="J139" s="166">
        <f>BK139</f>
        <v>0</v>
      </c>
      <c r="K139" s="12"/>
      <c r="L139" s="154"/>
      <c r="M139" s="159"/>
      <c r="N139" s="160"/>
      <c r="O139" s="160"/>
      <c r="P139" s="161">
        <f>SUM(P140:P144)</f>
        <v>0</v>
      </c>
      <c r="Q139" s="160"/>
      <c r="R139" s="161">
        <f>SUM(R140:R144)</f>
        <v>0</v>
      </c>
      <c r="S139" s="160"/>
      <c r="T139" s="162">
        <f>SUM(T140:T144)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155" t="s">
        <v>88</v>
      </c>
      <c r="AT139" s="163" t="s">
        <v>79</v>
      </c>
      <c r="AU139" s="163" t="s">
        <v>88</v>
      </c>
      <c r="AY139" s="155" t="s">
        <v>216</v>
      </c>
      <c r="BK139" s="164">
        <f>SUM(BK140:BK144)</f>
        <v>0</v>
      </c>
    </row>
    <row r="140" spans="1:65" s="2" customFormat="1" ht="37.8" customHeight="1">
      <c r="A140" s="40"/>
      <c r="B140" s="167"/>
      <c r="C140" s="168" t="s">
        <v>318</v>
      </c>
      <c r="D140" s="168" t="s">
        <v>218</v>
      </c>
      <c r="E140" s="169" t="s">
        <v>2451</v>
      </c>
      <c r="F140" s="170" t="s">
        <v>2452</v>
      </c>
      <c r="G140" s="171" t="s">
        <v>299</v>
      </c>
      <c r="H140" s="172">
        <v>2.118</v>
      </c>
      <c r="I140" s="173"/>
      <c r="J140" s="174">
        <f>ROUND(I140*H140,2)</f>
        <v>0</v>
      </c>
      <c r="K140" s="175"/>
      <c r="L140" s="41"/>
      <c r="M140" s="176" t="s">
        <v>3</v>
      </c>
      <c r="N140" s="177" t="s">
        <v>51</v>
      </c>
      <c r="O140" s="74"/>
      <c r="P140" s="178">
        <f>O140*H140</f>
        <v>0</v>
      </c>
      <c r="Q140" s="178">
        <v>0</v>
      </c>
      <c r="R140" s="178">
        <f>Q140*H140</f>
        <v>0</v>
      </c>
      <c r="S140" s="178">
        <v>0</v>
      </c>
      <c r="T140" s="179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180" t="s">
        <v>222</v>
      </c>
      <c r="AT140" s="180" t="s">
        <v>218</v>
      </c>
      <c r="AU140" s="180" t="s">
        <v>22</v>
      </c>
      <c r="AY140" s="20" t="s">
        <v>216</v>
      </c>
      <c r="BE140" s="181">
        <f>IF(N140="základní",J140,0)</f>
        <v>0</v>
      </c>
      <c r="BF140" s="181">
        <f>IF(N140="snížená",J140,0)</f>
        <v>0</v>
      </c>
      <c r="BG140" s="181">
        <f>IF(N140="zákl. přenesená",J140,0)</f>
        <v>0</v>
      </c>
      <c r="BH140" s="181">
        <f>IF(N140="sníž. přenesená",J140,0)</f>
        <v>0</v>
      </c>
      <c r="BI140" s="181">
        <f>IF(N140="nulová",J140,0)</f>
        <v>0</v>
      </c>
      <c r="BJ140" s="20" t="s">
        <v>88</v>
      </c>
      <c r="BK140" s="181">
        <f>ROUND(I140*H140,2)</f>
        <v>0</v>
      </c>
      <c r="BL140" s="20" t="s">
        <v>222</v>
      </c>
      <c r="BM140" s="180" t="s">
        <v>2522</v>
      </c>
    </row>
    <row r="141" spans="1:65" s="2" customFormat="1" ht="37.8" customHeight="1">
      <c r="A141" s="40"/>
      <c r="B141" s="167"/>
      <c r="C141" s="168" t="s">
        <v>324</v>
      </c>
      <c r="D141" s="168" t="s">
        <v>218</v>
      </c>
      <c r="E141" s="169" t="s">
        <v>2454</v>
      </c>
      <c r="F141" s="170" t="s">
        <v>2455</v>
      </c>
      <c r="G141" s="171" t="s">
        <v>299</v>
      </c>
      <c r="H141" s="172">
        <v>25.416</v>
      </c>
      <c r="I141" s="173"/>
      <c r="J141" s="174">
        <f>ROUND(I141*H141,2)</f>
        <v>0</v>
      </c>
      <c r="K141" s="175"/>
      <c r="L141" s="41"/>
      <c r="M141" s="176" t="s">
        <v>3</v>
      </c>
      <c r="N141" s="177" t="s">
        <v>51</v>
      </c>
      <c r="O141" s="74"/>
      <c r="P141" s="178">
        <f>O141*H141</f>
        <v>0</v>
      </c>
      <c r="Q141" s="178">
        <v>0</v>
      </c>
      <c r="R141" s="178">
        <f>Q141*H141</f>
        <v>0</v>
      </c>
      <c r="S141" s="178">
        <v>0</v>
      </c>
      <c r="T141" s="179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180" t="s">
        <v>222</v>
      </c>
      <c r="AT141" s="180" t="s">
        <v>218</v>
      </c>
      <c r="AU141" s="180" t="s">
        <v>22</v>
      </c>
      <c r="AY141" s="20" t="s">
        <v>216</v>
      </c>
      <c r="BE141" s="181">
        <f>IF(N141="základní",J141,0)</f>
        <v>0</v>
      </c>
      <c r="BF141" s="181">
        <f>IF(N141="snížená",J141,0)</f>
        <v>0</v>
      </c>
      <c r="BG141" s="181">
        <f>IF(N141="zákl. přenesená",J141,0)</f>
        <v>0</v>
      </c>
      <c r="BH141" s="181">
        <f>IF(N141="sníž. přenesená",J141,0)</f>
        <v>0</v>
      </c>
      <c r="BI141" s="181">
        <f>IF(N141="nulová",J141,0)</f>
        <v>0</v>
      </c>
      <c r="BJ141" s="20" t="s">
        <v>88</v>
      </c>
      <c r="BK141" s="181">
        <f>ROUND(I141*H141,2)</f>
        <v>0</v>
      </c>
      <c r="BL141" s="20" t="s">
        <v>222</v>
      </c>
      <c r="BM141" s="180" t="s">
        <v>2523</v>
      </c>
    </row>
    <row r="142" spans="1:47" s="2" customFormat="1" ht="12">
      <c r="A142" s="40"/>
      <c r="B142" s="41"/>
      <c r="C142" s="40"/>
      <c r="D142" s="183" t="s">
        <v>229</v>
      </c>
      <c r="E142" s="40"/>
      <c r="F142" s="191" t="s">
        <v>565</v>
      </c>
      <c r="G142" s="40"/>
      <c r="H142" s="40"/>
      <c r="I142" s="192"/>
      <c r="J142" s="40"/>
      <c r="K142" s="40"/>
      <c r="L142" s="41"/>
      <c r="M142" s="193"/>
      <c r="N142" s="194"/>
      <c r="O142" s="74"/>
      <c r="P142" s="74"/>
      <c r="Q142" s="74"/>
      <c r="R142" s="74"/>
      <c r="S142" s="74"/>
      <c r="T142" s="75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T142" s="20" t="s">
        <v>229</v>
      </c>
      <c r="AU142" s="20" t="s">
        <v>22</v>
      </c>
    </row>
    <row r="143" spans="1:51" s="13" customFormat="1" ht="12">
      <c r="A143" s="13"/>
      <c r="B143" s="182"/>
      <c r="C143" s="13"/>
      <c r="D143" s="183" t="s">
        <v>224</v>
      </c>
      <c r="E143" s="13"/>
      <c r="F143" s="185" t="s">
        <v>2524</v>
      </c>
      <c r="G143" s="13"/>
      <c r="H143" s="186">
        <v>25.416</v>
      </c>
      <c r="I143" s="187"/>
      <c r="J143" s="13"/>
      <c r="K143" s="13"/>
      <c r="L143" s="182"/>
      <c r="M143" s="188"/>
      <c r="N143" s="189"/>
      <c r="O143" s="189"/>
      <c r="P143" s="189"/>
      <c r="Q143" s="189"/>
      <c r="R143" s="189"/>
      <c r="S143" s="189"/>
      <c r="T143" s="190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184" t="s">
        <v>224</v>
      </c>
      <c r="AU143" s="184" t="s">
        <v>22</v>
      </c>
      <c r="AV143" s="13" t="s">
        <v>22</v>
      </c>
      <c r="AW143" s="13" t="s">
        <v>4</v>
      </c>
      <c r="AX143" s="13" t="s">
        <v>88</v>
      </c>
      <c r="AY143" s="184" t="s">
        <v>216</v>
      </c>
    </row>
    <row r="144" spans="1:65" s="2" customFormat="1" ht="37.8" customHeight="1">
      <c r="A144" s="40"/>
      <c r="B144" s="167"/>
      <c r="C144" s="168" t="s">
        <v>8</v>
      </c>
      <c r="D144" s="168" t="s">
        <v>218</v>
      </c>
      <c r="E144" s="169" t="s">
        <v>1244</v>
      </c>
      <c r="F144" s="170" t="s">
        <v>1245</v>
      </c>
      <c r="G144" s="171" t="s">
        <v>299</v>
      </c>
      <c r="H144" s="172">
        <v>2.118</v>
      </c>
      <c r="I144" s="173"/>
      <c r="J144" s="174">
        <f>ROUND(I144*H144,2)</f>
        <v>0</v>
      </c>
      <c r="K144" s="175"/>
      <c r="L144" s="41"/>
      <c r="M144" s="176" t="s">
        <v>3</v>
      </c>
      <c r="N144" s="177" t="s">
        <v>51</v>
      </c>
      <c r="O144" s="74"/>
      <c r="P144" s="178">
        <f>O144*H144</f>
        <v>0</v>
      </c>
      <c r="Q144" s="178">
        <v>0</v>
      </c>
      <c r="R144" s="178">
        <f>Q144*H144</f>
        <v>0</v>
      </c>
      <c r="S144" s="178">
        <v>0</v>
      </c>
      <c r="T144" s="179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180" t="s">
        <v>222</v>
      </c>
      <c r="AT144" s="180" t="s">
        <v>218</v>
      </c>
      <c r="AU144" s="180" t="s">
        <v>22</v>
      </c>
      <c r="AY144" s="20" t="s">
        <v>216</v>
      </c>
      <c r="BE144" s="181">
        <f>IF(N144="základní",J144,0)</f>
        <v>0</v>
      </c>
      <c r="BF144" s="181">
        <f>IF(N144="snížená",J144,0)</f>
        <v>0</v>
      </c>
      <c r="BG144" s="181">
        <f>IF(N144="zákl. přenesená",J144,0)</f>
        <v>0</v>
      </c>
      <c r="BH144" s="181">
        <f>IF(N144="sníž. přenesená",J144,0)</f>
        <v>0</v>
      </c>
      <c r="BI144" s="181">
        <f>IF(N144="nulová",J144,0)</f>
        <v>0</v>
      </c>
      <c r="BJ144" s="20" t="s">
        <v>88</v>
      </c>
      <c r="BK144" s="181">
        <f>ROUND(I144*H144,2)</f>
        <v>0</v>
      </c>
      <c r="BL144" s="20" t="s">
        <v>222</v>
      </c>
      <c r="BM144" s="180" t="s">
        <v>2525</v>
      </c>
    </row>
    <row r="145" spans="1:63" s="12" customFormat="1" ht="22.8" customHeight="1">
      <c r="A145" s="12"/>
      <c r="B145" s="154"/>
      <c r="C145" s="12"/>
      <c r="D145" s="155" t="s">
        <v>79</v>
      </c>
      <c r="E145" s="165" t="s">
        <v>592</v>
      </c>
      <c r="F145" s="165" t="s">
        <v>593</v>
      </c>
      <c r="G145" s="12"/>
      <c r="H145" s="12"/>
      <c r="I145" s="157"/>
      <c r="J145" s="166">
        <f>BK145</f>
        <v>0</v>
      </c>
      <c r="K145" s="12"/>
      <c r="L145" s="154"/>
      <c r="M145" s="159"/>
      <c r="N145" s="160"/>
      <c r="O145" s="160"/>
      <c r="P145" s="161">
        <f>P146</f>
        <v>0</v>
      </c>
      <c r="Q145" s="160"/>
      <c r="R145" s="161">
        <f>R146</f>
        <v>0</v>
      </c>
      <c r="S145" s="160"/>
      <c r="T145" s="162">
        <f>T146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155" t="s">
        <v>88</v>
      </c>
      <c r="AT145" s="163" t="s">
        <v>79</v>
      </c>
      <c r="AU145" s="163" t="s">
        <v>88</v>
      </c>
      <c r="AY145" s="155" t="s">
        <v>216</v>
      </c>
      <c r="BK145" s="164">
        <f>BK146</f>
        <v>0</v>
      </c>
    </row>
    <row r="146" spans="1:65" s="2" customFormat="1" ht="49.05" customHeight="1">
      <c r="A146" s="40"/>
      <c r="B146" s="167"/>
      <c r="C146" s="168" t="s">
        <v>335</v>
      </c>
      <c r="D146" s="168" t="s">
        <v>218</v>
      </c>
      <c r="E146" s="169" t="s">
        <v>2526</v>
      </c>
      <c r="F146" s="170" t="s">
        <v>2527</v>
      </c>
      <c r="G146" s="171" t="s">
        <v>299</v>
      </c>
      <c r="H146" s="172">
        <v>143.18</v>
      </c>
      <c r="I146" s="173"/>
      <c r="J146" s="174">
        <f>ROUND(I146*H146,2)</f>
        <v>0</v>
      </c>
      <c r="K146" s="175"/>
      <c r="L146" s="41"/>
      <c r="M146" s="214" t="s">
        <v>3</v>
      </c>
      <c r="N146" s="215" t="s">
        <v>51</v>
      </c>
      <c r="O146" s="216"/>
      <c r="P146" s="217">
        <f>O146*H146</f>
        <v>0</v>
      </c>
      <c r="Q146" s="217">
        <v>0</v>
      </c>
      <c r="R146" s="217">
        <f>Q146*H146</f>
        <v>0</v>
      </c>
      <c r="S146" s="217">
        <v>0</v>
      </c>
      <c r="T146" s="218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180" t="s">
        <v>222</v>
      </c>
      <c r="AT146" s="180" t="s">
        <v>218</v>
      </c>
      <c r="AU146" s="180" t="s">
        <v>22</v>
      </c>
      <c r="AY146" s="20" t="s">
        <v>216</v>
      </c>
      <c r="BE146" s="181">
        <f>IF(N146="základní",J146,0)</f>
        <v>0</v>
      </c>
      <c r="BF146" s="181">
        <f>IF(N146="snížená",J146,0)</f>
        <v>0</v>
      </c>
      <c r="BG146" s="181">
        <f>IF(N146="zákl. přenesená",J146,0)</f>
        <v>0</v>
      </c>
      <c r="BH146" s="181">
        <f>IF(N146="sníž. přenesená",J146,0)</f>
        <v>0</v>
      </c>
      <c r="BI146" s="181">
        <f>IF(N146="nulová",J146,0)</f>
        <v>0</v>
      </c>
      <c r="BJ146" s="20" t="s">
        <v>88</v>
      </c>
      <c r="BK146" s="181">
        <f>ROUND(I146*H146,2)</f>
        <v>0</v>
      </c>
      <c r="BL146" s="20" t="s">
        <v>222</v>
      </c>
      <c r="BM146" s="180" t="s">
        <v>2528</v>
      </c>
    </row>
    <row r="147" spans="1:31" s="2" customFormat="1" ht="6.95" customHeight="1">
      <c r="A147" s="40"/>
      <c r="B147" s="57"/>
      <c r="C147" s="58"/>
      <c r="D147" s="58"/>
      <c r="E147" s="58"/>
      <c r="F147" s="58"/>
      <c r="G147" s="58"/>
      <c r="H147" s="58"/>
      <c r="I147" s="58"/>
      <c r="J147" s="58"/>
      <c r="K147" s="58"/>
      <c r="L147" s="41"/>
      <c r="M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</row>
  </sheetData>
  <autoFilter ref="C85:K146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9" t="s">
        <v>6</v>
      </c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170</v>
      </c>
    </row>
    <row r="3" spans="2:46" s="1" customFormat="1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3"/>
      <c r="AT3" s="20" t="s">
        <v>22</v>
      </c>
    </row>
    <row r="4" spans="2:46" s="1" customFormat="1" ht="24.95" customHeight="1">
      <c r="B4" s="23"/>
      <c r="D4" s="24" t="s">
        <v>186</v>
      </c>
      <c r="L4" s="23"/>
      <c r="M4" s="116" t="s">
        <v>11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33" t="s">
        <v>17</v>
      </c>
      <c r="L6" s="23"/>
    </row>
    <row r="7" spans="2:12" s="1" customFormat="1" ht="16.5" customHeight="1">
      <c r="B7" s="23"/>
      <c r="E7" s="117" t="str">
        <f>'Rekapitulace stavby'!K6</f>
        <v>II/187 Kolínec průtah</v>
      </c>
      <c r="F7" s="33"/>
      <c r="G7" s="33"/>
      <c r="H7" s="33"/>
      <c r="L7" s="23"/>
    </row>
    <row r="8" spans="1:31" s="2" customFormat="1" ht="12" customHeight="1">
      <c r="A8" s="40"/>
      <c r="B8" s="41"/>
      <c r="C8" s="40"/>
      <c r="D8" s="33" t="s">
        <v>187</v>
      </c>
      <c r="E8" s="40"/>
      <c r="F8" s="40"/>
      <c r="G8" s="40"/>
      <c r="H8" s="40"/>
      <c r="I8" s="40"/>
      <c r="J8" s="40"/>
      <c r="K8" s="40"/>
      <c r="L8" s="118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1"/>
      <c r="C9" s="40"/>
      <c r="D9" s="40"/>
      <c r="E9" s="64" t="s">
        <v>2529</v>
      </c>
      <c r="F9" s="40"/>
      <c r="G9" s="40"/>
      <c r="H9" s="40"/>
      <c r="I9" s="40"/>
      <c r="J9" s="40"/>
      <c r="K9" s="40"/>
      <c r="L9" s="118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1"/>
      <c r="C10" s="40"/>
      <c r="D10" s="40"/>
      <c r="E10" s="40"/>
      <c r="F10" s="40"/>
      <c r="G10" s="40"/>
      <c r="H10" s="40"/>
      <c r="I10" s="40"/>
      <c r="J10" s="40"/>
      <c r="K10" s="40"/>
      <c r="L10" s="118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1"/>
      <c r="C11" s="40"/>
      <c r="D11" s="33" t="s">
        <v>19</v>
      </c>
      <c r="E11" s="40"/>
      <c r="F11" s="28" t="s">
        <v>20</v>
      </c>
      <c r="G11" s="40"/>
      <c r="H11" s="40"/>
      <c r="I11" s="33" t="s">
        <v>21</v>
      </c>
      <c r="J11" s="28" t="s">
        <v>3</v>
      </c>
      <c r="K11" s="40"/>
      <c r="L11" s="118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1"/>
      <c r="C12" s="40"/>
      <c r="D12" s="33" t="s">
        <v>23</v>
      </c>
      <c r="E12" s="40"/>
      <c r="F12" s="28" t="s">
        <v>24</v>
      </c>
      <c r="G12" s="40"/>
      <c r="H12" s="40"/>
      <c r="I12" s="33" t="s">
        <v>25</v>
      </c>
      <c r="J12" s="66" t="str">
        <f>'Rekapitulace stavby'!AN8</f>
        <v>21. 1. 2021</v>
      </c>
      <c r="K12" s="40"/>
      <c r="L12" s="118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1"/>
      <c r="C13" s="40"/>
      <c r="D13" s="40"/>
      <c r="E13" s="40"/>
      <c r="F13" s="40"/>
      <c r="G13" s="40"/>
      <c r="H13" s="40"/>
      <c r="I13" s="40"/>
      <c r="J13" s="40"/>
      <c r="K13" s="40"/>
      <c r="L13" s="118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1"/>
      <c r="C14" s="40"/>
      <c r="D14" s="33" t="s">
        <v>31</v>
      </c>
      <c r="E14" s="40"/>
      <c r="F14" s="40"/>
      <c r="G14" s="40"/>
      <c r="H14" s="40"/>
      <c r="I14" s="33" t="s">
        <v>32</v>
      </c>
      <c r="J14" s="28" t="s">
        <v>33</v>
      </c>
      <c r="K14" s="40"/>
      <c r="L14" s="118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1"/>
      <c r="C15" s="40"/>
      <c r="D15" s="40"/>
      <c r="E15" s="28" t="s">
        <v>34</v>
      </c>
      <c r="F15" s="40"/>
      <c r="G15" s="40"/>
      <c r="H15" s="40"/>
      <c r="I15" s="33" t="s">
        <v>35</v>
      </c>
      <c r="J15" s="28" t="s">
        <v>3</v>
      </c>
      <c r="K15" s="40"/>
      <c r="L15" s="118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1"/>
      <c r="C16" s="40"/>
      <c r="D16" s="40"/>
      <c r="E16" s="40"/>
      <c r="F16" s="40"/>
      <c r="G16" s="40"/>
      <c r="H16" s="40"/>
      <c r="I16" s="40"/>
      <c r="J16" s="40"/>
      <c r="K16" s="40"/>
      <c r="L16" s="118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1"/>
      <c r="C17" s="40"/>
      <c r="D17" s="33" t="s">
        <v>36</v>
      </c>
      <c r="E17" s="40"/>
      <c r="F17" s="40"/>
      <c r="G17" s="40"/>
      <c r="H17" s="40"/>
      <c r="I17" s="33" t="s">
        <v>32</v>
      </c>
      <c r="J17" s="34" t="str">
        <f>'Rekapitulace stavby'!AN13</f>
        <v>Vyplň údaj</v>
      </c>
      <c r="K17" s="40"/>
      <c r="L17" s="118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1"/>
      <c r="C18" s="40"/>
      <c r="D18" s="40"/>
      <c r="E18" s="34" t="str">
        <f>'Rekapitulace stavby'!E14</f>
        <v>Vyplň údaj</v>
      </c>
      <c r="F18" s="28"/>
      <c r="G18" s="28"/>
      <c r="H18" s="28"/>
      <c r="I18" s="33" t="s">
        <v>35</v>
      </c>
      <c r="J18" s="34" t="str">
        <f>'Rekapitulace stavby'!AN14</f>
        <v>Vyplň údaj</v>
      </c>
      <c r="K18" s="40"/>
      <c r="L18" s="118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1"/>
      <c r="C19" s="40"/>
      <c r="D19" s="40"/>
      <c r="E19" s="40"/>
      <c r="F19" s="40"/>
      <c r="G19" s="40"/>
      <c r="H19" s="40"/>
      <c r="I19" s="40"/>
      <c r="J19" s="40"/>
      <c r="K19" s="40"/>
      <c r="L19" s="118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1"/>
      <c r="C20" s="40"/>
      <c r="D20" s="33" t="s">
        <v>38</v>
      </c>
      <c r="E20" s="40"/>
      <c r="F20" s="40"/>
      <c r="G20" s="40"/>
      <c r="H20" s="40"/>
      <c r="I20" s="33" t="s">
        <v>32</v>
      </c>
      <c r="J20" s="28" t="s">
        <v>39</v>
      </c>
      <c r="K20" s="40"/>
      <c r="L20" s="118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1"/>
      <c r="C21" s="40"/>
      <c r="D21" s="40"/>
      <c r="E21" s="28" t="s">
        <v>40</v>
      </c>
      <c r="F21" s="40"/>
      <c r="G21" s="40"/>
      <c r="H21" s="40"/>
      <c r="I21" s="33" t="s">
        <v>35</v>
      </c>
      <c r="J21" s="28" t="s">
        <v>3</v>
      </c>
      <c r="K21" s="40"/>
      <c r="L21" s="118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1"/>
      <c r="C22" s="40"/>
      <c r="D22" s="40"/>
      <c r="E22" s="40"/>
      <c r="F22" s="40"/>
      <c r="G22" s="40"/>
      <c r="H22" s="40"/>
      <c r="I22" s="40"/>
      <c r="J22" s="40"/>
      <c r="K22" s="40"/>
      <c r="L22" s="118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1"/>
      <c r="C23" s="40"/>
      <c r="D23" s="33" t="s">
        <v>42</v>
      </c>
      <c r="E23" s="40"/>
      <c r="F23" s="40"/>
      <c r="G23" s="40"/>
      <c r="H23" s="40"/>
      <c r="I23" s="33" t="s">
        <v>32</v>
      </c>
      <c r="J23" s="28" t="s">
        <v>39</v>
      </c>
      <c r="K23" s="40"/>
      <c r="L23" s="118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1"/>
      <c r="C24" s="40"/>
      <c r="D24" s="40"/>
      <c r="E24" s="28" t="s">
        <v>43</v>
      </c>
      <c r="F24" s="40"/>
      <c r="G24" s="40"/>
      <c r="H24" s="40"/>
      <c r="I24" s="33" t="s">
        <v>35</v>
      </c>
      <c r="J24" s="28" t="s">
        <v>3</v>
      </c>
      <c r="K24" s="40"/>
      <c r="L24" s="118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1"/>
      <c r="C25" s="40"/>
      <c r="D25" s="40"/>
      <c r="E25" s="40"/>
      <c r="F25" s="40"/>
      <c r="G25" s="40"/>
      <c r="H25" s="40"/>
      <c r="I25" s="40"/>
      <c r="J25" s="40"/>
      <c r="K25" s="40"/>
      <c r="L25" s="118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1"/>
      <c r="C26" s="40"/>
      <c r="D26" s="33" t="s">
        <v>44</v>
      </c>
      <c r="E26" s="40"/>
      <c r="F26" s="40"/>
      <c r="G26" s="40"/>
      <c r="H26" s="40"/>
      <c r="I26" s="40"/>
      <c r="J26" s="40"/>
      <c r="K26" s="40"/>
      <c r="L26" s="118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19"/>
      <c r="B27" s="120"/>
      <c r="C27" s="119"/>
      <c r="D27" s="119"/>
      <c r="E27" s="38" t="s">
        <v>3</v>
      </c>
      <c r="F27" s="38"/>
      <c r="G27" s="38"/>
      <c r="H27" s="38"/>
      <c r="I27" s="119"/>
      <c r="J27" s="119"/>
      <c r="K27" s="119"/>
      <c r="L27" s="121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</row>
    <row r="28" spans="1:31" s="2" customFormat="1" ht="6.95" customHeight="1">
      <c r="A28" s="40"/>
      <c r="B28" s="41"/>
      <c r="C28" s="40"/>
      <c r="D28" s="40"/>
      <c r="E28" s="40"/>
      <c r="F28" s="40"/>
      <c r="G28" s="40"/>
      <c r="H28" s="40"/>
      <c r="I28" s="40"/>
      <c r="J28" s="40"/>
      <c r="K28" s="40"/>
      <c r="L28" s="118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1"/>
      <c r="C29" s="40"/>
      <c r="D29" s="86"/>
      <c r="E29" s="86"/>
      <c r="F29" s="86"/>
      <c r="G29" s="86"/>
      <c r="H29" s="86"/>
      <c r="I29" s="86"/>
      <c r="J29" s="86"/>
      <c r="K29" s="86"/>
      <c r="L29" s="118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1"/>
      <c r="C30" s="40"/>
      <c r="D30" s="122" t="s">
        <v>46</v>
      </c>
      <c r="E30" s="40"/>
      <c r="F30" s="40"/>
      <c r="G30" s="40"/>
      <c r="H30" s="40"/>
      <c r="I30" s="40"/>
      <c r="J30" s="92">
        <f>ROUND(J82,2)</f>
        <v>0</v>
      </c>
      <c r="K30" s="40"/>
      <c r="L30" s="118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1"/>
      <c r="C31" s="40"/>
      <c r="D31" s="86"/>
      <c r="E31" s="86"/>
      <c r="F31" s="86"/>
      <c r="G31" s="86"/>
      <c r="H31" s="86"/>
      <c r="I31" s="86"/>
      <c r="J31" s="86"/>
      <c r="K31" s="86"/>
      <c r="L31" s="118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1"/>
      <c r="C32" s="40"/>
      <c r="D32" s="40"/>
      <c r="E32" s="40"/>
      <c r="F32" s="45" t="s">
        <v>48</v>
      </c>
      <c r="G32" s="40"/>
      <c r="H32" s="40"/>
      <c r="I32" s="45" t="s">
        <v>47</v>
      </c>
      <c r="J32" s="45" t="s">
        <v>49</v>
      </c>
      <c r="K32" s="40"/>
      <c r="L32" s="118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1"/>
      <c r="C33" s="40"/>
      <c r="D33" s="123" t="s">
        <v>50</v>
      </c>
      <c r="E33" s="33" t="s">
        <v>51</v>
      </c>
      <c r="F33" s="124">
        <f>ROUND((SUM(BE82:BE99)),2)</f>
        <v>0</v>
      </c>
      <c r="G33" s="40"/>
      <c r="H33" s="40"/>
      <c r="I33" s="125">
        <v>0.21</v>
      </c>
      <c r="J33" s="124">
        <f>ROUND(((SUM(BE82:BE99))*I33),2)</f>
        <v>0</v>
      </c>
      <c r="K33" s="40"/>
      <c r="L33" s="118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1"/>
      <c r="C34" s="40"/>
      <c r="D34" s="40"/>
      <c r="E34" s="33" t="s">
        <v>52</v>
      </c>
      <c r="F34" s="124">
        <f>ROUND((SUM(BF82:BF99)),2)</f>
        <v>0</v>
      </c>
      <c r="G34" s="40"/>
      <c r="H34" s="40"/>
      <c r="I34" s="125">
        <v>0.15</v>
      </c>
      <c r="J34" s="124">
        <f>ROUND(((SUM(BF82:BF99))*I34),2)</f>
        <v>0</v>
      </c>
      <c r="K34" s="40"/>
      <c r="L34" s="118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1"/>
      <c r="C35" s="40"/>
      <c r="D35" s="40"/>
      <c r="E35" s="33" t="s">
        <v>53</v>
      </c>
      <c r="F35" s="124">
        <f>ROUND((SUM(BG82:BG99)),2)</f>
        <v>0</v>
      </c>
      <c r="G35" s="40"/>
      <c r="H35" s="40"/>
      <c r="I35" s="125">
        <v>0.21</v>
      </c>
      <c r="J35" s="124">
        <f>0</f>
        <v>0</v>
      </c>
      <c r="K35" s="40"/>
      <c r="L35" s="118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1"/>
      <c r="C36" s="40"/>
      <c r="D36" s="40"/>
      <c r="E36" s="33" t="s">
        <v>54</v>
      </c>
      <c r="F36" s="124">
        <f>ROUND((SUM(BH82:BH99)),2)</f>
        <v>0</v>
      </c>
      <c r="G36" s="40"/>
      <c r="H36" s="40"/>
      <c r="I36" s="125">
        <v>0.15</v>
      </c>
      <c r="J36" s="124">
        <f>0</f>
        <v>0</v>
      </c>
      <c r="K36" s="40"/>
      <c r="L36" s="118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1"/>
      <c r="C37" s="40"/>
      <c r="D37" s="40"/>
      <c r="E37" s="33" t="s">
        <v>55</v>
      </c>
      <c r="F37" s="124">
        <f>ROUND((SUM(BI82:BI99)),2)</f>
        <v>0</v>
      </c>
      <c r="G37" s="40"/>
      <c r="H37" s="40"/>
      <c r="I37" s="125">
        <v>0</v>
      </c>
      <c r="J37" s="124">
        <f>0</f>
        <v>0</v>
      </c>
      <c r="K37" s="40"/>
      <c r="L37" s="118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1"/>
      <c r="C38" s="40"/>
      <c r="D38" s="40"/>
      <c r="E38" s="40"/>
      <c r="F38" s="40"/>
      <c r="G38" s="40"/>
      <c r="H38" s="40"/>
      <c r="I38" s="40"/>
      <c r="J38" s="40"/>
      <c r="K38" s="40"/>
      <c r="L38" s="118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1"/>
      <c r="C39" s="126"/>
      <c r="D39" s="127" t="s">
        <v>56</v>
      </c>
      <c r="E39" s="78"/>
      <c r="F39" s="78"/>
      <c r="G39" s="128" t="s">
        <v>57</v>
      </c>
      <c r="H39" s="129" t="s">
        <v>58</v>
      </c>
      <c r="I39" s="78"/>
      <c r="J39" s="130">
        <f>SUM(J30:J37)</f>
        <v>0</v>
      </c>
      <c r="K39" s="131"/>
      <c r="L39" s="118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57"/>
      <c r="C40" s="58"/>
      <c r="D40" s="58"/>
      <c r="E40" s="58"/>
      <c r="F40" s="58"/>
      <c r="G40" s="58"/>
      <c r="H40" s="58"/>
      <c r="I40" s="58"/>
      <c r="J40" s="58"/>
      <c r="K40" s="58"/>
      <c r="L40" s="118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59"/>
      <c r="C44" s="60"/>
      <c r="D44" s="60"/>
      <c r="E44" s="60"/>
      <c r="F44" s="60"/>
      <c r="G44" s="60"/>
      <c r="H44" s="60"/>
      <c r="I44" s="60"/>
      <c r="J44" s="60"/>
      <c r="K44" s="60"/>
      <c r="L44" s="118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4" t="s">
        <v>189</v>
      </c>
      <c r="D45" s="40"/>
      <c r="E45" s="40"/>
      <c r="F45" s="40"/>
      <c r="G45" s="40"/>
      <c r="H45" s="40"/>
      <c r="I45" s="40"/>
      <c r="J45" s="40"/>
      <c r="K45" s="40"/>
      <c r="L45" s="118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0"/>
      <c r="D46" s="40"/>
      <c r="E46" s="40"/>
      <c r="F46" s="40"/>
      <c r="G46" s="40"/>
      <c r="H46" s="40"/>
      <c r="I46" s="40"/>
      <c r="J46" s="40"/>
      <c r="K46" s="40"/>
      <c r="L46" s="118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3" t="s">
        <v>17</v>
      </c>
      <c r="D47" s="40"/>
      <c r="E47" s="40"/>
      <c r="F47" s="40"/>
      <c r="G47" s="40"/>
      <c r="H47" s="40"/>
      <c r="I47" s="40"/>
      <c r="J47" s="40"/>
      <c r="K47" s="40"/>
      <c r="L47" s="118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0"/>
      <c r="D48" s="40"/>
      <c r="E48" s="117" t="str">
        <f>E7</f>
        <v>II/187 Kolínec průtah</v>
      </c>
      <c r="F48" s="33"/>
      <c r="G48" s="33"/>
      <c r="H48" s="33"/>
      <c r="I48" s="40"/>
      <c r="J48" s="40"/>
      <c r="K48" s="40"/>
      <c r="L48" s="118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3" t="s">
        <v>187</v>
      </c>
      <c r="D49" s="40"/>
      <c r="E49" s="40"/>
      <c r="F49" s="40"/>
      <c r="G49" s="40"/>
      <c r="H49" s="40"/>
      <c r="I49" s="40"/>
      <c r="J49" s="40"/>
      <c r="K49" s="40"/>
      <c r="L49" s="118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0"/>
      <c r="D50" s="40"/>
      <c r="E50" s="64" t="str">
        <f>E9</f>
        <v>VRN.1 - Vedlejší rozpočtové náklady - I.úsek - uznatelné náklady</v>
      </c>
      <c r="F50" s="40"/>
      <c r="G50" s="40"/>
      <c r="H50" s="40"/>
      <c r="I50" s="40"/>
      <c r="J50" s="40"/>
      <c r="K50" s="40"/>
      <c r="L50" s="118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0"/>
      <c r="D51" s="40"/>
      <c r="E51" s="40"/>
      <c r="F51" s="40"/>
      <c r="G51" s="40"/>
      <c r="H51" s="40"/>
      <c r="I51" s="40"/>
      <c r="J51" s="40"/>
      <c r="K51" s="40"/>
      <c r="L51" s="118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3" t="s">
        <v>23</v>
      </c>
      <c r="D52" s="40"/>
      <c r="E52" s="40"/>
      <c r="F52" s="28" t="str">
        <f>F12</f>
        <v>Kolínec</v>
      </c>
      <c r="G52" s="40"/>
      <c r="H52" s="40"/>
      <c r="I52" s="33" t="s">
        <v>25</v>
      </c>
      <c r="J52" s="66" t="str">
        <f>IF(J12="","",J12)</f>
        <v>21. 1. 2021</v>
      </c>
      <c r="K52" s="40"/>
      <c r="L52" s="118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0"/>
      <c r="D53" s="40"/>
      <c r="E53" s="40"/>
      <c r="F53" s="40"/>
      <c r="G53" s="40"/>
      <c r="H53" s="40"/>
      <c r="I53" s="40"/>
      <c r="J53" s="40"/>
      <c r="K53" s="40"/>
      <c r="L53" s="118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40.05" customHeight="1">
      <c r="A54" s="40"/>
      <c r="B54" s="41"/>
      <c r="C54" s="33" t="s">
        <v>31</v>
      </c>
      <c r="D54" s="40"/>
      <c r="E54" s="40"/>
      <c r="F54" s="28" t="str">
        <f>E15</f>
        <v>Městys Kolínec, Kolínec 28, 341 12 Kolínec</v>
      </c>
      <c r="G54" s="40"/>
      <c r="H54" s="40"/>
      <c r="I54" s="33" t="s">
        <v>38</v>
      </c>
      <c r="J54" s="38" t="str">
        <f>E21</f>
        <v>Ing. arch. Martin Jirovský Ph.D., MBA</v>
      </c>
      <c r="K54" s="40"/>
      <c r="L54" s="118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40.05" customHeight="1">
      <c r="A55" s="40"/>
      <c r="B55" s="41"/>
      <c r="C55" s="33" t="s">
        <v>36</v>
      </c>
      <c r="D55" s="40"/>
      <c r="E55" s="40"/>
      <c r="F55" s="28" t="str">
        <f>IF(E18="","",E18)</f>
        <v>Vyplň údaj</v>
      </c>
      <c r="G55" s="40"/>
      <c r="H55" s="40"/>
      <c r="I55" s="33" t="s">
        <v>42</v>
      </c>
      <c r="J55" s="38" t="str">
        <f>E24</f>
        <v>Centrum služen Staré město; Petra Stejskalová</v>
      </c>
      <c r="K55" s="40"/>
      <c r="L55" s="118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0"/>
      <c r="D56" s="40"/>
      <c r="E56" s="40"/>
      <c r="F56" s="40"/>
      <c r="G56" s="40"/>
      <c r="H56" s="40"/>
      <c r="I56" s="40"/>
      <c r="J56" s="40"/>
      <c r="K56" s="40"/>
      <c r="L56" s="118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32" t="s">
        <v>190</v>
      </c>
      <c r="D57" s="126"/>
      <c r="E57" s="126"/>
      <c r="F57" s="126"/>
      <c r="G57" s="126"/>
      <c r="H57" s="126"/>
      <c r="I57" s="126"/>
      <c r="J57" s="133" t="s">
        <v>191</v>
      </c>
      <c r="K57" s="126"/>
      <c r="L57" s="118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0"/>
      <c r="D58" s="40"/>
      <c r="E58" s="40"/>
      <c r="F58" s="40"/>
      <c r="G58" s="40"/>
      <c r="H58" s="40"/>
      <c r="I58" s="40"/>
      <c r="J58" s="40"/>
      <c r="K58" s="40"/>
      <c r="L58" s="118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34" t="s">
        <v>78</v>
      </c>
      <c r="D59" s="40"/>
      <c r="E59" s="40"/>
      <c r="F59" s="40"/>
      <c r="G59" s="40"/>
      <c r="H59" s="40"/>
      <c r="I59" s="40"/>
      <c r="J59" s="92">
        <f>J82</f>
        <v>0</v>
      </c>
      <c r="K59" s="40"/>
      <c r="L59" s="118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20" t="s">
        <v>192</v>
      </c>
    </row>
    <row r="60" spans="1:31" s="9" customFormat="1" ht="24.95" customHeight="1">
      <c r="A60" s="9"/>
      <c r="B60" s="135"/>
      <c r="C60" s="9"/>
      <c r="D60" s="136" t="s">
        <v>1460</v>
      </c>
      <c r="E60" s="137"/>
      <c r="F60" s="137"/>
      <c r="G60" s="137"/>
      <c r="H60" s="137"/>
      <c r="I60" s="137"/>
      <c r="J60" s="138">
        <f>J83</f>
        <v>0</v>
      </c>
      <c r="K60" s="9"/>
      <c r="L60" s="135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39"/>
      <c r="C61" s="10"/>
      <c r="D61" s="140" t="s">
        <v>2530</v>
      </c>
      <c r="E61" s="141"/>
      <c r="F61" s="141"/>
      <c r="G61" s="141"/>
      <c r="H61" s="141"/>
      <c r="I61" s="141"/>
      <c r="J61" s="142">
        <f>J84</f>
        <v>0</v>
      </c>
      <c r="K61" s="10"/>
      <c r="L61" s="13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39"/>
      <c r="C62" s="10"/>
      <c r="D62" s="140" t="s">
        <v>2531</v>
      </c>
      <c r="E62" s="141"/>
      <c r="F62" s="141"/>
      <c r="G62" s="141"/>
      <c r="H62" s="141"/>
      <c r="I62" s="141"/>
      <c r="J62" s="142">
        <f>J97</f>
        <v>0</v>
      </c>
      <c r="K62" s="10"/>
      <c r="L62" s="13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2" customFormat="1" ht="21.8" customHeight="1">
      <c r="A63" s="40"/>
      <c r="B63" s="41"/>
      <c r="C63" s="40"/>
      <c r="D63" s="40"/>
      <c r="E63" s="40"/>
      <c r="F63" s="40"/>
      <c r="G63" s="40"/>
      <c r="H63" s="40"/>
      <c r="I63" s="40"/>
      <c r="J63" s="40"/>
      <c r="K63" s="40"/>
      <c r="L63" s="118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4" spans="1:31" s="2" customFormat="1" ht="6.95" customHeight="1">
      <c r="A64" s="40"/>
      <c r="B64" s="57"/>
      <c r="C64" s="58"/>
      <c r="D64" s="58"/>
      <c r="E64" s="58"/>
      <c r="F64" s="58"/>
      <c r="G64" s="58"/>
      <c r="H64" s="58"/>
      <c r="I64" s="58"/>
      <c r="J64" s="58"/>
      <c r="K64" s="58"/>
      <c r="L64" s="118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8" spans="1:31" s="2" customFormat="1" ht="6.95" customHeight="1">
      <c r="A68" s="40"/>
      <c r="B68" s="59"/>
      <c r="C68" s="60"/>
      <c r="D68" s="60"/>
      <c r="E68" s="60"/>
      <c r="F68" s="60"/>
      <c r="G68" s="60"/>
      <c r="H68" s="60"/>
      <c r="I68" s="60"/>
      <c r="J68" s="60"/>
      <c r="K68" s="60"/>
      <c r="L68" s="118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pans="1:31" s="2" customFormat="1" ht="24.95" customHeight="1">
      <c r="A69" s="40"/>
      <c r="B69" s="41"/>
      <c r="C69" s="24" t="s">
        <v>201</v>
      </c>
      <c r="D69" s="40"/>
      <c r="E69" s="40"/>
      <c r="F69" s="40"/>
      <c r="G69" s="40"/>
      <c r="H69" s="40"/>
      <c r="I69" s="40"/>
      <c r="J69" s="40"/>
      <c r="K69" s="40"/>
      <c r="L69" s="118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6.95" customHeight="1">
      <c r="A70" s="40"/>
      <c r="B70" s="41"/>
      <c r="C70" s="40"/>
      <c r="D70" s="40"/>
      <c r="E70" s="40"/>
      <c r="F70" s="40"/>
      <c r="G70" s="40"/>
      <c r="H70" s="40"/>
      <c r="I70" s="40"/>
      <c r="J70" s="40"/>
      <c r="K70" s="40"/>
      <c r="L70" s="118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12" customHeight="1">
      <c r="A71" s="40"/>
      <c r="B71" s="41"/>
      <c r="C71" s="33" t="s">
        <v>17</v>
      </c>
      <c r="D71" s="40"/>
      <c r="E71" s="40"/>
      <c r="F71" s="40"/>
      <c r="G71" s="40"/>
      <c r="H71" s="40"/>
      <c r="I71" s="40"/>
      <c r="J71" s="40"/>
      <c r="K71" s="40"/>
      <c r="L71" s="118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16.5" customHeight="1">
      <c r="A72" s="40"/>
      <c r="B72" s="41"/>
      <c r="C72" s="40"/>
      <c r="D72" s="40"/>
      <c r="E72" s="117" t="str">
        <f>E7</f>
        <v>II/187 Kolínec průtah</v>
      </c>
      <c r="F72" s="33"/>
      <c r="G72" s="33"/>
      <c r="H72" s="33"/>
      <c r="I72" s="40"/>
      <c r="J72" s="40"/>
      <c r="K72" s="40"/>
      <c r="L72" s="118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12" customHeight="1">
      <c r="A73" s="40"/>
      <c r="B73" s="41"/>
      <c r="C73" s="33" t="s">
        <v>187</v>
      </c>
      <c r="D73" s="40"/>
      <c r="E73" s="40"/>
      <c r="F73" s="40"/>
      <c r="G73" s="40"/>
      <c r="H73" s="40"/>
      <c r="I73" s="40"/>
      <c r="J73" s="40"/>
      <c r="K73" s="40"/>
      <c r="L73" s="118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6.5" customHeight="1">
      <c r="A74" s="40"/>
      <c r="B74" s="41"/>
      <c r="C74" s="40"/>
      <c r="D74" s="40"/>
      <c r="E74" s="64" t="str">
        <f>E9</f>
        <v>VRN.1 - Vedlejší rozpočtové náklady - I.úsek - uznatelné náklady</v>
      </c>
      <c r="F74" s="40"/>
      <c r="G74" s="40"/>
      <c r="H74" s="40"/>
      <c r="I74" s="40"/>
      <c r="J74" s="40"/>
      <c r="K74" s="40"/>
      <c r="L74" s="118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6.95" customHeight="1">
      <c r="A75" s="40"/>
      <c r="B75" s="41"/>
      <c r="C75" s="40"/>
      <c r="D75" s="40"/>
      <c r="E75" s="40"/>
      <c r="F75" s="40"/>
      <c r="G75" s="40"/>
      <c r="H75" s="40"/>
      <c r="I75" s="40"/>
      <c r="J75" s="40"/>
      <c r="K75" s="40"/>
      <c r="L75" s="118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2" customHeight="1">
      <c r="A76" s="40"/>
      <c r="B76" s="41"/>
      <c r="C76" s="33" t="s">
        <v>23</v>
      </c>
      <c r="D76" s="40"/>
      <c r="E76" s="40"/>
      <c r="F76" s="28" t="str">
        <f>F12</f>
        <v>Kolínec</v>
      </c>
      <c r="G76" s="40"/>
      <c r="H76" s="40"/>
      <c r="I76" s="33" t="s">
        <v>25</v>
      </c>
      <c r="J76" s="66" t="str">
        <f>IF(J12="","",J12)</f>
        <v>21. 1. 2021</v>
      </c>
      <c r="K76" s="40"/>
      <c r="L76" s="118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6.95" customHeight="1">
      <c r="A77" s="40"/>
      <c r="B77" s="41"/>
      <c r="C77" s="40"/>
      <c r="D77" s="40"/>
      <c r="E77" s="40"/>
      <c r="F77" s="40"/>
      <c r="G77" s="40"/>
      <c r="H77" s="40"/>
      <c r="I77" s="40"/>
      <c r="J77" s="40"/>
      <c r="K77" s="40"/>
      <c r="L77" s="118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40.05" customHeight="1">
      <c r="A78" s="40"/>
      <c r="B78" s="41"/>
      <c r="C78" s="33" t="s">
        <v>31</v>
      </c>
      <c r="D78" s="40"/>
      <c r="E78" s="40"/>
      <c r="F78" s="28" t="str">
        <f>E15</f>
        <v>Městys Kolínec, Kolínec 28, 341 12 Kolínec</v>
      </c>
      <c r="G78" s="40"/>
      <c r="H78" s="40"/>
      <c r="I78" s="33" t="s">
        <v>38</v>
      </c>
      <c r="J78" s="38" t="str">
        <f>E21</f>
        <v>Ing. arch. Martin Jirovský Ph.D., MBA</v>
      </c>
      <c r="K78" s="40"/>
      <c r="L78" s="118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40.05" customHeight="1">
      <c r="A79" s="40"/>
      <c r="B79" s="41"/>
      <c r="C79" s="33" t="s">
        <v>36</v>
      </c>
      <c r="D79" s="40"/>
      <c r="E79" s="40"/>
      <c r="F79" s="28" t="str">
        <f>IF(E18="","",E18)</f>
        <v>Vyplň údaj</v>
      </c>
      <c r="G79" s="40"/>
      <c r="H79" s="40"/>
      <c r="I79" s="33" t="s">
        <v>42</v>
      </c>
      <c r="J79" s="38" t="str">
        <f>E24</f>
        <v>Centrum služen Staré město; Petra Stejskalová</v>
      </c>
      <c r="K79" s="40"/>
      <c r="L79" s="118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0.3" customHeight="1">
      <c r="A80" s="40"/>
      <c r="B80" s="41"/>
      <c r="C80" s="40"/>
      <c r="D80" s="40"/>
      <c r="E80" s="40"/>
      <c r="F80" s="40"/>
      <c r="G80" s="40"/>
      <c r="H80" s="40"/>
      <c r="I80" s="40"/>
      <c r="J80" s="40"/>
      <c r="K80" s="40"/>
      <c r="L80" s="118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11" customFormat="1" ht="29.25" customHeight="1">
      <c r="A81" s="143"/>
      <c r="B81" s="144"/>
      <c r="C81" s="145" t="s">
        <v>202</v>
      </c>
      <c r="D81" s="146" t="s">
        <v>65</v>
      </c>
      <c r="E81" s="146" t="s">
        <v>61</v>
      </c>
      <c r="F81" s="146" t="s">
        <v>62</v>
      </c>
      <c r="G81" s="146" t="s">
        <v>203</v>
      </c>
      <c r="H81" s="146" t="s">
        <v>204</v>
      </c>
      <c r="I81" s="146" t="s">
        <v>205</v>
      </c>
      <c r="J81" s="147" t="s">
        <v>191</v>
      </c>
      <c r="K81" s="148" t="s">
        <v>206</v>
      </c>
      <c r="L81" s="149"/>
      <c r="M81" s="82" t="s">
        <v>3</v>
      </c>
      <c r="N81" s="83" t="s">
        <v>50</v>
      </c>
      <c r="O81" s="83" t="s">
        <v>207</v>
      </c>
      <c r="P81" s="83" t="s">
        <v>208</v>
      </c>
      <c r="Q81" s="83" t="s">
        <v>209</v>
      </c>
      <c r="R81" s="83" t="s">
        <v>210</v>
      </c>
      <c r="S81" s="83" t="s">
        <v>211</v>
      </c>
      <c r="T81" s="84" t="s">
        <v>212</v>
      </c>
      <c r="U81" s="143"/>
      <c r="V81" s="143"/>
      <c r="W81" s="143"/>
      <c r="X81" s="143"/>
      <c r="Y81" s="143"/>
      <c r="Z81" s="143"/>
      <c r="AA81" s="143"/>
      <c r="AB81" s="143"/>
      <c r="AC81" s="143"/>
      <c r="AD81" s="143"/>
      <c r="AE81" s="143"/>
    </row>
    <row r="82" spans="1:63" s="2" customFormat="1" ht="22.8" customHeight="1">
      <c r="A82" s="40"/>
      <c r="B82" s="41"/>
      <c r="C82" s="89" t="s">
        <v>213</v>
      </c>
      <c r="D82" s="40"/>
      <c r="E82" s="40"/>
      <c r="F82" s="40"/>
      <c r="G82" s="40"/>
      <c r="H82" s="40"/>
      <c r="I82" s="40"/>
      <c r="J82" s="150">
        <f>BK82</f>
        <v>0</v>
      </c>
      <c r="K82" s="40"/>
      <c r="L82" s="41"/>
      <c r="M82" s="85"/>
      <c r="N82" s="70"/>
      <c r="O82" s="86"/>
      <c r="P82" s="151">
        <f>P83</f>
        <v>0</v>
      </c>
      <c r="Q82" s="86"/>
      <c r="R82" s="151">
        <f>R83</f>
        <v>0</v>
      </c>
      <c r="S82" s="86"/>
      <c r="T82" s="152">
        <f>T83</f>
        <v>0</v>
      </c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T82" s="20" t="s">
        <v>79</v>
      </c>
      <c r="AU82" s="20" t="s">
        <v>192</v>
      </c>
      <c r="BK82" s="153">
        <f>BK83</f>
        <v>0</v>
      </c>
    </row>
    <row r="83" spans="1:63" s="12" customFormat="1" ht="25.9" customHeight="1">
      <c r="A83" s="12"/>
      <c r="B83" s="154"/>
      <c r="C83" s="12"/>
      <c r="D83" s="155" t="s">
        <v>79</v>
      </c>
      <c r="E83" s="156" t="s">
        <v>1622</v>
      </c>
      <c r="F83" s="156" t="s">
        <v>1623</v>
      </c>
      <c r="G83" s="12"/>
      <c r="H83" s="12"/>
      <c r="I83" s="157"/>
      <c r="J83" s="158">
        <f>BK83</f>
        <v>0</v>
      </c>
      <c r="K83" s="12"/>
      <c r="L83" s="154"/>
      <c r="M83" s="159"/>
      <c r="N83" s="160"/>
      <c r="O83" s="160"/>
      <c r="P83" s="161">
        <f>P84+P97</f>
        <v>0</v>
      </c>
      <c r="Q83" s="160"/>
      <c r="R83" s="161">
        <f>R84+R97</f>
        <v>0</v>
      </c>
      <c r="S83" s="160"/>
      <c r="T83" s="162">
        <f>T84+T97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155" t="s">
        <v>244</v>
      </c>
      <c r="AT83" s="163" t="s">
        <v>79</v>
      </c>
      <c r="AU83" s="163" t="s">
        <v>80</v>
      </c>
      <c r="AY83" s="155" t="s">
        <v>216</v>
      </c>
      <c r="BK83" s="164">
        <f>BK84+BK97</f>
        <v>0</v>
      </c>
    </row>
    <row r="84" spans="1:63" s="12" customFormat="1" ht="22.8" customHeight="1">
      <c r="A84" s="12"/>
      <c r="B84" s="154"/>
      <c r="C84" s="12"/>
      <c r="D84" s="155" t="s">
        <v>79</v>
      </c>
      <c r="E84" s="165" t="s">
        <v>2532</v>
      </c>
      <c r="F84" s="165" t="s">
        <v>2533</v>
      </c>
      <c r="G84" s="12"/>
      <c r="H84" s="12"/>
      <c r="I84" s="157"/>
      <c r="J84" s="166">
        <f>BK84</f>
        <v>0</v>
      </c>
      <c r="K84" s="12"/>
      <c r="L84" s="154"/>
      <c r="M84" s="159"/>
      <c r="N84" s="160"/>
      <c r="O84" s="160"/>
      <c r="P84" s="161">
        <f>SUM(P85:P96)</f>
        <v>0</v>
      </c>
      <c r="Q84" s="160"/>
      <c r="R84" s="161">
        <f>SUM(R85:R96)</f>
        <v>0</v>
      </c>
      <c r="S84" s="160"/>
      <c r="T84" s="162">
        <f>SUM(T85:T96)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155" t="s">
        <v>244</v>
      </c>
      <c r="AT84" s="163" t="s">
        <v>79</v>
      </c>
      <c r="AU84" s="163" t="s">
        <v>88</v>
      </c>
      <c r="AY84" s="155" t="s">
        <v>216</v>
      </c>
      <c r="BK84" s="164">
        <f>SUM(BK85:BK96)</f>
        <v>0</v>
      </c>
    </row>
    <row r="85" spans="1:65" s="2" customFormat="1" ht="14.4" customHeight="1">
      <c r="A85" s="40"/>
      <c r="B85" s="167"/>
      <c r="C85" s="168" t="s">
        <v>88</v>
      </c>
      <c r="D85" s="168" t="s">
        <v>218</v>
      </c>
      <c r="E85" s="169" t="s">
        <v>2534</v>
      </c>
      <c r="F85" s="170" t="s">
        <v>2535</v>
      </c>
      <c r="G85" s="171" t="s">
        <v>1435</v>
      </c>
      <c r="H85" s="172">
        <v>1</v>
      </c>
      <c r="I85" s="173"/>
      <c r="J85" s="174">
        <f>ROUND(I85*H85,2)</f>
        <v>0</v>
      </c>
      <c r="K85" s="175"/>
      <c r="L85" s="41"/>
      <c r="M85" s="176" t="s">
        <v>3</v>
      </c>
      <c r="N85" s="177" t="s">
        <v>51</v>
      </c>
      <c r="O85" s="74"/>
      <c r="P85" s="178">
        <f>O85*H85</f>
        <v>0</v>
      </c>
      <c r="Q85" s="178">
        <v>0</v>
      </c>
      <c r="R85" s="178">
        <f>Q85*H85</f>
        <v>0</v>
      </c>
      <c r="S85" s="178">
        <v>0</v>
      </c>
      <c r="T85" s="179">
        <f>S85*H85</f>
        <v>0</v>
      </c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R85" s="180" t="s">
        <v>1628</v>
      </c>
      <c r="AT85" s="180" t="s">
        <v>218</v>
      </c>
      <c r="AU85" s="180" t="s">
        <v>22</v>
      </c>
      <c r="AY85" s="20" t="s">
        <v>216</v>
      </c>
      <c r="BE85" s="181">
        <f>IF(N85="základní",J85,0)</f>
        <v>0</v>
      </c>
      <c r="BF85" s="181">
        <f>IF(N85="snížená",J85,0)</f>
        <v>0</v>
      </c>
      <c r="BG85" s="181">
        <f>IF(N85="zákl. přenesená",J85,0)</f>
        <v>0</v>
      </c>
      <c r="BH85" s="181">
        <f>IF(N85="sníž. přenesená",J85,0)</f>
        <v>0</v>
      </c>
      <c r="BI85" s="181">
        <f>IF(N85="nulová",J85,0)</f>
        <v>0</v>
      </c>
      <c r="BJ85" s="20" t="s">
        <v>88</v>
      </c>
      <c r="BK85" s="181">
        <f>ROUND(I85*H85,2)</f>
        <v>0</v>
      </c>
      <c r="BL85" s="20" t="s">
        <v>1628</v>
      </c>
      <c r="BM85" s="180" t="s">
        <v>2536</v>
      </c>
    </row>
    <row r="86" spans="1:47" s="2" customFormat="1" ht="12">
      <c r="A86" s="40"/>
      <c r="B86" s="41"/>
      <c r="C86" s="40"/>
      <c r="D86" s="183" t="s">
        <v>229</v>
      </c>
      <c r="E86" s="40"/>
      <c r="F86" s="191" t="s">
        <v>2537</v>
      </c>
      <c r="G86" s="40"/>
      <c r="H86" s="40"/>
      <c r="I86" s="192"/>
      <c r="J86" s="40"/>
      <c r="K86" s="40"/>
      <c r="L86" s="41"/>
      <c r="M86" s="193"/>
      <c r="N86" s="194"/>
      <c r="O86" s="74"/>
      <c r="P86" s="74"/>
      <c r="Q86" s="74"/>
      <c r="R86" s="74"/>
      <c r="S86" s="74"/>
      <c r="T86" s="75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T86" s="20" t="s">
        <v>229</v>
      </c>
      <c r="AU86" s="20" t="s">
        <v>22</v>
      </c>
    </row>
    <row r="87" spans="1:65" s="2" customFormat="1" ht="14.4" customHeight="1">
      <c r="A87" s="40"/>
      <c r="B87" s="167"/>
      <c r="C87" s="168" t="s">
        <v>22</v>
      </c>
      <c r="D87" s="168" t="s">
        <v>218</v>
      </c>
      <c r="E87" s="169" t="s">
        <v>2538</v>
      </c>
      <c r="F87" s="170" t="s">
        <v>2539</v>
      </c>
      <c r="G87" s="171" t="s">
        <v>1435</v>
      </c>
      <c r="H87" s="172">
        <v>1</v>
      </c>
      <c r="I87" s="173"/>
      <c r="J87" s="174">
        <f>ROUND(I87*H87,2)</f>
        <v>0</v>
      </c>
      <c r="K87" s="175"/>
      <c r="L87" s="41"/>
      <c r="M87" s="176" t="s">
        <v>3</v>
      </c>
      <c r="N87" s="177" t="s">
        <v>51</v>
      </c>
      <c r="O87" s="74"/>
      <c r="P87" s="178">
        <f>O87*H87</f>
        <v>0</v>
      </c>
      <c r="Q87" s="178">
        <v>0</v>
      </c>
      <c r="R87" s="178">
        <f>Q87*H87</f>
        <v>0</v>
      </c>
      <c r="S87" s="178">
        <v>0</v>
      </c>
      <c r="T87" s="179">
        <f>S87*H87</f>
        <v>0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R87" s="180" t="s">
        <v>1628</v>
      </c>
      <c r="AT87" s="180" t="s">
        <v>218</v>
      </c>
      <c r="AU87" s="180" t="s">
        <v>22</v>
      </c>
      <c r="AY87" s="20" t="s">
        <v>216</v>
      </c>
      <c r="BE87" s="181">
        <f>IF(N87="základní",J87,0)</f>
        <v>0</v>
      </c>
      <c r="BF87" s="181">
        <f>IF(N87="snížená",J87,0)</f>
        <v>0</v>
      </c>
      <c r="BG87" s="181">
        <f>IF(N87="zákl. přenesená",J87,0)</f>
        <v>0</v>
      </c>
      <c r="BH87" s="181">
        <f>IF(N87="sníž. přenesená",J87,0)</f>
        <v>0</v>
      </c>
      <c r="BI87" s="181">
        <f>IF(N87="nulová",J87,0)</f>
        <v>0</v>
      </c>
      <c r="BJ87" s="20" t="s">
        <v>88</v>
      </c>
      <c r="BK87" s="181">
        <f>ROUND(I87*H87,2)</f>
        <v>0</v>
      </c>
      <c r="BL87" s="20" t="s">
        <v>1628</v>
      </c>
      <c r="BM87" s="180" t="s">
        <v>2540</v>
      </c>
    </row>
    <row r="88" spans="1:47" s="2" customFormat="1" ht="12">
      <c r="A88" s="40"/>
      <c r="B88" s="41"/>
      <c r="C88" s="40"/>
      <c r="D88" s="183" t="s">
        <v>229</v>
      </c>
      <c r="E88" s="40"/>
      <c r="F88" s="191" t="s">
        <v>2541</v>
      </c>
      <c r="G88" s="40"/>
      <c r="H88" s="40"/>
      <c r="I88" s="192"/>
      <c r="J88" s="40"/>
      <c r="K88" s="40"/>
      <c r="L88" s="41"/>
      <c r="M88" s="193"/>
      <c r="N88" s="194"/>
      <c r="O88" s="74"/>
      <c r="P88" s="74"/>
      <c r="Q88" s="74"/>
      <c r="R88" s="74"/>
      <c r="S88" s="74"/>
      <c r="T88" s="75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T88" s="20" t="s">
        <v>229</v>
      </c>
      <c r="AU88" s="20" t="s">
        <v>22</v>
      </c>
    </row>
    <row r="89" spans="1:65" s="2" customFormat="1" ht="24.15" customHeight="1">
      <c r="A89" s="40"/>
      <c r="B89" s="167"/>
      <c r="C89" s="168" t="s">
        <v>234</v>
      </c>
      <c r="D89" s="168" t="s">
        <v>218</v>
      </c>
      <c r="E89" s="169" t="s">
        <v>2542</v>
      </c>
      <c r="F89" s="170" t="s">
        <v>2543</v>
      </c>
      <c r="G89" s="171" t="s">
        <v>1435</v>
      </c>
      <c r="H89" s="172">
        <v>1</v>
      </c>
      <c r="I89" s="173"/>
      <c r="J89" s="174">
        <f>ROUND(I89*H89,2)</f>
        <v>0</v>
      </c>
      <c r="K89" s="175"/>
      <c r="L89" s="41"/>
      <c r="M89" s="176" t="s">
        <v>3</v>
      </c>
      <c r="N89" s="177" t="s">
        <v>51</v>
      </c>
      <c r="O89" s="74"/>
      <c r="P89" s="178">
        <f>O89*H89</f>
        <v>0</v>
      </c>
      <c r="Q89" s="178">
        <v>0</v>
      </c>
      <c r="R89" s="178">
        <f>Q89*H89</f>
        <v>0</v>
      </c>
      <c r="S89" s="178">
        <v>0</v>
      </c>
      <c r="T89" s="179">
        <f>S89*H89</f>
        <v>0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R89" s="180" t="s">
        <v>1628</v>
      </c>
      <c r="AT89" s="180" t="s">
        <v>218</v>
      </c>
      <c r="AU89" s="180" t="s">
        <v>22</v>
      </c>
      <c r="AY89" s="20" t="s">
        <v>216</v>
      </c>
      <c r="BE89" s="181">
        <f>IF(N89="základní",J89,0)</f>
        <v>0</v>
      </c>
      <c r="BF89" s="181">
        <f>IF(N89="snížená",J89,0)</f>
        <v>0</v>
      </c>
      <c r="BG89" s="181">
        <f>IF(N89="zákl. přenesená",J89,0)</f>
        <v>0</v>
      </c>
      <c r="BH89" s="181">
        <f>IF(N89="sníž. přenesená",J89,0)</f>
        <v>0</v>
      </c>
      <c r="BI89" s="181">
        <f>IF(N89="nulová",J89,0)</f>
        <v>0</v>
      </c>
      <c r="BJ89" s="20" t="s">
        <v>88</v>
      </c>
      <c r="BK89" s="181">
        <f>ROUND(I89*H89,2)</f>
        <v>0</v>
      </c>
      <c r="BL89" s="20" t="s">
        <v>1628</v>
      </c>
      <c r="BM89" s="180" t="s">
        <v>2544</v>
      </c>
    </row>
    <row r="90" spans="1:47" s="2" customFormat="1" ht="12">
      <c r="A90" s="40"/>
      <c r="B90" s="41"/>
      <c r="C90" s="40"/>
      <c r="D90" s="183" t="s">
        <v>229</v>
      </c>
      <c r="E90" s="40"/>
      <c r="F90" s="191" t="s">
        <v>2545</v>
      </c>
      <c r="G90" s="40"/>
      <c r="H90" s="40"/>
      <c r="I90" s="192"/>
      <c r="J90" s="40"/>
      <c r="K90" s="40"/>
      <c r="L90" s="41"/>
      <c r="M90" s="193"/>
      <c r="N90" s="194"/>
      <c r="O90" s="74"/>
      <c r="P90" s="74"/>
      <c r="Q90" s="74"/>
      <c r="R90" s="74"/>
      <c r="S90" s="74"/>
      <c r="T90" s="75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T90" s="20" t="s">
        <v>229</v>
      </c>
      <c r="AU90" s="20" t="s">
        <v>22</v>
      </c>
    </row>
    <row r="91" spans="1:65" s="2" customFormat="1" ht="14.4" customHeight="1">
      <c r="A91" s="40"/>
      <c r="B91" s="167"/>
      <c r="C91" s="168" t="s">
        <v>222</v>
      </c>
      <c r="D91" s="168" t="s">
        <v>218</v>
      </c>
      <c r="E91" s="169" t="s">
        <v>2546</v>
      </c>
      <c r="F91" s="170" t="s">
        <v>2547</v>
      </c>
      <c r="G91" s="171" t="s">
        <v>1435</v>
      </c>
      <c r="H91" s="172">
        <v>1</v>
      </c>
      <c r="I91" s="173"/>
      <c r="J91" s="174">
        <f>ROUND(I91*H91,2)</f>
        <v>0</v>
      </c>
      <c r="K91" s="175"/>
      <c r="L91" s="41"/>
      <c r="M91" s="176" t="s">
        <v>3</v>
      </c>
      <c r="N91" s="177" t="s">
        <v>51</v>
      </c>
      <c r="O91" s="74"/>
      <c r="P91" s="178">
        <f>O91*H91</f>
        <v>0</v>
      </c>
      <c r="Q91" s="178">
        <v>0</v>
      </c>
      <c r="R91" s="178">
        <f>Q91*H91</f>
        <v>0</v>
      </c>
      <c r="S91" s="178">
        <v>0</v>
      </c>
      <c r="T91" s="179">
        <f>S91*H91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180" t="s">
        <v>1628</v>
      </c>
      <c r="AT91" s="180" t="s">
        <v>218</v>
      </c>
      <c r="AU91" s="180" t="s">
        <v>22</v>
      </c>
      <c r="AY91" s="20" t="s">
        <v>216</v>
      </c>
      <c r="BE91" s="181">
        <f>IF(N91="základní",J91,0)</f>
        <v>0</v>
      </c>
      <c r="BF91" s="181">
        <f>IF(N91="snížená",J91,0)</f>
        <v>0</v>
      </c>
      <c r="BG91" s="181">
        <f>IF(N91="zákl. přenesená",J91,0)</f>
        <v>0</v>
      </c>
      <c r="BH91" s="181">
        <f>IF(N91="sníž. přenesená",J91,0)</f>
        <v>0</v>
      </c>
      <c r="BI91" s="181">
        <f>IF(N91="nulová",J91,0)</f>
        <v>0</v>
      </c>
      <c r="BJ91" s="20" t="s">
        <v>88</v>
      </c>
      <c r="BK91" s="181">
        <f>ROUND(I91*H91,2)</f>
        <v>0</v>
      </c>
      <c r="BL91" s="20" t="s">
        <v>1628</v>
      </c>
      <c r="BM91" s="180" t="s">
        <v>2548</v>
      </c>
    </row>
    <row r="92" spans="1:47" s="2" customFormat="1" ht="12">
      <c r="A92" s="40"/>
      <c r="B92" s="41"/>
      <c r="C92" s="40"/>
      <c r="D92" s="183" t="s">
        <v>229</v>
      </c>
      <c r="E92" s="40"/>
      <c r="F92" s="191" t="s">
        <v>2549</v>
      </c>
      <c r="G92" s="40"/>
      <c r="H92" s="40"/>
      <c r="I92" s="192"/>
      <c r="J92" s="40"/>
      <c r="K92" s="40"/>
      <c r="L92" s="41"/>
      <c r="M92" s="193"/>
      <c r="N92" s="194"/>
      <c r="O92" s="74"/>
      <c r="P92" s="74"/>
      <c r="Q92" s="74"/>
      <c r="R92" s="74"/>
      <c r="S92" s="74"/>
      <c r="T92" s="75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T92" s="20" t="s">
        <v>229</v>
      </c>
      <c r="AU92" s="20" t="s">
        <v>22</v>
      </c>
    </row>
    <row r="93" spans="1:65" s="2" customFormat="1" ht="14.4" customHeight="1">
      <c r="A93" s="40"/>
      <c r="B93" s="167"/>
      <c r="C93" s="168" t="s">
        <v>244</v>
      </c>
      <c r="D93" s="168" t="s">
        <v>218</v>
      </c>
      <c r="E93" s="169" t="s">
        <v>2550</v>
      </c>
      <c r="F93" s="170" t="s">
        <v>2551</v>
      </c>
      <c r="G93" s="171" t="s">
        <v>1435</v>
      </c>
      <c r="H93" s="172">
        <v>1</v>
      </c>
      <c r="I93" s="173"/>
      <c r="J93" s="174">
        <f>ROUND(I93*H93,2)</f>
        <v>0</v>
      </c>
      <c r="K93" s="175"/>
      <c r="L93" s="41"/>
      <c r="M93" s="176" t="s">
        <v>3</v>
      </c>
      <c r="N93" s="177" t="s">
        <v>51</v>
      </c>
      <c r="O93" s="74"/>
      <c r="P93" s="178">
        <f>O93*H93</f>
        <v>0</v>
      </c>
      <c r="Q93" s="178">
        <v>0</v>
      </c>
      <c r="R93" s="178">
        <f>Q93*H93</f>
        <v>0</v>
      </c>
      <c r="S93" s="178">
        <v>0</v>
      </c>
      <c r="T93" s="179">
        <f>S93*H93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180" t="s">
        <v>1628</v>
      </c>
      <c r="AT93" s="180" t="s">
        <v>218</v>
      </c>
      <c r="AU93" s="180" t="s">
        <v>22</v>
      </c>
      <c r="AY93" s="20" t="s">
        <v>216</v>
      </c>
      <c r="BE93" s="181">
        <f>IF(N93="základní",J93,0)</f>
        <v>0</v>
      </c>
      <c r="BF93" s="181">
        <f>IF(N93="snížená",J93,0)</f>
        <v>0</v>
      </c>
      <c r="BG93" s="181">
        <f>IF(N93="zákl. přenesená",J93,0)</f>
        <v>0</v>
      </c>
      <c r="BH93" s="181">
        <f>IF(N93="sníž. přenesená",J93,0)</f>
        <v>0</v>
      </c>
      <c r="BI93" s="181">
        <f>IF(N93="nulová",J93,0)</f>
        <v>0</v>
      </c>
      <c r="BJ93" s="20" t="s">
        <v>88</v>
      </c>
      <c r="BK93" s="181">
        <f>ROUND(I93*H93,2)</f>
        <v>0</v>
      </c>
      <c r="BL93" s="20" t="s">
        <v>1628</v>
      </c>
      <c r="BM93" s="180" t="s">
        <v>2552</v>
      </c>
    </row>
    <row r="94" spans="1:47" s="2" customFormat="1" ht="12">
      <c r="A94" s="40"/>
      <c r="B94" s="41"/>
      <c r="C94" s="40"/>
      <c r="D94" s="183" t="s">
        <v>229</v>
      </c>
      <c r="E94" s="40"/>
      <c r="F94" s="191" t="s">
        <v>2553</v>
      </c>
      <c r="G94" s="40"/>
      <c r="H94" s="40"/>
      <c r="I94" s="192"/>
      <c r="J94" s="40"/>
      <c r="K94" s="40"/>
      <c r="L94" s="41"/>
      <c r="M94" s="193"/>
      <c r="N94" s="194"/>
      <c r="O94" s="74"/>
      <c r="P94" s="74"/>
      <c r="Q94" s="74"/>
      <c r="R94" s="74"/>
      <c r="S94" s="74"/>
      <c r="T94" s="75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T94" s="20" t="s">
        <v>229</v>
      </c>
      <c r="AU94" s="20" t="s">
        <v>22</v>
      </c>
    </row>
    <row r="95" spans="1:65" s="2" customFormat="1" ht="14.4" customHeight="1">
      <c r="A95" s="40"/>
      <c r="B95" s="167"/>
      <c r="C95" s="168" t="s">
        <v>248</v>
      </c>
      <c r="D95" s="168" t="s">
        <v>218</v>
      </c>
      <c r="E95" s="169" t="s">
        <v>2554</v>
      </c>
      <c r="F95" s="170" t="s">
        <v>2555</v>
      </c>
      <c r="G95" s="171" t="s">
        <v>1435</v>
      </c>
      <c r="H95" s="172">
        <v>1</v>
      </c>
      <c r="I95" s="173"/>
      <c r="J95" s="174">
        <f>ROUND(I95*H95,2)</f>
        <v>0</v>
      </c>
      <c r="K95" s="175"/>
      <c r="L95" s="41"/>
      <c r="M95" s="176" t="s">
        <v>3</v>
      </c>
      <c r="N95" s="177" t="s">
        <v>51</v>
      </c>
      <c r="O95" s="74"/>
      <c r="P95" s="178">
        <f>O95*H95</f>
        <v>0</v>
      </c>
      <c r="Q95" s="178">
        <v>0</v>
      </c>
      <c r="R95" s="178">
        <f>Q95*H95</f>
        <v>0</v>
      </c>
      <c r="S95" s="178">
        <v>0</v>
      </c>
      <c r="T95" s="179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180" t="s">
        <v>1628</v>
      </c>
      <c r="AT95" s="180" t="s">
        <v>218</v>
      </c>
      <c r="AU95" s="180" t="s">
        <v>22</v>
      </c>
      <c r="AY95" s="20" t="s">
        <v>216</v>
      </c>
      <c r="BE95" s="181">
        <f>IF(N95="základní",J95,0)</f>
        <v>0</v>
      </c>
      <c r="BF95" s="181">
        <f>IF(N95="snížená",J95,0)</f>
        <v>0</v>
      </c>
      <c r="BG95" s="181">
        <f>IF(N95="zákl. přenesená",J95,0)</f>
        <v>0</v>
      </c>
      <c r="BH95" s="181">
        <f>IF(N95="sníž. přenesená",J95,0)</f>
        <v>0</v>
      </c>
      <c r="BI95" s="181">
        <f>IF(N95="nulová",J95,0)</f>
        <v>0</v>
      </c>
      <c r="BJ95" s="20" t="s">
        <v>88</v>
      </c>
      <c r="BK95" s="181">
        <f>ROUND(I95*H95,2)</f>
        <v>0</v>
      </c>
      <c r="BL95" s="20" t="s">
        <v>1628</v>
      </c>
      <c r="BM95" s="180" t="s">
        <v>2556</v>
      </c>
    </row>
    <row r="96" spans="1:47" s="2" customFormat="1" ht="12">
      <c r="A96" s="40"/>
      <c r="B96" s="41"/>
      <c r="C96" s="40"/>
      <c r="D96" s="183" t="s">
        <v>229</v>
      </c>
      <c r="E96" s="40"/>
      <c r="F96" s="191" t="s">
        <v>2557</v>
      </c>
      <c r="G96" s="40"/>
      <c r="H96" s="40"/>
      <c r="I96" s="192"/>
      <c r="J96" s="40"/>
      <c r="K96" s="40"/>
      <c r="L96" s="41"/>
      <c r="M96" s="193"/>
      <c r="N96" s="194"/>
      <c r="O96" s="74"/>
      <c r="P96" s="74"/>
      <c r="Q96" s="74"/>
      <c r="R96" s="74"/>
      <c r="S96" s="74"/>
      <c r="T96" s="75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T96" s="20" t="s">
        <v>229</v>
      </c>
      <c r="AU96" s="20" t="s">
        <v>22</v>
      </c>
    </row>
    <row r="97" spans="1:63" s="12" customFormat="1" ht="22.8" customHeight="1">
      <c r="A97" s="12"/>
      <c r="B97" s="154"/>
      <c r="C97" s="12"/>
      <c r="D97" s="155" t="s">
        <v>79</v>
      </c>
      <c r="E97" s="165" t="s">
        <v>2558</v>
      </c>
      <c r="F97" s="165" t="s">
        <v>2559</v>
      </c>
      <c r="G97" s="12"/>
      <c r="H97" s="12"/>
      <c r="I97" s="157"/>
      <c r="J97" s="166">
        <f>BK97</f>
        <v>0</v>
      </c>
      <c r="K97" s="12"/>
      <c r="L97" s="154"/>
      <c r="M97" s="159"/>
      <c r="N97" s="160"/>
      <c r="O97" s="160"/>
      <c r="P97" s="161">
        <f>SUM(P98:P99)</f>
        <v>0</v>
      </c>
      <c r="Q97" s="160"/>
      <c r="R97" s="161">
        <f>SUM(R98:R99)</f>
        <v>0</v>
      </c>
      <c r="S97" s="160"/>
      <c r="T97" s="162">
        <f>SUM(T98:T99)</f>
        <v>0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155" t="s">
        <v>244</v>
      </c>
      <c r="AT97" s="163" t="s">
        <v>79</v>
      </c>
      <c r="AU97" s="163" t="s">
        <v>88</v>
      </c>
      <c r="AY97" s="155" t="s">
        <v>216</v>
      </c>
      <c r="BK97" s="164">
        <f>SUM(BK98:BK99)</f>
        <v>0</v>
      </c>
    </row>
    <row r="98" spans="1:65" s="2" customFormat="1" ht="24.15" customHeight="1">
      <c r="A98" s="40"/>
      <c r="B98" s="167"/>
      <c r="C98" s="168" t="s">
        <v>253</v>
      </c>
      <c r="D98" s="168" t="s">
        <v>218</v>
      </c>
      <c r="E98" s="169" t="s">
        <v>2560</v>
      </c>
      <c r="F98" s="170" t="s">
        <v>2561</v>
      </c>
      <c r="G98" s="171" t="s">
        <v>1435</v>
      </c>
      <c r="H98" s="172">
        <v>1</v>
      </c>
      <c r="I98" s="173"/>
      <c r="J98" s="174">
        <f>ROUND(I98*H98,2)</f>
        <v>0</v>
      </c>
      <c r="K98" s="175"/>
      <c r="L98" s="41"/>
      <c r="M98" s="176" t="s">
        <v>3</v>
      </c>
      <c r="N98" s="177" t="s">
        <v>51</v>
      </c>
      <c r="O98" s="74"/>
      <c r="P98" s="178">
        <f>O98*H98</f>
        <v>0</v>
      </c>
      <c r="Q98" s="178">
        <v>0</v>
      </c>
      <c r="R98" s="178">
        <f>Q98*H98</f>
        <v>0</v>
      </c>
      <c r="S98" s="178">
        <v>0</v>
      </c>
      <c r="T98" s="179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180" t="s">
        <v>1628</v>
      </c>
      <c r="AT98" s="180" t="s">
        <v>218</v>
      </c>
      <c r="AU98" s="180" t="s">
        <v>22</v>
      </c>
      <c r="AY98" s="20" t="s">
        <v>216</v>
      </c>
      <c r="BE98" s="181">
        <f>IF(N98="základní",J98,0)</f>
        <v>0</v>
      </c>
      <c r="BF98" s="181">
        <f>IF(N98="snížená",J98,0)</f>
        <v>0</v>
      </c>
      <c r="BG98" s="181">
        <f>IF(N98="zákl. přenesená",J98,0)</f>
        <v>0</v>
      </c>
      <c r="BH98" s="181">
        <f>IF(N98="sníž. přenesená",J98,0)</f>
        <v>0</v>
      </c>
      <c r="BI98" s="181">
        <f>IF(N98="nulová",J98,0)</f>
        <v>0</v>
      </c>
      <c r="BJ98" s="20" t="s">
        <v>88</v>
      </c>
      <c r="BK98" s="181">
        <f>ROUND(I98*H98,2)</f>
        <v>0</v>
      </c>
      <c r="BL98" s="20" t="s">
        <v>1628</v>
      </c>
      <c r="BM98" s="180" t="s">
        <v>2562</v>
      </c>
    </row>
    <row r="99" spans="1:47" s="2" customFormat="1" ht="12">
      <c r="A99" s="40"/>
      <c r="B99" s="41"/>
      <c r="C99" s="40"/>
      <c r="D99" s="183" t="s">
        <v>229</v>
      </c>
      <c r="E99" s="40"/>
      <c r="F99" s="191" t="s">
        <v>2563</v>
      </c>
      <c r="G99" s="40"/>
      <c r="H99" s="40"/>
      <c r="I99" s="192"/>
      <c r="J99" s="40"/>
      <c r="K99" s="40"/>
      <c r="L99" s="41"/>
      <c r="M99" s="226"/>
      <c r="N99" s="227"/>
      <c r="O99" s="216"/>
      <c r="P99" s="216"/>
      <c r="Q99" s="216"/>
      <c r="R99" s="216"/>
      <c r="S99" s="216"/>
      <c r="T99" s="228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T99" s="20" t="s">
        <v>229</v>
      </c>
      <c r="AU99" s="20" t="s">
        <v>22</v>
      </c>
    </row>
    <row r="100" spans="1:31" s="2" customFormat="1" ht="6.95" customHeight="1">
      <c r="A100" s="40"/>
      <c r="B100" s="57"/>
      <c r="C100" s="58"/>
      <c r="D100" s="58"/>
      <c r="E100" s="58"/>
      <c r="F100" s="58"/>
      <c r="G100" s="58"/>
      <c r="H100" s="58"/>
      <c r="I100" s="58"/>
      <c r="J100" s="58"/>
      <c r="K100" s="58"/>
      <c r="L100" s="41"/>
      <c r="M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</row>
  </sheetData>
  <autoFilter ref="C81:K99"/>
  <mergeCells count="9">
    <mergeCell ref="E7:H7"/>
    <mergeCell ref="E9:H9"/>
    <mergeCell ref="E18:H18"/>
    <mergeCell ref="E27:H27"/>
    <mergeCell ref="E48:H48"/>
    <mergeCell ref="E50:H50"/>
    <mergeCell ref="E72:H72"/>
    <mergeCell ref="E74:H7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9" t="s">
        <v>6</v>
      </c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92</v>
      </c>
    </row>
    <row r="3" spans="2:46" s="1" customFormat="1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3"/>
      <c r="AT3" s="20" t="s">
        <v>22</v>
      </c>
    </row>
    <row r="4" spans="2:46" s="1" customFormat="1" ht="24.95" customHeight="1">
      <c r="B4" s="23"/>
      <c r="D4" s="24" t="s">
        <v>186</v>
      </c>
      <c r="L4" s="23"/>
      <c r="M4" s="116" t="s">
        <v>11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33" t="s">
        <v>17</v>
      </c>
      <c r="L6" s="23"/>
    </row>
    <row r="7" spans="2:12" s="1" customFormat="1" ht="16.5" customHeight="1">
      <c r="B7" s="23"/>
      <c r="E7" s="117" t="str">
        <f>'Rekapitulace stavby'!K6</f>
        <v>II/187 Kolínec průtah</v>
      </c>
      <c r="F7" s="33"/>
      <c r="G7" s="33"/>
      <c r="H7" s="33"/>
      <c r="L7" s="23"/>
    </row>
    <row r="8" spans="1:31" s="2" customFormat="1" ht="12" customHeight="1">
      <c r="A8" s="40"/>
      <c r="B8" s="41"/>
      <c r="C8" s="40"/>
      <c r="D8" s="33" t="s">
        <v>187</v>
      </c>
      <c r="E8" s="40"/>
      <c r="F8" s="40"/>
      <c r="G8" s="40"/>
      <c r="H8" s="40"/>
      <c r="I8" s="40"/>
      <c r="J8" s="40"/>
      <c r="K8" s="40"/>
      <c r="L8" s="118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1"/>
      <c r="C9" s="40"/>
      <c r="D9" s="40"/>
      <c r="E9" s="64" t="s">
        <v>602</v>
      </c>
      <c r="F9" s="40"/>
      <c r="G9" s="40"/>
      <c r="H9" s="40"/>
      <c r="I9" s="40"/>
      <c r="J9" s="40"/>
      <c r="K9" s="40"/>
      <c r="L9" s="118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1"/>
      <c r="C10" s="40"/>
      <c r="D10" s="40"/>
      <c r="E10" s="40"/>
      <c r="F10" s="40"/>
      <c r="G10" s="40"/>
      <c r="H10" s="40"/>
      <c r="I10" s="40"/>
      <c r="J10" s="40"/>
      <c r="K10" s="40"/>
      <c r="L10" s="118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1"/>
      <c r="C11" s="40"/>
      <c r="D11" s="33" t="s">
        <v>19</v>
      </c>
      <c r="E11" s="40"/>
      <c r="F11" s="28" t="s">
        <v>20</v>
      </c>
      <c r="G11" s="40"/>
      <c r="H11" s="40"/>
      <c r="I11" s="33" t="s">
        <v>21</v>
      </c>
      <c r="J11" s="28" t="s">
        <v>3</v>
      </c>
      <c r="K11" s="40"/>
      <c r="L11" s="118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1"/>
      <c r="C12" s="40"/>
      <c r="D12" s="33" t="s">
        <v>23</v>
      </c>
      <c r="E12" s="40"/>
      <c r="F12" s="28" t="s">
        <v>24</v>
      </c>
      <c r="G12" s="40"/>
      <c r="H12" s="40"/>
      <c r="I12" s="33" t="s">
        <v>25</v>
      </c>
      <c r="J12" s="66" t="str">
        <f>'Rekapitulace stavby'!AN8</f>
        <v>21. 1. 2021</v>
      </c>
      <c r="K12" s="40"/>
      <c r="L12" s="118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1"/>
      <c r="C13" s="40"/>
      <c r="D13" s="40"/>
      <c r="E13" s="40"/>
      <c r="F13" s="40"/>
      <c r="G13" s="40"/>
      <c r="H13" s="40"/>
      <c r="I13" s="40"/>
      <c r="J13" s="40"/>
      <c r="K13" s="40"/>
      <c r="L13" s="118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1"/>
      <c r="C14" s="40"/>
      <c r="D14" s="33" t="s">
        <v>31</v>
      </c>
      <c r="E14" s="40"/>
      <c r="F14" s="40"/>
      <c r="G14" s="40"/>
      <c r="H14" s="40"/>
      <c r="I14" s="33" t="s">
        <v>32</v>
      </c>
      <c r="J14" s="28" t="s">
        <v>33</v>
      </c>
      <c r="K14" s="40"/>
      <c r="L14" s="118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1"/>
      <c r="C15" s="40"/>
      <c r="D15" s="40"/>
      <c r="E15" s="28" t="s">
        <v>34</v>
      </c>
      <c r="F15" s="40"/>
      <c r="G15" s="40"/>
      <c r="H15" s="40"/>
      <c r="I15" s="33" t="s">
        <v>35</v>
      </c>
      <c r="J15" s="28" t="s">
        <v>3</v>
      </c>
      <c r="K15" s="40"/>
      <c r="L15" s="118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1"/>
      <c r="C16" s="40"/>
      <c r="D16" s="40"/>
      <c r="E16" s="40"/>
      <c r="F16" s="40"/>
      <c r="G16" s="40"/>
      <c r="H16" s="40"/>
      <c r="I16" s="40"/>
      <c r="J16" s="40"/>
      <c r="K16" s="40"/>
      <c r="L16" s="118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1"/>
      <c r="C17" s="40"/>
      <c r="D17" s="33" t="s">
        <v>36</v>
      </c>
      <c r="E17" s="40"/>
      <c r="F17" s="40"/>
      <c r="G17" s="40"/>
      <c r="H17" s="40"/>
      <c r="I17" s="33" t="s">
        <v>32</v>
      </c>
      <c r="J17" s="34" t="str">
        <f>'Rekapitulace stavby'!AN13</f>
        <v>Vyplň údaj</v>
      </c>
      <c r="K17" s="40"/>
      <c r="L17" s="118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1"/>
      <c r="C18" s="40"/>
      <c r="D18" s="40"/>
      <c r="E18" s="34" t="str">
        <f>'Rekapitulace stavby'!E14</f>
        <v>Vyplň údaj</v>
      </c>
      <c r="F18" s="28"/>
      <c r="G18" s="28"/>
      <c r="H18" s="28"/>
      <c r="I18" s="33" t="s">
        <v>35</v>
      </c>
      <c r="J18" s="34" t="str">
        <f>'Rekapitulace stavby'!AN14</f>
        <v>Vyplň údaj</v>
      </c>
      <c r="K18" s="40"/>
      <c r="L18" s="118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1"/>
      <c r="C19" s="40"/>
      <c r="D19" s="40"/>
      <c r="E19" s="40"/>
      <c r="F19" s="40"/>
      <c r="G19" s="40"/>
      <c r="H19" s="40"/>
      <c r="I19" s="40"/>
      <c r="J19" s="40"/>
      <c r="K19" s="40"/>
      <c r="L19" s="118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1"/>
      <c r="C20" s="40"/>
      <c r="D20" s="33" t="s">
        <v>38</v>
      </c>
      <c r="E20" s="40"/>
      <c r="F20" s="40"/>
      <c r="G20" s="40"/>
      <c r="H20" s="40"/>
      <c r="I20" s="33" t="s">
        <v>32</v>
      </c>
      <c r="J20" s="28" t="s">
        <v>39</v>
      </c>
      <c r="K20" s="40"/>
      <c r="L20" s="118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1"/>
      <c r="C21" s="40"/>
      <c r="D21" s="40"/>
      <c r="E21" s="28" t="s">
        <v>40</v>
      </c>
      <c r="F21" s="40"/>
      <c r="G21" s="40"/>
      <c r="H21" s="40"/>
      <c r="I21" s="33" t="s">
        <v>35</v>
      </c>
      <c r="J21" s="28" t="s">
        <v>3</v>
      </c>
      <c r="K21" s="40"/>
      <c r="L21" s="118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1"/>
      <c r="C22" s="40"/>
      <c r="D22" s="40"/>
      <c r="E22" s="40"/>
      <c r="F22" s="40"/>
      <c r="G22" s="40"/>
      <c r="H22" s="40"/>
      <c r="I22" s="40"/>
      <c r="J22" s="40"/>
      <c r="K22" s="40"/>
      <c r="L22" s="118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1"/>
      <c r="C23" s="40"/>
      <c r="D23" s="33" t="s">
        <v>42</v>
      </c>
      <c r="E23" s="40"/>
      <c r="F23" s="40"/>
      <c r="G23" s="40"/>
      <c r="H23" s="40"/>
      <c r="I23" s="33" t="s">
        <v>32</v>
      </c>
      <c r="J23" s="28" t="s">
        <v>39</v>
      </c>
      <c r="K23" s="40"/>
      <c r="L23" s="118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1"/>
      <c r="C24" s="40"/>
      <c r="D24" s="40"/>
      <c r="E24" s="28" t="s">
        <v>43</v>
      </c>
      <c r="F24" s="40"/>
      <c r="G24" s="40"/>
      <c r="H24" s="40"/>
      <c r="I24" s="33" t="s">
        <v>35</v>
      </c>
      <c r="J24" s="28" t="s">
        <v>3</v>
      </c>
      <c r="K24" s="40"/>
      <c r="L24" s="118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1"/>
      <c r="C25" s="40"/>
      <c r="D25" s="40"/>
      <c r="E25" s="40"/>
      <c r="F25" s="40"/>
      <c r="G25" s="40"/>
      <c r="H25" s="40"/>
      <c r="I25" s="40"/>
      <c r="J25" s="40"/>
      <c r="K25" s="40"/>
      <c r="L25" s="118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1"/>
      <c r="C26" s="40"/>
      <c r="D26" s="33" t="s">
        <v>44</v>
      </c>
      <c r="E26" s="40"/>
      <c r="F26" s="40"/>
      <c r="G26" s="40"/>
      <c r="H26" s="40"/>
      <c r="I26" s="40"/>
      <c r="J26" s="40"/>
      <c r="K26" s="40"/>
      <c r="L26" s="118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19"/>
      <c r="B27" s="120"/>
      <c r="C27" s="119"/>
      <c r="D27" s="119"/>
      <c r="E27" s="38" t="s">
        <v>3</v>
      </c>
      <c r="F27" s="38"/>
      <c r="G27" s="38"/>
      <c r="H27" s="38"/>
      <c r="I27" s="119"/>
      <c r="J27" s="119"/>
      <c r="K27" s="119"/>
      <c r="L27" s="121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</row>
    <row r="28" spans="1:31" s="2" customFormat="1" ht="6.95" customHeight="1">
      <c r="A28" s="40"/>
      <c r="B28" s="41"/>
      <c r="C28" s="40"/>
      <c r="D28" s="40"/>
      <c r="E28" s="40"/>
      <c r="F28" s="40"/>
      <c r="G28" s="40"/>
      <c r="H28" s="40"/>
      <c r="I28" s="40"/>
      <c r="J28" s="40"/>
      <c r="K28" s="40"/>
      <c r="L28" s="118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1"/>
      <c r="C29" s="40"/>
      <c r="D29" s="86"/>
      <c r="E29" s="86"/>
      <c r="F29" s="86"/>
      <c r="G29" s="86"/>
      <c r="H29" s="86"/>
      <c r="I29" s="86"/>
      <c r="J29" s="86"/>
      <c r="K29" s="86"/>
      <c r="L29" s="118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1"/>
      <c r="C30" s="40"/>
      <c r="D30" s="122" t="s">
        <v>46</v>
      </c>
      <c r="E30" s="40"/>
      <c r="F30" s="40"/>
      <c r="G30" s="40"/>
      <c r="H30" s="40"/>
      <c r="I30" s="40"/>
      <c r="J30" s="92">
        <f>ROUND(J88,2)</f>
        <v>0</v>
      </c>
      <c r="K30" s="40"/>
      <c r="L30" s="118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1"/>
      <c r="C31" s="40"/>
      <c r="D31" s="86"/>
      <c r="E31" s="86"/>
      <c r="F31" s="86"/>
      <c r="G31" s="86"/>
      <c r="H31" s="86"/>
      <c r="I31" s="86"/>
      <c r="J31" s="86"/>
      <c r="K31" s="86"/>
      <c r="L31" s="118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1"/>
      <c r="C32" s="40"/>
      <c r="D32" s="40"/>
      <c r="E32" s="40"/>
      <c r="F32" s="45" t="s">
        <v>48</v>
      </c>
      <c r="G32" s="40"/>
      <c r="H32" s="40"/>
      <c r="I32" s="45" t="s">
        <v>47</v>
      </c>
      <c r="J32" s="45" t="s">
        <v>49</v>
      </c>
      <c r="K32" s="40"/>
      <c r="L32" s="118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1"/>
      <c r="C33" s="40"/>
      <c r="D33" s="123" t="s">
        <v>50</v>
      </c>
      <c r="E33" s="33" t="s">
        <v>51</v>
      </c>
      <c r="F33" s="124">
        <f>ROUND((SUM(BE88:BE127)),2)</f>
        <v>0</v>
      </c>
      <c r="G33" s="40"/>
      <c r="H33" s="40"/>
      <c r="I33" s="125">
        <v>0.21</v>
      </c>
      <c r="J33" s="124">
        <f>ROUND(((SUM(BE88:BE127))*I33),2)</f>
        <v>0</v>
      </c>
      <c r="K33" s="40"/>
      <c r="L33" s="118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1"/>
      <c r="C34" s="40"/>
      <c r="D34" s="40"/>
      <c r="E34" s="33" t="s">
        <v>52</v>
      </c>
      <c r="F34" s="124">
        <f>ROUND((SUM(BF88:BF127)),2)</f>
        <v>0</v>
      </c>
      <c r="G34" s="40"/>
      <c r="H34" s="40"/>
      <c r="I34" s="125">
        <v>0.15</v>
      </c>
      <c r="J34" s="124">
        <f>ROUND(((SUM(BF88:BF127))*I34),2)</f>
        <v>0</v>
      </c>
      <c r="K34" s="40"/>
      <c r="L34" s="118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1"/>
      <c r="C35" s="40"/>
      <c r="D35" s="40"/>
      <c r="E35" s="33" t="s">
        <v>53</v>
      </c>
      <c r="F35" s="124">
        <f>ROUND((SUM(BG88:BG127)),2)</f>
        <v>0</v>
      </c>
      <c r="G35" s="40"/>
      <c r="H35" s="40"/>
      <c r="I35" s="125">
        <v>0.21</v>
      </c>
      <c r="J35" s="124">
        <f>0</f>
        <v>0</v>
      </c>
      <c r="K35" s="40"/>
      <c r="L35" s="118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1"/>
      <c r="C36" s="40"/>
      <c r="D36" s="40"/>
      <c r="E36" s="33" t="s">
        <v>54</v>
      </c>
      <c r="F36" s="124">
        <f>ROUND((SUM(BH88:BH127)),2)</f>
        <v>0</v>
      </c>
      <c r="G36" s="40"/>
      <c r="H36" s="40"/>
      <c r="I36" s="125">
        <v>0.15</v>
      </c>
      <c r="J36" s="124">
        <f>0</f>
        <v>0</v>
      </c>
      <c r="K36" s="40"/>
      <c r="L36" s="118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1"/>
      <c r="C37" s="40"/>
      <c r="D37" s="40"/>
      <c r="E37" s="33" t="s">
        <v>55</v>
      </c>
      <c r="F37" s="124">
        <f>ROUND((SUM(BI88:BI127)),2)</f>
        <v>0</v>
      </c>
      <c r="G37" s="40"/>
      <c r="H37" s="40"/>
      <c r="I37" s="125">
        <v>0</v>
      </c>
      <c r="J37" s="124">
        <f>0</f>
        <v>0</v>
      </c>
      <c r="K37" s="40"/>
      <c r="L37" s="118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1"/>
      <c r="C38" s="40"/>
      <c r="D38" s="40"/>
      <c r="E38" s="40"/>
      <c r="F38" s="40"/>
      <c r="G38" s="40"/>
      <c r="H38" s="40"/>
      <c r="I38" s="40"/>
      <c r="J38" s="40"/>
      <c r="K38" s="40"/>
      <c r="L38" s="118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1"/>
      <c r="C39" s="126"/>
      <c r="D39" s="127" t="s">
        <v>56</v>
      </c>
      <c r="E39" s="78"/>
      <c r="F39" s="78"/>
      <c r="G39" s="128" t="s">
        <v>57</v>
      </c>
      <c r="H39" s="129" t="s">
        <v>58</v>
      </c>
      <c r="I39" s="78"/>
      <c r="J39" s="130">
        <f>SUM(J30:J37)</f>
        <v>0</v>
      </c>
      <c r="K39" s="131"/>
      <c r="L39" s="118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57"/>
      <c r="C40" s="58"/>
      <c r="D40" s="58"/>
      <c r="E40" s="58"/>
      <c r="F40" s="58"/>
      <c r="G40" s="58"/>
      <c r="H40" s="58"/>
      <c r="I40" s="58"/>
      <c r="J40" s="58"/>
      <c r="K40" s="58"/>
      <c r="L40" s="118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59"/>
      <c r="C44" s="60"/>
      <c r="D44" s="60"/>
      <c r="E44" s="60"/>
      <c r="F44" s="60"/>
      <c r="G44" s="60"/>
      <c r="H44" s="60"/>
      <c r="I44" s="60"/>
      <c r="J44" s="60"/>
      <c r="K44" s="60"/>
      <c r="L44" s="118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4" t="s">
        <v>189</v>
      </c>
      <c r="D45" s="40"/>
      <c r="E45" s="40"/>
      <c r="F45" s="40"/>
      <c r="G45" s="40"/>
      <c r="H45" s="40"/>
      <c r="I45" s="40"/>
      <c r="J45" s="40"/>
      <c r="K45" s="40"/>
      <c r="L45" s="118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0"/>
      <c r="D46" s="40"/>
      <c r="E46" s="40"/>
      <c r="F46" s="40"/>
      <c r="G46" s="40"/>
      <c r="H46" s="40"/>
      <c r="I46" s="40"/>
      <c r="J46" s="40"/>
      <c r="K46" s="40"/>
      <c r="L46" s="118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3" t="s">
        <v>17</v>
      </c>
      <c r="D47" s="40"/>
      <c r="E47" s="40"/>
      <c r="F47" s="40"/>
      <c r="G47" s="40"/>
      <c r="H47" s="40"/>
      <c r="I47" s="40"/>
      <c r="J47" s="40"/>
      <c r="K47" s="40"/>
      <c r="L47" s="118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0"/>
      <c r="D48" s="40"/>
      <c r="E48" s="117" t="str">
        <f>E7</f>
        <v>II/187 Kolínec průtah</v>
      </c>
      <c r="F48" s="33"/>
      <c r="G48" s="33"/>
      <c r="H48" s="33"/>
      <c r="I48" s="40"/>
      <c r="J48" s="40"/>
      <c r="K48" s="40"/>
      <c r="L48" s="118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3" t="s">
        <v>187</v>
      </c>
      <c r="D49" s="40"/>
      <c r="E49" s="40"/>
      <c r="F49" s="40"/>
      <c r="G49" s="40"/>
      <c r="H49" s="40"/>
      <c r="I49" s="40"/>
      <c r="J49" s="40"/>
      <c r="K49" s="40"/>
      <c r="L49" s="118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0"/>
      <c r="D50" s="40"/>
      <c r="E50" s="64" t="str">
        <f>E9</f>
        <v xml:space="preserve">SO 102.1.1 - Chodníky - I. úsek - neuznatelné náklady </v>
      </c>
      <c r="F50" s="40"/>
      <c r="G50" s="40"/>
      <c r="H50" s="40"/>
      <c r="I50" s="40"/>
      <c r="J50" s="40"/>
      <c r="K50" s="40"/>
      <c r="L50" s="118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0"/>
      <c r="D51" s="40"/>
      <c r="E51" s="40"/>
      <c r="F51" s="40"/>
      <c r="G51" s="40"/>
      <c r="H51" s="40"/>
      <c r="I51" s="40"/>
      <c r="J51" s="40"/>
      <c r="K51" s="40"/>
      <c r="L51" s="118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3" t="s">
        <v>23</v>
      </c>
      <c r="D52" s="40"/>
      <c r="E52" s="40"/>
      <c r="F52" s="28" t="str">
        <f>F12</f>
        <v>Kolínec</v>
      </c>
      <c r="G52" s="40"/>
      <c r="H52" s="40"/>
      <c r="I52" s="33" t="s">
        <v>25</v>
      </c>
      <c r="J52" s="66" t="str">
        <f>IF(J12="","",J12)</f>
        <v>21. 1. 2021</v>
      </c>
      <c r="K52" s="40"/>
      <c r="L52" s="118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0"/>
      <c r="D53" s="40"/>
      <c r="E53" s="40"/>
      <c r="F53" s="40"/>
      <c r="G53" s="40"/>
      <c r="H53" s="40"/>
      <c r="I53" s="40"/>
      <c r="J53" s="40"/>
      <c r="K53" s="40"/>
      <c r="L53" s="118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40.05" customHeight="1">
      <c r="A54" s="40"/>
      <c r="B54" s="41"/>
      <c r="C54" s="33" t="s">
        <v>31</v>
      </c>
      <c r="D54" s="40"/>
      <c r="E54" s="40"/>
      <c r="F54" s="28" t="str">
        <f>E15</f>
        <v>Městys Kolínec, Kolínec 28, 341 12 Kolínec</v>
      </c>
      <c r="G54" s="40"/>
      <c r="H54" s="40"/>
      <c r="I54" s="33" t="s">
        <v>38</v>
      </c>
      <c r="J54" s="38" t="str">
        <f>E21</f>
        <v>Ing. arch. Martin Jirovský Ph.D., MBA</v>
      </c>
      <c r="K54" s="40"/>
      <c r="L54" s="118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40.05" customHeight="1">
      <c r="A55" s="40"/>
      <c r="B55" s="41"/>
      <c r="C55" s="33" t="s">
        <v>36</v>
      </c>
      <c r="D55" s="40"/>
      <c r="E55" s="40"/>
      <c r="F55" s="28" t="str">
        <f>IF(E18="","",E18)</f>
        <v>Vyplň údaj</v>
      </c>
      <c r="G55" s="40"/>
      <c r="H55" s="40"/>
      <c r="I55" s="33" t="s">
        <v>42</v>
      </c>
      <c r="J55" s="38" t="str">
        <f>E24</f>
        <v>Centrum služen Staré město; Petra Stejskalová</v>
      </c>
      <c r="K55" s="40"/>
      <c r="L55" s="118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0"/>
      <c r="D56" s="40"/>
      <c r="E56" s="40"/>
      <c r="F56" s="40"/>
      <c r="G56" s="40"/>
      <c r="H56" s="40"/>
      <c r="I56" s="40"/>
      <c r="J56" s="40"/>
      <c r="K56" s="40"/>
      <c r="L56" s="118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32" t="s">
        <v>190</v>
      </c>
      <c r="D57" s="126"/>
      <c r="E57" s="126"/>
      <c r="F57" s="126"/>
      <c r="G57" s="126"/>
      <c r="H57" s="126"/>
      <c r="I57" s="126"/>
      <c r="J57" s="133" t="s">
        <v>191</v>
      </c>
      <c r="K57" s="126"/>
      <c r="L57" s="118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0"/>
      <c r="D58" s="40"/>
      <c r="E58" s="40"/>
      <c r="F58" s="40"/>
      <c r="G58" s="40"/>
      <c r="H58" s="40"/>
      <c r="I58" s="40"/>
      <c r="J58" s="40"/>
      <c r="K58" s="40"/>
      <c r="L58" s="118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34" t="s">
        <v>78</v>
      </c>
      <c r="D59" s="40"/>
      <c r="E59" s="40"/>
      <c r="F59" s="40"/>
      <c r="G59" s="40"/>
      <c r="H59" s="40"/>
      <c r="I59" s="40"/>
      <c r="J59" s="92">
        <f>J88</f>
        <v>0</v>
      </c>
      <c r="K59" s="40"/>
      <c r="L59" s="118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20" t="s">
        <v>192</v>
      </c>
    </row>
    <row r="60" spans="1:31" s="9" customFormat="1" ht="24.95" customHeight="1">
      <c r="A60" s="9"/>
      <c r="B60" s="135"/>
      <c r="C60" s="9"/>
      <c r="D60" s="136" t="s">
        <v>193</v>
      </c>
      <c r="E60" s="137"/>
      <c r="F60" s="137"/>
      <c r="G60" s="137"/>
      <c r="H60" s="137"/>
      <c r="I60" s="137"/>
      <c r="J60" s="138">
        <f>J89</f>
        <v>0</v>
      </c>
      <c r="K60" s="9"/>
      <c r="L60" s="135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39"/>
      <c r="C61" s="10"/>
      <c r="D61" s="140" t="s">
        <v>194</v>
      </c>
      <c r="E61" s="141"/>
      <c r="F61" s="141"/>
      <c r="G61" s="141"/>
      <c r="H61" s="141"/>
      <c r="I61" s="141"/>
      <c r="J61" s="142">
        <f>J90</f>
        <v>0</v>
      </c>
      <c r="K61" s="10"/>
      <c r="L61" s="13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39"/>
      <c r="C62" s="10"/>
      <c r="D62" s="140" t="s">
        <v>195</v>
      </c>
      <c r="E62" s="141"/>
      <c r="F62" s="141"/>
      <c r="G62" s="141"/>
      <c r="H62" s="141"/>
      <c r="I62" s="141"/>
      <c r="J62" s="142">
        <f>J104</f>
        <v>0</v>
      </c>
      <c r="K62" s="10"/>
      <c r="L62" s="13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39"/>
      <c r="C63" s="10"/>
      <c r="D63" s="140" t="s">
        <v>198</v>
      </c>
      <c r="E63" s="141"/>
      <c r="F63" s="141"/>
      <c r="G63" s="141"/>
      <c r="H63" s="141"/>
      <c r="I63" s="141"/>
      <c r="J63" s="142">
        <f>J109</f>
        <v>0</v>
      </c>
      <c r="K63" s="10"/>
      <c r="L63" s="13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39"/>
      <c r="C64" s="10"/>
      <c r="D64" s="140" t="s">
        <v>199</v>
      </c>
      <c r="E64" s="141"/>
      <c r="F64" s="141"/>
      <c r="G64" s="141"/>
      <c r="H64" s="141"/>
      <c r="I64" s="141"/>
      <c r="J64" s="142">
        <f>J112</f>
        <v>0</v>
      </c>
      <c r="K64" s="10"/>
      <c r="L64" s="13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39"/>
      <c r="C65" s="10"/>
      <c r="D65" s="140" t="s">
        <v>200</v>
      </c>
      <c r="E65" s="141"/>
      <c r="F65" s="141"/>
      <c r="G65" s="141"/>
      <c r="H65" s="141"/>
      <c r="I65" s="141"/>
      <c r="J65" s="142">
        <f>J118</f>
        <v>0</v>
      </c>
      <c r="K65" s="10"/>
      <c r="L65" s="13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9" customFormat="1" ht="24.95" customHeight="1">
      <c r="A66" s="9"/>
      <c r="B66" s="135"/>
      <c r="C66" s="9"/>
      <c r="D66" s="136" t="s">
        <v>603</v>
      </c>
      <c r="E66" s="137"/>
      <c r="F66" s="137"/>
      <c r="G66" s="137"/>
      <c r="H66" s="137"/>
      <c r="I66" s="137"/>
      <c r="J66" s="138">
        <f>J120</f>
        <v>0</v>
      </c>
      <c r="K66" s="9"/>
      <c r="L66" s="135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10" customFormat="1" ht="19.9" customHeight="1">
      <c r="A67" s="10"/>
      <c r="B67" s="139"/>
      <c r="C67" s="10"/>
      <c r="D67" s="140" t="s">
        <v>604</v>
      </c>
      <c r="E67" s="141"/>
      <c r="F67" s="141"/>
      <c r="G67" s="141"/>
      <c r="H67" s="141"/>
      <c r="I67" s="141"/>
      <c r="J67" s="142">
        <f>J121</f>
        <v>0</v>
      </c>
      <c r="K67" s="10"/>
      <c r="L67" s="139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39"/>
      <c r="C68" s="10"/>
      <c r="D68" s="140" t="s">
        <v>605</v>
      </c>
      <c r="E68" s="141"/>
      <c r="F68" s="141"/>
      <c r="G68" s="141"/>
      <c r="H68" s="141"/>
      <c r="I68" s="141"/>
      <c r="J68" s="142">
        <f>J124</f>
        <v>0</v>
      </c>
      <c r="K68" s="10"/>
      <c r="L68" s="139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2" customFormat="1" ht="21.8" customHeight="1">
      <c r="A69" s="40"/>
      <c r="B69" s="41"/>
      <c r="C69" s="40"/>
      <c r="D69" s="40"/>
      <c r="E69" s="40"/>
      <c r="F69" s="40"/>
      <c r="G69" s="40"/>
      <c r="H69" s="40"/>
      <c r="I69" s="40"/>
      <c r="J69" s="40"/>
      <c r="K69" s="40"/>
      <c r="L69" s="118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6.95" customHeight="1">
      <c r="A70" s="40"/>
      <c r="B70" s="57"/>
      <c r="C70" s="58"/>
      <c r="D70" s="58"/>
      <c r="E70" s="58"/>
      <c r="F70" s="58"/>
      <c r="G70" s="58"/>
      <c r="H70" s="58"/>
      <c r="I70" s="58"/>
      <c r="J70" s="58"/>
      <c r="K70" s="58"/>
      <c r="L70" s="118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4" spans="1:31" s="2" customFormat="1" ht="6.95" customHeight="1">
      <c r="A74" s="40"/>
      <c r="B74" s="59"/>
      <c r="C74" s="60"/>
      <c r="D74" s="60"/>
      <c r="E74" s="60"/>
      <c r="F74" s="60"/>
      <c r="G74" s="60"/>
      <c r="H74" s="60"/>
      <c r="I74" s="60"/>
      <c r="J74" s="60"/>
      <c r="K74" s="60"/>
      <c r="L74" s="118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24.95" customHeight="1">
      <c r="A75" s="40"/>
      <c r="B75" s="41"/>
      <c r="C75" s="24" t="s">
        <v>201</v>
      </c>
      <c r="D75" s="40"/>
      <c r="E75" s="40"/>
      <c r="F75" s="40"/>
      <c r="G75" s="40"/>
      <c r="H75" s="40"/>
      <c r="I75" s="40"/>
      <c r="J75" s="40"/>
      <c r="K75" s="40"/>
      <c r="L75" s="118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6.95" customHeight="1">
      <c r="A76" s="40"/>
      <c r="B76" s="41"/>
      <c r="C76" s="40"/>
      <c r="D76" s="40"/>
      <c r="E76" s="40"/>
      <c r="F76" s="40"/>
      <c r="G76" s="40"/>
      <c r="H76" s="40"/>
      <c r="I76" s="40"/>
      <c r="J76" s="40"/>
      <c r="K76" s="40"/>
      <c r="L76" s="118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2" customHeight="1">
      <c r="A77" s="40"/>
      <c r="B77" s="41"/>
      <c r="C77" s="33" t="s">
        <v>17</v>
      </c>
      <c r="D77" s="40"/>
      <c r="E77" s="40"/>
      <c r="F77" s="40"/>
      <c r="G77" s="40"/>
      <c r="H77" s="40"/>
      <c r="I77" s="40"/>
      <c r="J77" s="40"/>
      <c r="K77" s="40"/>
      <c r="L77" s="118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6.5" customHeight="1">
      <c r="A78" s="40"/>
      <c r="B78" s="41"/>
      <c r="C78" s="40"/>
      <c r="D78" s="40"/>
      <c r="E78" s="117" t="str">
        <f>E7</f>
        <v>II/187 Kolínec průtah</v>
      </c>
      <c r="F78" s="33"/>
      <c r="G78" s="33"/>
      <c r="H78" s="33"/>
      <c r="I78" s="40"/>
      <c r="J78" s="40"/>
      <c r="K78" s="40"/>
      <c r="L78" s="118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2" customHeight="1">
      <c r="A79" s="40"/>
      <c r="B79" s="41"/>
      <c r="C79" s="33" t="s">
        <v>187</v>
      </c>
      <c r="D79" s="40"/>
      <c r="E79" s="40"/>
      <c r="F79" s="40"/>
      <c r="G79" s="40"/>
      <c r="H79" s="40"/>
      <c r="I79" s="40"/>
      <c r="J79" s="40"/>
      <c r="K79" s="40"/>
      <c r="L79" s="118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6.5" customHeight="1">
      <c r="A80" s="40"/>
      <c r="B80" s="41"/>
      <c r="C80" s="40"/>
      <c r="D80" s="40"/>
      <c r="E80" s="64" t="str">
        <f>E9</f>
        <v xml:space="preserve">SO 102.1.1 - Chodníky - I. úsek - neuznatelné náklady </v>
      </c>
      <c r="F80" s="40"/>
      <c r="G80" s="40"/>
      <c r="H80" s="40"/>
      <c r="I80" s="40"/>
      <c r="J80" s="40"/>
      <c r="K80" s="40"/>
      <c r="L80" s="118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6.95" customHeight="1">
      <c r="A81" s="40"/>
      <c r="B81" s="41"/>
      <c r="C81" s="40"/>
      <c r="D81" s="40"/>
      <c r="E81" s="40"/>
      <c r="F81" s="40"/>
      <c r="G81" s="40"/>
      <c r="H81" s="40"/>
      <c r="I81" s="40"/>
      <c r="J81" s="40"/>
      <c r="K81" s="40"/>
      <c r="L81" s="118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2" customHeight="1">
      <c r="A82" s="40"/>
      <c r="B82" s="41"/>
      <c r="C82" s="33" t="s">
        <v>23</v>
      </c>
      <c r="D82" s="40"/>
      <c r="E82" s="40"/>
      <c r="F82" s="28" t="str">
        <f>F12</f>
        <v>Kolínec</v>
      </c>
      <c r="G82" s="40"/>
      <c r="H82" s="40"/>
      <c r="I82" s="33" t="s">
        <v>25</v>
      </c>
      <c r="J82" s="66" t="str">
        <f>IF(J12="","",J12)</f>
        <v>21. 1. 2021</v>
      </c>
      <c r="K82" s="40"/>
      <c r="L82" s="118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>
      <c r="A83" s="40"/>
      <c r="B83" s="41"/>
      <c r="C83" s="40"/>
      <c r="D83" s="40"/>
      <c r="E83" s="40"/>
      <c r="F83" s="40"/>
      <c r="G83" s="40"/>
      <c r="H83" s="40"/>
      <c r="I83" s="40"/>
      <c r="J83" s="40"/>
      <c r="K83" s="40"/>
      <c r="L83" s="118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40.05" customHeight="1">
      <c r="A84" s="40"/>
      <c r="B84" s="41"/>
      <c r="C84" s="33" t="s">
        <v>31</v>
      </c>
      <c r="D84" s="40"/>
      <c r="E84" s="40"/>
      <c r="F84" s="28" t="str">
        <f>E15</f>
        <v>Městys Kolínec, Kolínec 28, 341 12 Kolínec</v>
      </c>
      <c r="G84" s="40"/>
      <c r="H84" s="40"/>
      <c r="I84" s="33" t="s">
        <v>38</v>
      </c>
      <c r="J84" s="38" t="str">
        <f>E21</f>
        <v>Ing. arch. Martin Jirovský Ph.D., MBA</v>
      </c>
      <c r="K84" s="40"/>
      <c r="L84" s="118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40.05" customHeight="1">
      <c r="A85" s="40"/>
      <c r="B85" s="41"/>
      <c r="C85" s="33" t="s">
        <v>36</v>
      </c>
      <c r="D85" s="40"/>
      <c r="E85" s="40"/>
      <c r="F85" s="28" t="str">
        <f>IF(E18="","",E18)</f>
        <v>Vyplň údaj</v>
      </c>
      <c r="G85" s="40"/>
      <c r="H85" s="40"/>
      <c r="I85" s="33" t="s">
        <v>42</v>
      </c>
      <c r="J85" s="38" t="str">
        <f>E24</f>
        <v>Centrum služen Staré město; Petra Stejskalová</v>
      </c>
      <c r="K85" s="40"/>
      <c r="L85" s="118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0.3" customHeight="1">
      <c r="A86" s="40"/>
      <c r="B86" s="41"/>
      <c r="C86" s="40"/>
      <c r="D86" s="40"/>
      <c r="E86" s="40"/>
      <c r="F86" s="40"/>
      <c r="G86" s="40"/>
      <c r="H86" s="40"/>
      <c r="I86" s="40"/>
      <c r="J86" s="40"/>
      <c r="K86" s="40"/>
      <c r="L86" s="118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11" customFormat="1" ht="29.25" customHeight="1">
      <c r="A87" s="143"/>
      <c r="B87" s="144"/>
      <c r="C87" s="145" t="s">
        <v>202</v>
      </c>
      <c r="D87" s="146" t="s">
        <v>65</v>
      </c>
      <c r="E87" s="146" t="s">
        <v>61</v>
      </c>
      <c r="F87" s="146" t="s">
        <v>62</v>
      </c>
      <c r="G87" s="146" t="s">
        <v>203</v>
      </c>
      <c r="H87" s="146" t="s">
        <v>204</v>
      </c>
      <c r="I87" s="146" t="s">
        <v>205</v>
      </c>
      <c r="J87" s="147" t="s">
        <v>191</v>
      </c>
      <c r="K87" s="148" t="s">
        <v>206</v>
      </c>
      <c r="L87" s="149"/>
      <c r="M87" s="82" t="s">
        <v>3</v>
      </c>
      <c r="N87" s="83" t="s">
        <v>50</v>
      </c>
      <c r="O87" s="83" t="s">
        <v>207</v>
      </c>
      <c r="P87" s="83" t="s">
        <v>208</v>
      </c>
      <c r="Q87" s="83" t="s">
        <v>209</v>
      </c>
      <c r="R87" s="83" t="s">
        <v>210</v>
      </c>
      <c r="S87" s="83" t="s">
        <v>211</v>
      </c>
      <c r="T87" s="84" t="s">
        <v>212</v>
      </c>
      <c r="U87" s="143"/>
      <c r="V87" s="143"/>
      <c r="W87" s="143"/>
      <c r="X87" s="143"/>
      <c r="Y87" s="143"/>
      <c r="Z87" s="143"/>
      <c r="AA87" s="143"/>
      <c r="AB87" s="143"/>
      <c r="AC87" s="143"/>
      <c r="AD87" s="143"/>
      <c r="AE87" s="143"/>
    </row>
    <row r="88" spans="1:63" s="2" customFormat="1" ht="22.8" customHeight="1">
      <c r="A88" s="40"/>
      <c r="B88" s="41"/>
      <c r="C88" s="89" t="s">
        <v>213</v>
      </c>
      <c r="D88" s="40"/>
      <c r="E88" s="40"/>
      <c r="F88" s="40"/>
      <c r="G88" s="40"/>
      <c r="H88" s="40"/>
      <c r="I88" s="40"/>
      <c r="J88" s="150">
        <f>BK88</f>
        <v>0</v>
      </c>
      <c r="K88" s="40"/>
      <c r="L88" s="41"/>
      <c r="M88" s="85"/>
      <c r="N88" s="70"/>
      <c r="O88" s="86"/>
      <c r="P88" s="151">
        <f>P89+P120</f>
        <v>0</v>
      </c>
      <c r="Q88" s="86"/>
      <c r="R88" s="151">
        <f>R89+R120</f>
        <v>1.68610192</v>
      </c>
      <c r="S88" s="86"/>
      <c r="T88" s="152">
        <f>T89+T120</f>
        <v>0.164125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T88" s="20" t="s">
        <v>79</v>
      </c>
      <c r="AU88" s="20" t="s">
        <v>192</v>
      </c>
      <c r="BK88" s="153">
        <f>BK89+BK120</f>
        <v>0</v>
      </c>
    </row>
    <row r="89" spans="1:63" s="12" customFormat="1" ht="25.9" customHeight="1">
      <c r="A89" s="12"/>
      <c r="B89" s="154"/>
      <c r="C89" s="12"/>
      <c r="D89" s="155" t="s">
        <v>79</v>
      </c>
      <c r="E89" s="156" t="s">
        <v>214</v>
      </c>
      <c r="F89" s="156" t="s">
        <v>215</v>
      </c>
      <c r="G89" s="12"/>
      <c r="H89" s="12"/>
      <c r="I89" s="157"/>
      <c r="J89" s="158">
        <f>BK89</f>
        <v>0</v>
      </c>
      <c r="K89" s="12"/>
      <c r="L89" s="154"/>
      <c r="M89" s="159"/>
      <c r="N89" s="160"/>
      <c r="O89" s="160"/>
      <c r="P89" s="161">
        <f>P90+P104+P109+P112+P118</f>
        <v>0</v>
      </c>
      <c r="Q89" s="160"/>
      <c r="R89" s="161">
        <f>R90+R104+R109+R112+R118</f>
        <v>1.68610192</v>
      </c>
      <c r="S89" s="160"/>
      <c r="T89" s="162">
        <f>T90+T104+T109+T112+T118</f>
        <v>0.037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155" t="s">
        <v>88</v>
      </c>
      <c r="AT89" s="163" t="s">
        <v>79</v>
      </c>
      <c r="AU89" s="163" t="s">
        <v>80</v>
      </c>
      <c r="AY89" s="155" t="s">
        <v>216</v>
      </c>
      <c r="BK89" s="164">
        <f>BK90+BK104+BK109+BK112+BK118</f>
        <v>0</v>
      </c>
    </row>
    <row r="90" spans="1:63" s="12" customFormat="1" ht="22.8" customHeight="1">
      <c r="A90" s="12"/>
      <c r="B90" s="154"/>
      <c r="C90" s="12"/>
      <c r="D90" s="155" t="s">
        <v>79</v>
      </c>
      <c r="E90" s="165" t="s">
        <v>88</v>
      </c>
      <c r="F90" s="165" t="s">
        <v>217</v>
      </c>
      <c r="G90" s="12"/>
      <c r="H90" s="12"/>
      <c r="I90" s="157"/>
      <c r="J90" s="166">
        <f>BK90</f>
        <v>0</v>
      </c>
      <c r="K90" s="12"/>
      <c r="L90" s="154"/>
      <c r="M90" s="159"/>
      <c r="N90" s="160"/>
      <c r="O90" s="160"/>
      <c r="P90" s="161">
        <f>SUM(P91:P103)</f>
        <v>0</v>
      </c>
      <c r="Q90" s="160"/>
      <c r="R90" s="161">
        <f>SUM(R91:R103)</f>
        <v>0.09637000000000001</v>
      </c>
      <c r="S90" s="160"/>
      <c r="T90" s="162">
        <f>SUM(T91:T103)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155" t="s">
        <v>88</v>
      </c>
      <c r="AT90" s="163" t="s">
        <v>79</v>
      </c>
      <c r="AU90" s="163" t="s">
        <v>88</v>
      </c>
      <c r="AY90" s="155" t="s">
        <v>216</v>
      </c>
      <c r="BK90" s="164">
        <f>SUM(BK91:BK103)</f>
        <v>0</v>
      </c>
    </row>
    <row r="91" spans="1:65" s="2" customFormat="1" ht="14.4" customHeight="1">
      <c r="A91" s="40"/>
      <c r="B91" s="167"/>
      <c r="C91" s="168" t="s">
        <v>88</v>
      </c>
      <c r="D91" s="168" t="s">
        <v>218</v>
      </c>
      <c r="E91" s="169" t="s">
        <v>606</v>
      </c>
      <c r="F91" s="170" t="s">
        <v>607</v>
      </c>
      <c r="G91" s="171" t="s">
        <v>221</v>
      </c>
      <c r="H91" s="172">
        <v>363.66</v>
      </c>
      <c r="I91" s="173"/>
      <c r="J91" s="174">
        <f>ROUND(I91*H91,2)</f>
        <v>0</v>
      </c>
      <c r="K91" s="175"/>
      <c r="L91" s="41"/>
      <c r="M91" s="176" t="s">
        <v>3</v>
      </c>
      <c r="N91" s="177" t="s">
        <v>51</v>
      </c>
      <c r="O91" s="74"/>
      <c r="P91" s="178">
        <f>O91*H91</f>
        <v>0</v>
      </c>
      <c r="Q91" s="178">
        <v>0</v>
      </c>
      <c r="R91" s="178">
        <f>Q91*H91</f>
        <v>0</v>
      </c>
      <c r="S91" s="178">
        <v>0</v>
      </c>
      <c r="T91" s="179">
        <f>S91*H91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180" t="s">
        <v>222</v>
      </c>
      <c r="AT91" s="180" t="s">
        <v>218</v>
      </c>
      <c r="AU91" s="180" t="s">
        <v>22</v>
      </c>
      <c r="AY91" s="20" t="s">
        <v>216</v>
      </c>
      <c r="BE91" s="181">
        <f>IF(N91="základní",J91,0)</f>
        <v>0</v>
      </c>
      <c r="BF91" s="181">
        <f>IF(N91="snížená",J91,0)</f>
        <v>0</v>
      </c>
      <c r="BG91" s="181">
        <f>IF(N91="zákl. přenesená",J91,0)</f>
        <v>0</v>
      </c>
      <c r="BH91" s="181">
        <f>IF(N91="sníž. přenesená",J91,0)</f>
        <v>0</v>
      </c>
      <c r="BI91" s="181">
        <f>IF(N91="nulová",J91,0)</f>
        <v>0</v>
      </c>
      <c r="BJ91" s="20" t="s">
        <v>88</v>
      </c>
      <c r="BK91" s="181">
        <f>ROUND(I91*H91,2)</f>
        <v>0</v>
      </c>
      <c r="BL91" s="20" t="s">
        <v>222</v>
      </c>
      <c r="BM91" s="180" t="s">
        <v>608</v>
      </c>
    </row>
    <row r="92" spans="1:47" s="2" customFormat="1" ht="12">
      <c r="A92" s="40"/>
      <c r="B92" s="41"/>
      <c r="C92" s="40"/>
      <c r="D92" s="183" t="s">
        <v>229</v>
      </c>
      <c r="E92" s="40"/>
      <c r="F92" s="191" t="s">
        <v>609</v>
      </c>
      <c r="G92" s="40"/>
      <c r="H92" s="40"/>
      <c r="I92" s="192"/>
      <c r="J92" s="40"/>
      <c r="K92" s="40"/>
      <c r="L92" s="41"/>
      <c r="M92" s="193"/>
      <c r="N92" s="194"/>
      <c r="O92" s="74"/>
      <c r="P92" s="74"/>
      <c r="Q92" s="74"/>
      <c r="R92" s="74"/>
      <c r="S92" s="74"/>
      <c r="T92" s="75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T92" s="20" t="s">
        <v>229</v>
      </c>
      <c r="AU92" s="20" t="s">
        <v>22</v>
      </c>
    </row>
    <row r="93" spans="1:51" s="13" customFormat="1" ht="12">
      <c r="A93" s="13"/>
      <c r="B93" s="182"/>
      <c r="C93" s="13"/>
      <c r="D93" s="183" t="s">
        <v>224</v>
      </c>
      <c r="E93" s="184" t="s">
        <v>3</v>
      </c>
      <c r="F93" s="185" t="s">
        <v>610</v>
      </c>
      <c r="G93" s="13"/>
      <c r="H93" s="186">
        <v>363.66</v>
      </c>
      <c r="I93" s="187"/>
      <c r="J93" s="13"/>
      <c r="K93" s="13"/>
      <c r="L93" s="182"/>
      <c r="M93" s="188"/>
      <c r="N93" s="189"/>
      <c r="O93" s="189"/>
      <c r="P93" s="189"/>
      <c r="Q93" s="189"/>
      <c r="R93" s="189"/>
      <c r="S93" s="189"/>
      <c r="T93" s="190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184" t="s">
        <v>224</v>
      </c>
      <c r="AU93" s="184" t="s">
        <v>22</v>
      </c>
      <c r="AV93" s="13" t="s">
        <v>22</v>
      </c>
      <c r="AW93" s="13" t="s">
        <v>41</v>
      </c>
      <c r="AX93" s="13" t="s">
        <v>88</v>
      </c>
      <c r="AY93" s="184" t="s">
        <v>216</v>
      </c>
    </row>
    <row r="94" spans="1:65" s="2" customFormat="1" ht="37.8" customHeight="1">
      <c r="A94" s="40"/>
      <c r="B94" s="167"/>
      <c r="C94" s="168" t="s">
        <v>22</v>
      </c>
      <c r="D94" s="168" t="s">
        <v>218</v>
      </c>
      <c r="E94" s="169" t="s">
        <v>611</v>
      </c>
      <c r="F94" s="170" t="s">
        <v>612</v>
      </c>
      <c r="G94" s="171" t="s">
        <v>221</v>
      </c>
      <c r="H94" s="172">
        <v>363.66</v>
      </c>
      <c r="I94" s="173"/>
      <c r="J94" s="174">
        <f>ROUND(I94*H94,2)</f>
        <v>0</v>
      </c>
      <c r="K94" s="175"/>
      <c r="L94" s="41"/>
      <c r="M94" s="176" t="s">
        <v>3</v>
      </c>
      <c r="N94" s="177" t="s">
        <v>51</v>
      </c>
      <c r="O94" s="74"/>
      <c r="P94" s="178">
        <f>O94*H94</f>
        <v>0</v>
      </c>
      <c r="Q94" s="178">
        <v>0</v>
      </c>
      <c r="R94" s="178">
        <f>Q94*H94</f>
        <v>0</v>
      </c>
      <c r="S94" s="178">
        <v>0</v>
      </c>
      <c r="T94" s="179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180" t="s">
        <v>222</v>
      </c>
      <c r="AT94" s="180" t="s">
        <v>218</v>
      </c>
      <c r="AU94" s="180" t="s">
        <v>22</v>
      </c>
      <c r="AY94" s="20" t="s">
        <v>216</v>
      </c>
      <c r="BE94" s="181">
        <f>IF(N94="základní",J94,0)</f>
        <v>0</v>
      </c>
      <c r="BF94" s="181">
        <f>IF(N94="snížená",J94,0)</f>
        <v>0</v>
      </c>
      <c r="BG94" s="181">
        <f>IF(N94="zákl. přenesená",J94,0)</f>
        <v>0</v>
      </c>
      <c r="BH94" s="181">
        <f>IF(N94="sníž. přenesená",J94,0)</f>
        <v>0</v>
      </c>
      <c r="BI94" s="181">
        <f>IF(N94="nulová",J94,0)</f>
        <v>0</v>
      </c>
      <c r="BJ94" s="20" t="s">
        <v>88</v>
      </c>
      <c r="BK94" s="181">
        <f>ROUND(I94*H94,2)</f>
        <v>0</v>
      </c>
      <c r="BL94" s="20" t="s">
        <v>222</v>
      </c>
      <c r="BM94" s="180" t="s">
        <v>613</v>
      </c>
    </row>
    <row r="95" spans="1:65" s="2" customFormat="1" ht="14.4" customHeight="1">
      <c r="A95" s="40"/>
      <c r="B95" s="167"/>
      <c r="C95" s="203" t="s">
        <v>234</v>
      </c>
      <c r="D95" s="203" t="s">
        <v>355</v>
      </c>
      <c r="E95" s="204" t="s">
        <v>614</v>
      </c>
      <c r="F95" s="205" t="s">
        <v>615</v>
      </c>
      <c r="G95" s="206" t="s">
        <v>616</v>
      </c>
      <c r="H95" s="207">
        <v>5.455</v>
      </c>
      <c r="I95" s="208"/>
      <c r="J95" s="209">
        <f>ROUND(I95*H95,2)</f>
        <v>0</v>
      </c>
      <c r="K95" s="210"/>
      <c r="L95" s="211"/>
      <c r="M95" s="212" t="s">
        <v>3</v>
      </c>
      <c r="N95" s="213" t="s">
        <v>51</v>
      </c>
      <c r="O95" s="74"/>
      <c r="P95" s="178">
        <f>O95*H95</f>
        <v>0</v>
      </c>
      <c r="Q95" s="178">
        <v>0.001</v>
      </c>
      <c r="R95" s="178">
        <f>Q95*H95</f>
        <v>0.005455</v>
      </c>
      <c r="S95" s="178">
        <v>0</v>
      </c>
      <c r="T95" s="179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180" t="s">
        <v>257</v>
      </c>
      <c r="AT95" s="180" t="s">
        <v>355</v>
      </c>
      <c r="AU95" s="180" t="s">
        <v>22</v>
      </c>
      <c r="AY95" s="20" t="s">
        <v>216</v>
      </c>
      <c r="BE95" s="181">
        <f>IF(N95="základní",J95,0)</f>
        <v>0</v>
      </c>
      <c r="BF95" s="181">
        <f>IF(N95="snížená",J95,0)</f>
        <v>0</v>
      </c>
      <c r="BG95" s="181">
        <f>IF(N95="zákl. přenesená",J95,0)</f>
        <v>0</v>
      </c>
      <c r="BH95" s="181">
        <f>IF(N95="sníž. přenesená",J95,0)</f>
        <v>0</v>
      </c>
      <c r="BI95" s="181">
        <f>IF(N95="nulová",J95,0)</f>
        <v>0</v>
      </c>
      <c r="BJ95" s="20" t="s">
        <v>88</v>
      </c>
      <c r="BK95" s="181">
        <f>ROUND(I95*H95,2)</f>
        <v>0</v>
      </c>
      <c r="BL95" s="20" t="s">
        <v>222</v>
      </c>
      <c r="BM95" s="180" t="s">
        <v>617</v>
      </c>
    </row>
    <row r="96" spans="1:51" s="13" customFormat="1" ht="12">
      <c r="A96" s="13"/>
      <c r="B96" s="182"/>
      <c r="C96" s="13"/>
      <c r="D96" s="183" t="s">
        <v>224</v>
      </c>
      <c r="E96" s="13"/>
      <c r="F96" s="185" t="s">
        <v>618</v>
      </c>
      <c r="G96" s="13"/>
      <c r="H96" s="186">
        <v>5.455</v>
      </c>
      <c r="I96" s="187"/>
      <c r="J96" s="13"/>
      <c r="K96" s="13"/>
      <c r="L96" s="182"/>
      <c r="M96" s="188"/>
      <c r="N96" s="189"/>
      <c r="O96" s="189"/>
      <c r="P96" s="189"/>
      <c r="Q96" s="189"/>
      <c r="R96" s="189"/>
      <c r="S96" s="189"/>
      <c r="T96" s="190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184" t="s">
        <v>224</v>
      </c>
      <c r="AU96" s="184" t="s">
        <v>22</v>
      </c>
      <c r="AV96" s="13" t="s">
        <v>22</v>
      </c>
      <c r="AW96" s="13" t="s">
        <v>4</v>
      </c>
      <c r="AX96" s="13" t="s">
        <v>88</v>
      </c>
      <c r="AY96" s="184" t="s">
        <v>216</v>
      </c>
    </row>
    <row r="97" spans="1:65" s="2" customFormat="1" ht="24.15" customHeight="1">
      <c r="A97" s="40"/>
      <c r="B97" s="167"/>
      <c r="C97" s="168" t="s">
        <v>222</v>
      </c>
      <c r="D97" s="168" t="s">
        <v>218</v>
      </c>
      <c r="E97" s="169" t="s">
        <v>619</v>
      </c>
      <c r="F97" s="170" t="s">
        <v>620</v>
      </c>
      <c r="G97" s="171" t="s">
        <v>299</v>
      </c>
      <c r="H97" s="172">
        <v>0.091</v>
      </c>
      <c r="I97" s="173"/>
      <c r="J97" s="174">
        <f>ROUND(I97*H97,2)</f>
        <v>0</v>
      </c>
      <c r="K97" s="175"/>
      <c r="L97" s="41"/>
      <c r="M97" s="176" t="s">
        <v>3</v>
      </c>
      <c r="N97" s="177" t="s">
        <v>51</v>
      </c>
      <c r="O97" s="74"/>
      <c r="P97" s="178">
        <f>O97*H97</f>
        <v>0</v>
      </c>
      <c r="Q97" s="178">
        <v>0</v>
      </c>
      <c r="R97" s="178">
        <f>Q97*H97</f>
        <v>0</v>
      </c>
      <c r="S97" s="178">
        <v>0</v>
      </c>
      <c r="T97" s="179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180" t="s">
        <v>222</v>
      </c>
      <c r="AT97" s="180" t="s">
        <v>218</v>
      </c>
      <c r="AU97" s="180" t="s">
        <v>22</v>
      </c>
      <c r="AY97" s="20" t="s">
        <v>216</v>
      </c>
      <c r="BE97" s="181">
        <f>IF(N97="základní",J97,0)</f>
        <v>0</v>
      </c>
      <c r="BF97" s="181">
        <f>IF(N97="snížená",J97,0)</f>
        <v>0</v>
      </c>
      <c r="BG97" s="181">
        <f>IF(N97="zákl. přenesená",J97,0)</f>
        <v>0</v>
      </c>
      <c r="BH97" s="181">
        <f>IF(N97="sníž. přenesená",J97,0)</f>
        <v>0</v>
      </c>
      <c r="BI97" s="181">
        <f>IF(N97="nulová",J97,0)</f>
        <v>0</v>
      </c>
      <c r="BJ97" s="20" t="s">
        <v>88</v>
      </c>
      <c r="BK97" s="181">
        <f>ROUND(I97*H97,2)</f>
        <v>0</v>
      </c>
      <c r="BL97" s="20" t="s">
        <v>222</v>
      </c>
      <c r="BM97" s="180" t="s">
        <v>621</v>
      </c>
    </row>
    <row r="98" spans="1:51" s="13" customFormat="1" ht="12">
      <c r="A98" s="13"/>
      <c r="B98" s="182"/>
      <c r="C98" s="13"/>
      <c r="D98" s="183" t="s">
        <v>224</v>
      </c>
      <c r="E98" s="13"/>
      <c r="F98" s="185" t="s">
        <v>622</v>
      </c>
      <c r="G98" s="13"/>
      <c r="H98" s="186">
        <v>0.091</v>
      </c>
      <c r="I98" s="187"/>
      <c r="J98" s="13"/>
      <c r="K98" s="13"/>
      <c r="L98" s="182"/>
      <c r="M98" s="188"/>
      <c r="N98" s="189"/>
      <c r="O98" s="189"/>
      <c r="P98" s="189"/>
      <c r="Q98" s="189"/>
      <c r="R98" s="189"/>
      <c r="S98" s="189"/>
      <c r="T98" s="190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184" t="s">
        <v>224</v>
      </c>
      <c r="AU98" s="184" t="s">
        <v>22</v>
      </c>
      <c r="AV98" s="13" t="s">
        <v>22</v>
      </c>
      <c r="AW98" s="13" t="s">
        <v>4</v>
      </c>
      <c r="AX98" s="13" t="s">
        <v>88</v>
      </c>
      <c r="AY98" s="184" t="s">
        <v>216</v>
      </c>
    </row>
    <row r="99" spans="1:65" s="2" customFormat="1" ht="14.4" customHeight="1">
      <c r="A99" s="40"/>
      <c r="B99" s="167"/>
      <c r="C99" s="203" t="s">
        <v>244</v>
      </c>
      <c r="D99" s="203" t="s">
        <v>355</v>
      </c>
      <c r="E99" s="204" t="s">
        <v>623</v>
      </c>
      <c r="F99" s="205" t="s">
        <v>624</v>
      </c>
      <c r="G99" s="206" t="s">
        <v>616</v>
      </c>
      <c r="H99" s="207">
        <v>90.915</v>
      </c>
      <c r="I99" s="208"/>
      <c r="J99" s="209">
        <f>ROUND(I99*H99,2)</f>
        <v>0</v>
      </c>
      <c r="K99" s="210"/>
      <c r="L99" s="211"/>
      <c r="M99" s="212" t="s">
        <v>3</v>
      </c>
      <c r="N99" s="213" t="s">
        <v>51</v>
      </c>
      <c r="O99" s="74"/>
      <c r="P99" s="178">
        <f>O99*H99</f>
        <v>0</v>
      </c>
      <c r="Q99" s="178">
        <v>0.001</v>
      </c>
      <c r="R99" s="178">
        <f>Q99*H99</f>
        <v>0.09091500000000001</v>
      </c>
      <c r="S99" s="178">
        <v>0</v>
      </c>
      <c r="T99" s="179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180" t="s">
        <v>257</v>
      </c>
      <c r="AT99" s="180" t="s">
        <v>355</v>
      </c>
      <c r="AU99" s="180" t="s">
        <v>22</v>
      </c>
      <c r="AY99" s="20" t="s">
        <v>216</v>
      </c>
      <c r="BE99" s="181">
        <f>IF(N99="základní",J99,0)</f>
        <v>0</v>
      </c>
      <c r="BF99" s="181">
        <f>IF(N99="snížená",J99,0)</f>
        <v>0</v>
      </c>
      <c r="BG99" s="181">
        <f>IF(N99="zákl. přenesená",J99,0)</f>
        <v>0</v>
      </c>
      <c r="BH99" s="181">
        <f>IF(N99="sníž. přenesená",J99,0)</f>
        <v>0</v>
      </c>
      <c r="BI99" s="181">
        <f>IF(N99="nulová",J99,0)</f>
        <v>0</v>
      </c>
      <c r="BJ99" s="20" t="s">
        <v>88</v>
      </c>
      <c r="BK99" s="181">
        <f>ROUND(I99*H99,2)</f>
        <v>0</v>
      </c>
      <c r="BL99" s="20" t="s">
        <v>222</v>
      </c>
      <c r="BM99" s="180" t="s">
        <v>625</v>
      </c>
    </row>
    <row r="100" spans="1:51" s="13" customFormat="1" ht="12">
      <c r="A100" s="13"/>
      <c r="B100" s="182"/>
      <c r="C100" s="13"/>
      <c r="D100" s="183" t="s">
        <v>224</v>
      </c>
      <c r="E100" s="184" t="s">
        <v>3</v>
      </c>
      <c r="F100" s="185" t="s">
        <v>626</v>
      </c>
      <c r="G100" s="13"/>
      <c r="H100" s="186">
        <v>90.915</v>
      </c>
      <c r="I100" s="187"/>
      <c r="J100" s="13"/>
      <c r="K100" s="13"/>
      <c r="L100" s="182"/>
      <c r="M100" s="188"/>
      <c r="N100" s="189"/>
      <c r="O100" s="189"/>
      <c r="P100" s="189"/>
      <c r="Q100" s="189"/>
      <c r="R100" s="189"/>
      <c r="S100" s="189"/>
      <c r="T100" s="190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184" t="s">
        <v>224</v>
      </c>
      <c r="AU100" s="184" t="s">
        <v>22</v>
      </c>
      <c r="AV100" s="13" t="s">
        <v>22</v>
      </c>
      <c r="AW100" s="13" t="s">
        <v>41</v>
      </c>
      <c r="AX100" s="13" t="s">
        <v>88</v>
      </c>
      <c r="AY100" s="184" t="s">
        <v>216</v>
      </c>
    </row>
    <row r="101" spans="1:65" s="2" customFormat="1" ht="14.4" customHeight="1">
      <c r="A101" s="40"/>
      <c r="B101" s="167"/>
      <c r="C101" s="168" t="s">
        <v>248</v>
      </c>
      <c r="D101" s="168" t="s">
        <v>218</v>
      </c>
      <c r="E101" s="169" t="s">
        <v>627</v>
      </c>
      <c r="F101" s="170" t="s">
        <v>628</v>
      </c>
      <c r="G101" s="171" t="s">
        <v>270</v>
      </c>
      <c r="H101" s="172">
        <v>1.101</v>
      </c>
      <c r="I101" s="173"/>
      <c r="J101" s="174">
        <f>ROUND(I101*H101,2)</f>
        <v>0</v>
      </c>
      <c r="K101" s="175"/>
      <c r="L101" s="41"/>
      <c r="M101" s="176" t="s">
        <v>3</v>
      </c>
      <c r="N101" s="177" t="s">
        <v>51</v>
      </c>
      <c r="O101" s="74"/>
      <c r="P101" s="178">
        <f>O101*H101</f>
        <v>0</v>
      </c>
      <c r="Q101" s="178">
        <v>0</v>
      </c>
      <c r="R101" s="178">
        <f>Q101*H101</f>
        <v>0</v>
      </c>
      <c r="S101" s="178">
        <v>0</v>
      </c>
      <c r="T101" s="179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180" t="s">
        <v>222</v>
      </c>
      <c r="AT101" s="180" t="s">
        <v>218</v>
      </c>
      <c r="AU101" s="180" t="s">
        <v>22</v>
      </c>
      <c r="AY101" s="20" t="s">
        <v>216</v>
      </c>
      <c r="BE101" s="181">
        <f>IF(N101="základní",J101,0)</f>
        <v>0</v>
      </c>
      <c r="BF101" s="181">
        <f>IF(N101="snížená",J101,0)</f>
        <v>0</v>
      </c>
      <c r="BG101" s="181">
        <f>IF(N101="zákl. přenesená",J101,0)</f>
        <v>0</v>
      </c>
      <c r="BH101" s="181">
        <f>IF(N101="sníž. přenesená",J101,0)</f>
        <v>0</v>
      </c>
      <c r="BI101" s="181">
        <f>IF(N101="nulová",J101,0)</f>
        <v>0</v>
      </c>
      <c r="BJ101" s="20" t="s">
        <v>88</v>
      </c>
      <c r="BK101" s="181">
        <f>ROUND(I101*H101,2)</f>
        <v>0</v>
      </c>
      <c r="BL101" s="20" t="s">
        <v>222</v>
      </c>
      <c r="BM101" s="180" t="s">
        <v>629</v>
      </c>
    </row>
    <row r="102" spans="1:51" s="13" customFormat="1" ht="12">
      <c r="A102" s="13"/>
      <c r="B102" s="182"/>
      <c r="C102" s="13"/>
      <c r="D102" s="183" t="s">
        <v>224</v>
      </c>
      <c r="E102" s="184" t="s">
        <v>3</v>
      </c>
      <c r="F102" s="185" t="s">
        <v>630</v>
      </c>
      <c r="G102" s="13"/>
      <c r="H102" s="186">
        <v>0.367</v>
      </c>
      <c r="I102" s="187"/>
      <c r="J102" s="13"/>
      <c r="K102" s="13"/>
      <c r="L102" s="182"/>
      <c r="M102" s="188"/>
      <c r="N102" s="189"/>
      <c r="O102" s="189"/>
      <c r="P102" s="189"/>
      <c r="Q102" s="189"/>
      <c r="R102" s="189"/>
      <c r="S102" s="189"/>
      <c r="T102" s="190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184" t="s">
        <v>224</v>
      </c>
      <c r="AU102" s="184" t="s">
        <v>22</v>
      </c>
      <c r="AV102" s="13" t="s">
        <v>22</v>
      </c>
      <c r="AW102" s="13" t="s">
        <v>41</v>
      </c>
      <c r="AX102" s="13" t="s">
        <v>88</v>
      </c>
      <c r="AY102" s="184" t="s">
        <v>216</v>
      </c>
    </row>
    <row r="103" spans="1:51" s="13" customFormat="1" ht="12">
      <c r="A103" s="13"/>
      <c r="B103" s="182"/>
      <c r="C103" s="13"/>
      <c r="D103" s="183" t="s">
        <v>224</v>
      </c>
      <c r="E103" s="13"/>
      <c r="F103" s="185" t="s">
        <v>631</v>
      </c>
      <c r="G103" s="13"/>
      <c r="H103" s="186">
        <v>1.101</v>
      </c>
      <c r="I103" s="187"/>
      <c r="J103" s="13"/>
      <c r="K103" s="13"/>
      <c r="L103" s="182"/>
      <c r="M103" s="188"/>
      <c r="N103" s="189"/>
      <c r="O103" s="189"/>
      <c r="P103" s="189"/>
      <c r="Q103" s="189"/>
      <c r="R103" s="189"/>
      <c r="S103" s="189"/>
      <c r="T103" s="190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184" t="s">
        <v>224</v>
      </c>
      <c r="AU103" s="184" t="s">
        <v>22</v>
      </c>
      <c r="AV103" s="13" t="s">
        <v>22</v>
      </c>
      <c r="AW103" s="13" t="s">
        <v>4</v>
      </c>
      <c r="AX103" s="13" t="s">
        <v>88</v>
      </c>
      <c r="AY103" s="184" t="s">
        <v>216</v>
      </c>
    </row>
    <row r="104" spans="1:63" s="12" customFormat="1" ht="22.8" customHeight="1">
      <c r="A104" s="12"/>
      <c r="B104" s="154"/>
      <c r="C104" s="12"/>
      <c r="D104" s="155" t="s">
        <v>79</v>
      </c>
      <c r="E104" s="165" t="s">
        <v>22</v>
      </c>
      <c r="F104" s="165" t="s">
        <v>329</v>
      </c>
      <c r="G104" s="12"/>
      <c r="H104" s="12"/>
      <c r="I104" s="157"/>
      <c r="J104" s="166">
        <f>BK104</f>
        <v>0</v>
      </c>
      <c r="K104" s="12"/>
      <c r="L104" s="154"/>
      <c r="M104" s="159"/>
      <c r="N104" s="160"/>
      <c r="O104" s="160"/>
      <c r="P104" s="161">
        <f>SUM(P105:P108)</f>
        <v>0</v>
      </c>
      <c r="Q104" s="160"/>
      <c r="R104" s="161">
        <f>SUM(R105:R108)</f>
        <v>1.58973192</v>
      </c>
      <c r="S104" s="160"/>
      <c r="T104" s="162">
        <f>SUM(T105:T108)</f>
        <v>0</v>
      </c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R104" s="155" t="s">
        <v>88</v>
      </c>
      <c r="AT104" s="163" t="s">
        <v>79</v>
      </c>
      <c r="AU104" s="163" t="s">
        <v>88</v>
      </c>
      <c r="AY104" s="155" t="s">
        <v>216</v>
      </c>
      <c r="BK104" s="164">
        <f>SUM(BK105:BK108)</f>
        <v>0</v>
      </c>
    </row>
    <row r="105" spans="1:65" s="2" customFormat="1" ht="24.15" customHeight="1">
      <c r="A105" s="40"/>
      <c r="B105" s="167"/>
      <c r="C105" s="168" t="s">
        <v>253</v>
      </c>
      <c r="D105" s="168" t="s">
        <v>218</v>
      </c>
      <c r="E105" s="169" t="s">
        <v>330</v>
      </c>
      <c r="F105" s="170" t="s">
        <v>331</v>
      </c>
      <c r="G105" s="171" t="s">
        <v>270</v>
      </c>
      <c r="H105" s="172">
        <v>0.648</v>
      </c>
      <c r="I105" s="173"/>
      <c r="J105" s="174">
        <f>ROUND(I105*H105,2)</f>
        <v>0</v>
      </c>
      <c r="K105" s="175"/>
      <c r="L105" s="41"/>
      <c r="M105" s="176" t="s">
        <v>3</v>
      </c>
      <c r="N105" s="177" t="s">
        <v>51</v>
      </c>
      <c r="O105" s="74"/>
      <c r="P105" s="178">
        <f>O105*H105</f>
        <v>0</v>
      </c>
      <c r="Q105" s="178">
        <v>2.45329</v>
      </c>
      <c r="R105" s="178">
        <f>Q105*H105</f>
        <v>1.58973192</v>
      </c>
      <c r="S105" s="178">
        <v>0</v>
      </c>
      <c r="T105" s="179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180" t="s">
        <v>222</v>
      </c>
      <c r="AT105" s="180" t="s">
        <v>218</v>
      </c>
      <c r="AU105" s="180" t="s">
        <v>22</v>
      </c>
      <c r="AY105" s="20" t="s">
        <v>216</v>
      </c>
      <c r="BE105" s="181">
        <f>IF(N105="základní",J105,0)</f>
        <v>0</v>
      </c>
      <c r="BF105" s="181">
        <f>IF(N105="snížená",J105,0)</f>
        <v>0</v>
      </c>
      <c r="BG105" s="181">
        <f>IF(N105="zákl. přenesená",J105,0)</f>
        <v>0</v>
      </c>
      <c r="BH105" s="181">
        <f>IF(N105="sníž. přenesená",J105,0)</f>
        <v>0</v>
      </c>
      <c r="BI105" s="181">
        <f>IF(N105="nulová",J105,0)</f>
        <v>0</v>
      </c>
      <c r="BJ105" s="20" t="s">
        <v>88</v>
      </c>
      <c r="BK105" s="181">
        <f>ROUND(I105*H105,2)</f>
        <v>0</v>
      </c>
      <c r="BL105" s="20" t="s">
        <v>222</v>
      </c>
      <c r="BM105" s="180" t="s">
        <v>632</v>
      </c>
    </row>
    <row r="106" spans="1:51" s="13" customFormat="1" ht="12">
      <c r="A106" s="13"/>
      <c r="B106" s="182"/>
      <c r="C106" s="13"/>
      <c r="D106" s="183" t="s">
        <v>224</v>
      </c>
      <c r="E106" s="184" t="s">
        <v>3</v>
      </c>
      <c r="F106" s="185" t="s">
        <v>633</v>
      </c>
      <c r="G106" s="13"/>
      <c r="H106" s="186">
        <v>0.576</v>
      </c>
      <c r="I106" s="187"/>
      <c r="J106" s="13"/>
      <c r="K106" s="13"/>
      <c r="L106" s="182"/>
      <c r="M106" s="188"/>
      <c r="N106" s="189"/>
      <c r="O106" s="189"/>
      <c r="P106" s="189"/>
      <c r="Q106" s="189"/>
      <c r="R106" s="189"/>
      <c r="S106" s="189"/>
      <c r="T106" s="190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184" t="s">
        <v>224</v>
      </c>
      <c r="AU106" s="184" t="s">
        <v>22</v>
      </c>
      <c r="AV106" s="13" t="s">
        <v>22</v>
      </c>
      <c r="AW106" s="13" t="s">
        <v>41</v>
      </c>
      <c r="AX106" s="13" t="s">
        <v>80</v>
      </c>
      <c r="AY106" s="184" t="s">
        <v>216</v>
      </c>
    </row>
    <row r="107" spans="1:51" s="13" customFormat="1" ht="12">
      <c r="A107" s="13"/>
      <c r="B107" s="182"/>
      <c r="C107" s="13"/>
      <c r="D107" s="183" t="s">
        <v>224</v>
      </c>
      <c r="E107" s="184" t="s">
        <v>3</v>
      </c>
      <c r="F107" s="185" t="s">
        <v>634</v>
      </c>
      <c r="G107" s="13"/>
      <c r="H107" s="186">
        <v>0.072</v>
      </c>
      <c r="I107" s="187"/>
      <c r="J107" s="13"/>
      <c r="K107" s="13"/>
      <c r="L107" s="182"/>
      <c r="M107" s="188"/>
      <c r="N107" s="189"/>
      <c r="O107" s="189"/>
      <c r="P107" s="189"/>
      <c r="Q107" s="189"/>
      <c r="R107" s="189"/>
      <c r="S107" s="189"/>
      <c r="T107" s="190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184" t="s">
        <v>224</v>
      </c>
      <c r="AU107" s="184" t="s">
        <v>22</v>
      </c>
      <c r="AV107" s="13" t="s">
        <v>22</v>
      </c>
      <c r="AW107" s="13" t="s">
        <v>41</v>
      </c>
      <c r="AX107" s="13" t="s">
        <v>80</v>
      </c>
      <c r="AY107" s="184" t="s">
        <v>216</v>
      </c>
    </row>
    <row r="108" spans="1:51" s="14" customFormat="1" ht="12">
      <c r="A108" s="14"/>
      <c r="B108" s="195"/>
      <c r="C108" s="14"/>
      <c r="D108" s="183" t="s">
        <v>224</v>
      </c>
      <c r="E108" s="196" t="s">
        <v>3</v>
      </c>
      <c r="F108" s="197" t="s">
        <v>233</v>
      </c>
      <c r="G108" s="14"/>
      <c r="H108" s="198">
        <v>0.648</v>
      </c>
      <c r="I108" s="199"/>
      <c r="J108" s="14"/>
      <c r="K108" s="14"/>
      <c r="L108" s="195"/>
      <c r="M108" s="200"/>
      <c r="N108" s="201"/>
      <c r="O108" s="201"/>
      <c r="P108" s="201"/>
      <c r="Q108" s="201"/>
      <c r="R108" s="201"/>
      <c r="S108" s="201"/>
      <c r="T108" s="202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196" t="s">
        <v>224</v>
      </c>
      <c r="AU108" s="196" t="s">
        <v>22</v>
      </c>
      <c r="AV108" s="14" t="s">
        <v>222</v>
      </c>
      <c r="AW108" s="14" t="s">
        <v>41</v>
      </c>
      <c r="AX108" s="14" t="s">
        <v>88</v>
      </c>
      <c r="AY108" s="196" t="s">
        <v>216</v>
      </c>
    </row>
    <row r="109" spans="1:63" s="12" customFormat="1" ht="22.8" customHeight="1">
      <c r="A109" s="12"/>
      <c r="B109" s="154"/>
      <c r="C109" s="12"/>
      <c r="D109" s="155" t="s">
        <v>79</v>
      </c>
      <c r="E109" s="165" t="s">
        <v>263</v>
      </c>
      <c r="F109" s="165" t="s">
        <v>438</v>
      </c>
      <c r="G109" s="12"/>
      <c r="H109" s="12"/>
      <c r="I109" s="157"/>
      <c r="J109" s="166">
        <f>BK109</f>
        <v>0</v>
      </c>
      <c r="K109" s="12"/>
      <c r="L109" s="154"/>
      <c r="M109" s="159"/>
      <c r="N109" s="160"/>
      <c r="O109" s="160"/>
      <c r="P109" s="161">
        <f>SUM(P110:P111)</f>
        <v>0</v>
      </c>
      <c r="Q109" s="160"/>
      <c r="R109" s="161">
        <f>SUM(R110:R111)</f>
        <v>0</v>
      </c>
      <c r="S109" s="160"/>
      <c r="T109" s="162">
        <f>SUM(T110:T111)</f>
        <v>0.037</v>
      </c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R109" s="155" t="s">
        <v>88</v>
      </c>
      <c r="AT109" s="163" t="s">
        <v>79</v>
      </c>
      <c r="AU109" s="163" t="s">
        <v>88</v>
      </c>
      <c r="AY109" s="155" t="s">
        <v>216</v>
      </c>
      <c r="BK109" s="164">
        <f>SUM(BK110:BK111)</f>
        <v>0</v>
      </c>
    </row>
    <row r="110" spans="1:65" s="2" customFormat="1" ht="62.7" customHeight="1">
      <c r="A110" s="40"/>
      <c r="B110" s="167"/>
      <c r="C110" s="168" t="s">
        <v>257</v>
      </c>
      <c r="D110" s="168" t="s">
        <v>218</v>
      </c>
      <c r="E110" s="169" t="s">
        <v>635</v>
      </c>
      <c r="F110" s="170" t="s">
        <v>636</v>
      </c>
      <c r="G110" s="171" t="s">
        <v>461</v>
      </c>
      <c r="H110" s="172">
        <v>1</v>
      </c>
      <c r="I110" s="173"/>
      <c r="J110" s="174">
        <f>ROUND(I110*H110,2)</f>
        <v>0</v>
      </c>
      <c r="K110" s="175"/>
      <c r="L110" s="41"/>
      <c r="M110" s="176" t="s">
        <v>3</v>
      </c>
      <c r="N110" s="177" t="s">
        <v>51</v>
      </c>
      <c r="O110" s="74"/>
      <c r="P110" s="178">
        <f>O110*H110</f>
        <v>0</v>
      </c>
      <c r="Q110" s="178">
        <v>0</v>
      </c>
      <c r="R110" s="178">
        <f>Q110*H110</f>
        <v>0</v>
      </c>
      <c r="S110" s="178">
        <v>0.037</v>
      </c>
      <c r="T110" s="179">
        <f>S110*H110</f>
        <v>0.037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180" t="s">
        <v>222</v>
      </c>
      <c r="AT110" s="180" t="s">
        <v>218</v>
      </c>
      <c r="AU110" s="180" t="s">
        <v>22</v>
      </c>
      <c r="AY110" s="20" t="s">
        <v>216</v>
      </c>
      <c r="BE110" s="181">
        <f>IF(N110="základní",J110,0)</f>
        <v>0</v>
      </c>
      <c r="BF110" s="181">
        <f>IF(N110="snížená",J110,0)</f>
        <v>0</v>
      </c>
      <c r="BG110" s="181">
        <f>IF(N110="zákl. přenesená",J110,0)</f>
        <v>0</v>
      </c>
      <c r="BH110" s="181">
        <f>IF(N110="sníž. přenesená",J110,0)</f>
        <v>0</v>
      </c>
      <c r="BI110" s="181">
        <f>IF(N110="nulová",J110,0)</f>
        <v>0</v>
      </c>
      <c r="BJ110" s="20" t="s">
        <v>88</v>
      </c>
      <c r="BK110" s="181">
        <f>ROUND(I110*H110,2)</f>
        <v>0</v>
      </c>
      <c r="BL110" s="20" t="s">
        <v>222</v>
      </c>
      <c r="BM110" s="180" t="s">
        <v>637</v>
      </c>
    </row>
    <row r="111" spans="1:47" s="2" customFormat="1" ht="12">
      <c r="A111" s="40"/>
      <c r="B111" s="41"/>
      <c r="C111" s="40"/>
      <c r="D111" s="183" t="s">
        <v>229</v>
      </c>
      <c r="E111" s="40"/>
      <c r="F111" s="191" t="s">
        <v>638</v>
      </c>
      <c r="G111" s="40"/>
      <c r="H111" s="40"/>
      <c r="I111" s="192"/>
      <c r="J111" s="40"/>
      <c r="K111" s="40"/>
      <c r="L111" s="41"/>
      <c r="M111" s="193"/>
      <c r="N111" s="194"/>
      <c r="O111" s="74"/>
      <c r="P111" s="74"/>
      <c r="Q111" s="74"/>
      <c r="R111" s="74"/>
      <c r="S111" s="74"/>
      <c r="T111" s="75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T111" s="20" t="s">
        <v>229</v>
      </c>
      <c r="AU111" s="20" t="s">
        <v>22</v>
      </c>
    </row>
    <row r="112" spans="1:63" s="12" customFormat="1" ht="22.8" customHeight="1">
      <c r="A112" s="12"/>
      <c r="B112" s="154"/>
      <c r="C112" s="12"/>
      <c r="D112" s="155" t="s">
        <v>79</v>
      </c>
      <c r="E112" s="165" t="s">
        <v>555</v>
      </c>
      <c r="F112" s="165" t="s">
        <v>556</v>
      </c>
      <c r="G112" s="12"/>
      <c r="H112" s="12"/>
      <c r="I112" s="157"/>
      <c r="J112" s="166">
        <f>BK112</f>
        <v>0</v>
      </c>
      <c r="K112" s="12"/>
      <c r="L112" s="154"/>
      <c r="M112" s="159"/>
      <c r="N112" s="160"/>
      <c r="O112" s="160"/>
      <c r="P112" s="161">
        <f>SUM(P113:P117)</f>
        <v>0</v>
      </c>
      <c r="Q112" s="160"/>
      <c r="R112" s="161">
        <f>SUM(R113:R117)</f>
        <v>0</v>
      </c>
      <c r="S112" s="160"/>
      <c r="T112" s="162">
        <f>SUM(T113:T117)</f>
        <v>0</v>
      </c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R112" s="155" t="s">
        <v>88</v>
      </c>
      <c r="AT112" s="163" t="s">
        <v>79</v>
      </c>
      <c r="AU112" s="163" t="s">
        <v>88</v>
      </c>
      <c r="AY112" s="155" t="s">
        <v>216</v>
      </c>
      <c r="BK112" s="164">
        <f>SUM(BK113:BK117)</f>
        <v>0</v>
      </c>
    </row>
    <row r="113" spans="1:65" s="2" customFormat="1" ht="37.8" customHeight="1">
      <c r="A113" s="40"/>
      <c r="B113" s="167"/>
      <c r="C113" s="168" t="s">
        <v>263</v>
      </c>
      <c r="D113" s="168" t="s">
        <v>218</v>
      </c>
      <c r="E113" s="169" t="s">
        <v>558</v>
      </c>
      <c r="F113" s="170" t="s">
        <v>559</v>
      </c>
      <c r="G113" s="171" t="s">
        <v>299</v>
      </c>
      <c r="H113" s="172">
        <v>0.164</v>
      </c>
      <c r="I113" s="173"/>
      <c r="J113" s="174">
        <f>ROUND(I113*H113,2)</f>
        <v>0</v>
      </c>
      <c r="K113" s="175"/>
      <c r="L113" s="41"/>
      <c r="M113" s="176" t="s">
        <v>3</v>
      </c>
      <c r="N113" s="177" t="s">
        <v>51</v>
      </c>
      <c r="O113" s="74"/>
      <c r="P113" s="178">
        <f>O113*H113</f>
        <v>0</v>
      </c>
      <c r="Q113" s="178">
        <v>0</v>
      </c>
      <c r="R113" s="178">
        <f>Q113*H113</f>
        <v>0</v>
      </c>
      <c r="S113" s="178">
        <v>0</v>
      </c>
      <c r="T113" s="179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180" t="s">
        <v>222</v>
      </c>
      <c r="AT113" s="180" t="s">
        <v>218</v>
      </c>
      <c r="AU113" s="180" t="s">
        <v>22</v>
      </c>
      <c r="AY113" s="20" t="s">
        <v>216</v>
      </c>
      <c r="BE113" s="181">
        <f>IF(N113="základní",J113,0)</f>
        <v>0</v>
      </c>
      <c r="BF113" s="181">
        <f>IF(N113="snížená",J113,0)</f>
        <v>0</v>
      </c>
      <c r="BG113" s="181">
        <f>IF(N113="zákl. přenesená",J113,0)</f>
        <v>0</v>
      </c>
      <c r="BH113" s="181">
        <f>IF(N113="sníž. přenesená",J113,0)</f>
        <v>0</v>
      </c>
      <c r="BI113" s="181">
        <f>IF(N113="nulová",J113,0)</f>
        <v>0</v>
      </c>
      <c r="BJ113" s="20" t="s">
        <v>88</v>
      </c>
      <c r="BK113" s="181">
        <f>ROUND(I113*H113,2)</f>
        <v>0</v>
      </c>
      <c r="BL113" s="20" t="s">
        <v>222</v>
      </c>
      <c r="BM113" s="180" t="s">
        <v>560</v>
      </c>
    </row>
    <row r="114" spans="1:65" s="2" customFormat="1" ht="49.05" customHeight="1">
      <c r="A114" s="40"/>
      <c r="B114" s="167"/>
      <c r="C114" s="168" t="s">
        <v>267</v>
      </c>
      <c r="D114" s="168" t="s">
        <v>218</v>
      </c>
      <c r="E114" s="169" t="s">
        <v>562</v>
      </c>
      <c r="F114" s="170" t="s">
        <v>563</v>
      </c>
      <c r="G114" s="171" t="s">
        <v>299</v>
      </c>
      <c r="H114" s="172">
        <v>0.82</v>
      </c>
      <c r="I114" s="173"/>
      <c r="J114" s="174">
        <f>ROUND(I114*H114,2)</f>
        <v>0</v>
      </c>
      <c r="K114" s="175"/>
      <c r="L114" s="41"/>
      <c r="M114" s="176" t="s">
        <v>3</v>
      </c>
      <c r="N114" s="177" t="s">
        <v>51</v>
      </c>
      <c r="O114" s="74"/>
      <c r="P114" s="178">
        <f>O114*H114</f>
        <v>0</v>
      </c>
      <c r="Q114" s="178">
        <v>0</v>
      </c>
      <c r="R114" s="178">
        <f>Q114*H114</f>
        <v>0</v>
      </c>
      <c r="S114" s="178">
        <v>0</v>
      </c>
      <c r="T114" s="179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180" t="s">
        <v>222</v>
      </c>
      <c r="AT114" s="180" t="s">
        <v>218</v>
      </c>
      <c r="AU114" s="180" t="s">
        <v>22</v>
      </c>
      <c r="AY114" s="20" t="s">
        <v>216</v>
      </c>
      <c r="BE114" s="181">
        <f>IF(N114="základní",J114,0)</f>
        <v>0</v>
      </c>
      <c r="BF114" s="181">
        <f>IF(N114="snížená",J114,0)</f>
        <v>0</v>
      </c>
      <c r="BG114" s="181">
        <f>IF(N114="zákl. přenesená",J114,0)</f>
        <v>0</v>
      </c>
      <c r="BH114" s="181">
        <f>IF(N114="sníž. přenesená",J114,0)</f>
        <v>0</v>
      </c>
      <c r="BI114" s="181">
        <f>IF(N114="nulová",J114,0)</f>
        <v>0</v>
      </c>
      <c r="BJ114" s="20" t="s">
        <v>88</v>
      </c>
      <c r="BK114" s="181">
        <f>ROUND(I114*H114,2)</f>
        <v>0</v>
      </c>
      <c r="BL114" s="20" t="s">
        <v>222</v>
      </c>
      <c r="BM114" s="180" t="s">
        <v>574</v>
      </c>
    </row>
    <row r="115" spans="1:47" s="2" customFormat="1" ht="12">
      <c r="A115" s="40"/>
      <c r="B115" s="41"/>
      <c r="C115" s="40"/>
      <c r="D115" s="183" t="s">
        <v>229</v>
      </c>
      <c r="E115" s="40"/>
      <c r="F115" s="191" t="s">
        <v>295</v>
      </c>
      <c r="G115" s="40"/>
      <c r="H115" s="40"/>
      <c r="I115" s="192"/>
      <c r="J115" s="40"/>
      <c r="K115" s="40"/>
      <c r="L115" s="41"/>
      <c r="M115" s="193"/>
      <c r="N115" s="194"/>
      <c r="O115" s="74"/>
      <c r="P115" s="74"/>
      <c r="Q115" s="74"/>
      <c r="R115" s="74"/>
      <c r="S115" s="74"/>
      <c r="T115" s="75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T115" s="20" t="s">
        <v>229</v>
      </c>
      <c r="AU115" s="20" t="s">
        <v>22</v>
      </c>
    </row>
    <row r="116" spans="1:51" s="13" customFormat="1" ht="12">
      <c r="A116" s="13"/>
      <c r="B116" s="182"/>
      <c r="C116" s="13"/>
      <c r="D116" s="183" t="s">
        <v>224</v>
      </c>
      <c r="E116" s="13"/>
      <c r="F116" s="185" t="s">
        <v>639</v>
      </c>
      <c r="G116" s="13"/>
      <c r="H116" s="186">
        <v>0.82</v>
      </c>
      <c r="I116" s="187"/>
      <c r="J116" s="13"/>
      <c r="K116" s="13"/>
      <c r="L116" s="182"/>
      <c r="M116" s="188"/>
      <c r="N116" s="189"/>
      <c r="O116" s="189"/>
      <c r="P116" s="189"/>
      <c r="Q116" s="189"/>
      <c r="R116" s="189"/>
      <c r="S116" s="189"/>
      <c r="T116" s="190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184" t="s">
        <v>224</v>
      </c>
      <c r="AU116" s="184" t="s">
        <v>22</v>
      </c>
      <c r="AV116" s="13" t="s">
        <v>22</v>
      </c>
      <c r="AW116" s="13" t="s">
        <v>4</v>
      </c>
      <c r="AX116" s="13" t="s">
        <v>88</v>
      </c>
      <c r="AY116" s="184" t="s">
        <v>216</v>
      </c>
    </row>
    <row r="117" spans="1:65" s="2" customFormat="1" ht="37.8" customHeight="1">
      <c r="A117" s="40"/>
      <c r="B117" s="167"/>
      <c r="C117" s="168" t="s">
        <v>272</v>
      </c>
      <c r="D117" s="168" t="s">
        <v>218</v>
      </c>
      <c r="E117" s="169" t="s">
        <v>590</v>
      </c>
      <c r="F117" s="170" t="s">
        <v>298</v>
      </c>
      <c r="G117" s="171" t="s">
        <v>299</v>
      </c>
      <c r="H117" s="172">
        <v>0.037</v>
      </c>
      <c r="I117" s="173"/>
      <c r="J117" s="174">
        <f>ROUND(I117*H117,2)</f>
        <v>0</v>
      </c>
      <c r="K117" s="175"/>
      <c r="L117" s="41"/>
      <c r="M117" s="176" t="s">
        <v>3</v>
      </c>
      <c r="N117" s="177" t="s">
        <v>51</v>
      </c>
      <c r="O117" s="74"/>
      <c r="P117" s="178">
        <f>O117*H117</f>
        <v>0</v>
      </c>
      <c r="Q117" s="178">
        <v>0</v>
      </c>
      <c r="R117" s="178">
        <f>Q117*H117</f>
        <v>0</v>
      </c>
      <c r="S117" s="178">
        <v>0</v>
      </c>
      <c r="T117" s="179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180" t="s">
        <v>222</v>
      </c>
      <c r="AT117" s="180" t="s">
        <v>218</v>
      </c>
      <c r="AU117" s="180" t="s">
        <v>22</v>
      </c>
      <c r="AY117" s="20" t="s">
        <v>216</v>
      </c>
      <c r="BE117" s="181">
        <f>IF(N117="základní",J117,0)</f>
        <v>0</v>
      </c>
      <c r="BF117" s="181">
        <f>IF(N117="snížená",J117,0)</f>
        <v>0</v>
      </c>
      <c r="BG117" s="181">
        <f>IF(N117="zákl. přenesená",J117,0)</f>
        <v>0</v>
      </c>
      <c r="BH117" s="181">
        <f>IF(N117="sníž. přenesená",J117,0)</f>
        <v>0</v>
      </c>
      <c r="BI117" s="181">
        <f>IF(N117="nulová",J117,0)</f>
        <v>0</v>
      </c>
      <c r="BJ117" s="20" t="s">
        <v>88</v>
      </c>
      <c r="BK117" s="181">
        <f>ROUND(I117*H117,2)</f>
        <v>0</v>
      </c>
      <c r="BL117" s="20" t="s">
        <v>222</v>
      </c>
      <c r="BM117" s="180" t="s">
        <v>591</v>
      </c>
    </row>
    <row r="118" spans="1:63" s="12" customFormat="1" ht="22.8" customHeight="1">
      <c r="A118" s="12"/>
      <c r="B118" s="154"/>
      <c r="C118" s="12"/>
      <c r="D118" s="155" t="s">
        <v>79</v>
      </c>
      <c r="E118" s="165" t="s">
        <v>592</v>
      </c>
      <c r="F118" s="165" t="s">
        <v>593</v>
      </c>
      <c r="G118" s="12"/>
      <c r="H118" s="12"/>
      <c r="I118" s="157"/>
      <c r="J118" s="166">
        <f>BK118</f>
        <v>0</v>
      </c>
      <c r="K118" s="12"/>
      <c r="L118" s="154"/>
      <c r="M118" s="159"/>
      <c r="N118" s="160"/>
      <c r="O118" s="160"/>
      <c r="P118" s="161">
        <f>P119</f>
        <v>0</v>
      </c>
      <c r="Q118" s="160"/>
      <c r="R118" s="161">
        <f>R119</f>
        <v>0</v>
      </c>
      <c r="S118" s="160"/>
      <c r="T118" s="162">
        <f>T119</f>
        <v>0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155" t="s">
        <v>88</v>
      </c>
      <c r="AT118" s="163" t="s">
        <v>79</v>
      </c>
      <c r="AU118" s="163" t="s">
        <v>88</v>
      </c>
      <c r="AY118" s="155" t="s">
        <v>216</v>
      </c>
      <c r="BK118" s="164">
        <f>BK119</f>
        <v>0</v>
      </c>
    </row>
    <row r="119" spans="1:65" s="2" customFormat="1" ht="37.8" customHeight="1">
      <c r="A119" s="40"/>
      <c r="B119" s="167"/>
      <c r="C119" s="168" t="s">
        <v>279</v>
      </c>
      <c r="D119" s="168" t="s">
        <v>218</v>
      </c>
      <c r="E119" s="169" t="s">
        <v>640</v>
      </c>
      <c r="F119" s="170" t="s">
        <v>641</v>
      </c>
      <c r="G119" s="171" t="s">
        <v>299</v>
      </c>
      <c r="H119" s="172">
        <v>0.369</v>
      </c>
      <c r="I119" s="173"/>
      <c r="J119" s="174">
        <f>ROUND(I119*H119,2)</f>
        <v>0</v>
      </c>
      <c r="K119" s="175"/>
      <c r="L119" s="41"/>
      <c r="M119" s="176" t="s">
        <v>3</v>
      </c>
      <c r="N119" s="177" t="s">
        <v>51</v>
      </c>
      <c r="O119" s="74"/>
      <c r="P119" s="178">
        <f>O119*H119</f>
        <v>0</v>
      </c>
      <c r="Q119" s="178">
        <v>0</v>
      </c>
      <c r="R119" s="178">
        <f>Q119*H119</f>
        <v>0</v>
      </c>
      <c r="S119" s="178">
        <v>0</v>
      </c>
      <c r="T119" s="179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180" t="s">
        <v>222</v>
      </c>
      <c r="AT119" s="180" t="s">
        <v>218</v>
      </c>
      <c r="AU119" s="180" t="s">
        <v>22</v>
      </c>
      <c r="AY119" s="20" t="s">
        <v>216</v>
      </c>
      <c r="BE119" s="181">
        <f>IF(N119="základní",J119,0)</f>
        <v>0</v>
      </c>
      <c r="BF119" s="181">
        <f>IF(N119="snížená",J119,0)</f>
        <v>0</v>
      </c>
      <c r="BG119" s="181">
        <f>IF(N119="zákl. přenesená",J119,0)</f>
        <v>0</v>
      </c>
      <c r="BH119" s="181">
        <f>IF(N119="sníž. přenesená",J119,0)</f>
        <v>0</v>
      </c>
      <c r="BI119" s="181">
        <f>IF(N119="nulová",J119,0)</f>
        <v>0</v>
      </c>
      <c r="BJ119" s="20" t="s">
        <v>88</v>
      </c>
      <c r="BK119" s="181">
        <f>ROUND(I119*H119,2)</f>
        <v>0</v>
      </c>
      <c r="BL119" s="20" t="s">
        <v>222</v>
      </c>
      <c r="BM119" s="180" t="s">
        <v>642</v>
      </c>
    </row>
    <row r="120" spans="1:63" s="12" customFormat="1" ht="25.9" customHeight="1">
      <c r="A120" s="12"/>
      <c r="B120" s="154"/>
      <c r="C120" s="12"/>
      <c r="D120" s="155" t="s">
        <v>79</v>
      </c>
      <c r="E120" s="156" t="s">
        <v>643</v>
      </c>
      <c r="F120" s="156" t="s">
        <v>644</v>
      </c>
      <c r="G120" s="12"/>
      <c r="H120" s="12"/>
      <c r="I120" s="157"/>
      <c r="J120" s="158">
        <f>BK120</f>
        <v>0</v>
      </c>
      <c r="K120" s="12"/>
      <c r="L120" s="154"/>
      <c r="M120" s="159"/>
      <c r="N120" s="160"/>
      <c r="O120" s="160"/>
      <c r="P120" s="161">
        <f>P121+P124</f>
        <v>0</v>
      </c>
      <c r="Q120" s="160"/>
      <c r="R120" s="161">
        <f>R121+R124</f>
        <v>0</v>
      </c>
      <c r="S120" s="160"/>
      <c r="T120" s="162">
        <f>T121+T124</f>
        <v>0.127125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155" t="s">
        <v>22</v>
      </c>
      <c r="AT120" s="163" t="s">
        <v>79</v>
      </c>
      <c r="AU120" s="163" t="s">
        <v>80</v>
      </c>
      <c r="AY120" s="155" t="s">
        <v>216</v>
      </c>
      <c r="BK120" s="164">
        <f>BK121+BK124</f>
        <v>0</v>
      </c>
    </row>
    <row r="121" spans="1:63" s="12" customFormat="1" ht="22.8" customHeight="1">
      <c r="A121" s="12"/>
      <c r="B121" s="154"/>
      <c r="C121" s="12"/>
      <c r="D121" s="155" t="s">
        <v>79</v>
      </c>
      <c r="E121" s="165" t="s">
        <v>645</v>
      </c>
      <c r="F121" s="165" t="s">
        <v>646</v>
      </c>
      <c r="G121" s="12"/>
      <c r="H121" s="12"/>
      <c r="I121" s="157"/>
      <c r="J121" s="166">
        <f>BK121</f>
        <v>0</v>
      </c>
      <c r="K121" s="12"/>
      <c r="L121" s="154"/>
      <c r="M121" s="159"/>
      <c r="N121" s="160"/>
      <c r="O121" s="160"/>
      <c r="P121" s="161">
        <f>SUM(P122:P123)</f>
        <v>0</v>
      </c>
      <c r="Q121" s="160"/>
      <c r="R121" s="161">
        <f>SUM(R122:R123)</f>
        <v>0</v>
      </c>
      <c r="S121" s="160"/>
      <c r="T121" s="162">
        <f>SUM(T122:T123)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155" t="s">
        <v>22</v>
      </c>
      <c r="AT121" s="163" t="s">
        <v>79</v>
      </c>
      <c r="AU121" s="163" t="s">
        <v>88</v>
      </c>
      <c r="AY121" s="155" t="s">
        <v>216</v>
      </c>
      <c r="BK121" s="164">
        <f>SUM(BK122:BK123)</f>
        <v>0</v>
      </c>
    </row>
    <row r="122" spans="1:65" s="2" customFormat="1" ht="37.8" customHeight="1">
      <c r="A122" s="40"/>
      <c r="B122" s="167"/>
      <c r="C122" s="168" t="s">
        <v>286</v>
      </c>
      <c r="D122" s="168" t="s">
        <v>218</v>
      </c>
      <c r="E122" s="169" t="s">
        <v>647</v>
      </c>
      <c r="F122" s="170" t="s">
        <v>648</v>
      </c>
      <c r="G122" s="171" t="s">
        <v>260</v>
      </c>
      <c r="H122" s="172">
        <v>4</v>
      </c>
      <c r="I122" s="173"/>
      <c r="J122" s="174">
        <f>ROUND(I122*H122,2)</f>
        <v>0</v>
      </c>
      <c r="K122" s="175"/>
      <c r="L122" s="41"/>
      <c r="M122" s="176" t="s">
        <v>3</v>
      </c>
      <c r="N122" s="177" t="s">
        <v>51</v>
      </c>
      <c r="O122" s="74"/>
      <c r="P122" s="178">
        <f>O122*H122</f>
        <v>0</v>
      </c>
      <c r="Q122" s="178">
        <v>0</v>
      </c>
      <c r="R122" s="178">
        <f>Q122*H122</f>
        <v>0</v>
      </c>
      <c r="S122" s="178">
        <v>0</v>
      </c>
      <c r="T122" s="179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180" t="s">
        <v>302</v>
      </c>
      <c r="AT122" s="180" t="s">
        <v>218</v>
      </c>
      <c r="AU122" s="180" t="s">
        <v>22</v>
      </c>
      <c r="AY122" s="20" t="s">
        <v>216</v>
      </c>
      <c r="BE122" s="181">
        <f>IF(N122="základní",J122,0)</f>
        <v>0</v>
      </c>
      <c r="BF122" s="181">
        <f>IF(N122="snížená",J122,0)</f>
        <v>0</v>
      </c>
      <c r="BG122" s="181">
        <f>IF(N122="zákl. přenesená",J122,0)</f>
        <v>0</v>
      </c>
      <c r="BH122" s="181">
        <f>IF(N122="sníž. přenesená",J122,0)</f>
        <v>0</v>
      </c>
      <c r="BI122" s="181">
        <f>IF(N122="nulová",J122,0)</f>
        <v>0</v>
      </c>
      <c r="BJ122" s="20" t="s">
        <v>88</v>
      </c>
      <c r="BK122" s="181">
        <f>ROUND(I122*H122,2)</f>
        <v>0</v>
      </c>
      <c r="BL122" s="20" t="s">
        <v>302</v>
      </c>
      <c r="BM122" s="180" t="s">
        <v>649</v>
      </c>
    </row>
    <row r="123" spans="1:47" s="2" customFormat="1" ht="12">
      <c r="A123" s="40"/>
      <c r="B123" s="41"/>
      <c r="C123" s="40"/>
      <c r="D123" s="183" t="s">
        <v>229</v>
      </c>
      <c r="E123" s="40"/>
      <c r="F123" s="191" t="s">
        <v>650</v>
      </c>
      <c r="G123" s="40"/>
      <c r="H123" s="40"/>
      <c r="I123" s="192"/>
      <c r="J123" s="40"/>
      <c r="K123" s="40"/>
      <c r="L123" s="41"/>
      <c r="M123" s="193"/>
      <c r="N123" s="194"/>
      <c r="O123" s="74"/>
      <c r="P123" s="74"/>
      <c r="Q123" s="74"/>
      <c r="R123" s="74"/>
      <c r="S123" s="74"/>
      <c r="T123" s="75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T123" s="20" t="s">
        <v>229</v>
      </c>
      <c r="AU123" s="20" t="s">
        <v>22</v>
      </c>
    </row>
    <row r="124" spans="1:63" s="12" customFormat="1" ht="22.8" customHeight="1">
      <c r="A124" s="12"/>
      <c r="B124" s="154"/>
      <c r="C124" s="12"/>
      <c r="D124" s="155" t="s">
        <v>79</v>
      </c>
      <c r="E124" s="165" t="s">
        <v>651</v>
      </c>
      <c r="F124" s="165" t="s">
        <v>652</v>
      </c>
      <c r="G124" s="12"/>
      <c r="H124" s="12"/>
      <c r="I124" s="157"/>
      <c r="J124" s="166">
        <f>BK124</f>
        <v>0</v>
      </c>
      <c r="K124" s="12"/>
      <c r="L124" s="154"/>
      <c r="M124" s="159"/>
      <c r="N124" s="160"/>
      <c r="O124" s="160"/>
      <c r="P124" s="161">
        <f>SUM(P125:P127)</f>
        <v>0</v>
      </c>
      <c r="Q124" s="160"/>
      <c r="R124" s="161">
        <f>SUM(R125:R127)</f>
        <v>0</v>
      </c>
      <c r="S124" s="160"/>
      <c r="T124" s="162">
        <f>SUM(T125:T127)</f>
        <v>0.127125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155" t="s">
        <v>22</v>
      </c>
      <c r="AT124" s="163" t="s">
        <v>79</v>
      </c>
      <c r="AU124" s="163" t="s">
        <v>88</v>
      </c>
      <c r="AY124" s="155" t="s">
        <v>216</v>
      </c>
      <c r="BK124" s="164">
        <f>SUM(BK125:BK127)</f>
        <v>0</v>
      </c>
    </row>
    <row r="125" spans="1:65" s="2" customFormat="1" ht="14.4" customHeight="1">
      <c r="A125" s="40"/>
      <c r="B125" s="167"/>
      <c r="C125" s="168" t="s">
        <v>291</v>
      </c>
      <c r="D125" s="168" t="s">
        <v>218</v>
      </c>
      <c r="E125" s="169" t="s">
        <v>653</v>
      </c>
      <c r="F125" s="170" t="s">
        <v>654</v>
      </c>
      <c r="G125" s="171" t="s">
        <v>221</v>
      </c>
      <c r="H125" s="172">
        <v>7.5</v>
      </c>
      <c r="I125" s="173"/>
      <c r="J125" s="174">
        <f>ROUND(I125*H125,2)</f>
        <v>0</v>
      </c>
      <c r="K125" s="175"/>
      <c r="L125" s="41"/>
      <c r="M125" s="176" t="s">
        <v>3</v>
      </c>
      <c r="N125" s="177" t="s">
        <v>51</v>
      </c>
      <c r="O125" s="74"/>
      <c r="P125" s="178">
        <f>O125*H125</f>
        <v>0</v>
      </c>
      <c r="Q125" s="178">
        <v>0</v>
      </c>
      <c r="R125" s="178">
        <f>Q125*H125</f>
        <v>0</v>
      </c>
      <c r="S125" s="178">
        <v>0.01695</v>
      </c>
      <c r="T125" s="179">
        <f>S125*H125</f>
        <v>0.127125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180" t="s">
        <v>302</v>
      </c>
      <c r="AT125" s="180" t="s">
        <v>218</v>
      </c>
      <c r="AU125" s="180" t="s">
        <v>22</v>
      </c>
      <c r="AY125" s="20" t="s">
        <v>216</v>
      </c>
      <c r="BE125" s="181">
        <f>IF(N125="základní",J125,0)</f>
        <v>0</v>
      </c>
      <c r="BF125" s="181">
        <f>IF(N125="snížená",J125,0)</f>
        <v>0</v>
      </c>
      <c r="BG125" s="181">
        <f>IF(N125="zákl. přenesená",J125,0)</f>
        <v>0</v>
      </c>
      <c r="BH125" s="181">
        <f>IF(N125="sníž. přenesená",J125,0)</f>
        <v>0</v>
      </c>
      <c r="BI125" s="181">
        <f>IF(N125="nulová",J125,0)</f>
        <v>0</v>
      </c>
      <c r="BJ125" s="20" t="s">
        <v>88</v>
      </c>
      <c r="BK125" s="181">
        <f>ROUND(I125*H125,2)</f>
        <v>0</v>
      </c>
      <c r="BL125" s="20" t="s">
        <v>302</v>
      </c>
      <c r="BM125" s="180" t="s">
        <v>655</v>
      </c>
    </row>
    <row r="126" spans="1:51" s="13" customFormat="1" ht="12">
      <c r="A126" s="13"/>
      <c r="B126" s="182"/>
      <c r="C126" s="13"/>
      <c r="D126" s="183" t="s">
        <v>224</v>
      </c>
      <c r="E126" s="184" t="s">
        <v>3</v>
      </c>
      <c r="F126" s="185" t="s">
        <v>656</v>
      </c>
      <c r="G126" s="13"/>
      <c r="H126" s="186">
        <v>7.5</v>
      </c>
      <c r="I126" s="187"/>
      <c r="J126" s="13"/>
      <c r="K126" s="13"/>
      <c r="L126" s="182"/>
      <c r="M126" s="188"/>
      <c r="N126" s="189"/>
      <c r="O126" s="189"/>
      <c r="P126" s="189"/>
      <c r="Q126" s="189"/>
      <c r="R126" s="189"/>
      <c r="S126" s="189"/>
      <c r="T126" s="190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184" t="s">
        <v>224</v>
      </c>
      <c r="AU126" s="184" t="s">
        <v>22</v>
      </c>
      <c r="AV126" s="13" t="s">
        <v>22</v>
      </c>
      <c r="AW126" s="13" t="s">
        <v>41</v>
      </c>
      <c r="AX126" s="13" t="s">
        <v>88</v>
      </c>
      <c r="AY126" s="184" t="s">
        <v>216</v>
      </c>
    </row>
    <row r="127" spans="1:65" s="2" customFormat="1" ht="24.15" customHeight="1">
      <c r="A127" s="40"/>
      <c r="B127" s="167"/>
      <c r="C127" s="168" t="s">
        <v>9</v>
      </c>
      <c r="D127" s="168" t="s">
        <v>218</v>
      </c>
      <c r="E127" s="169" t="s">
        <v>657</v>
      </c>
      <c r="F127" s="170" t="s">
        <v>658</v>
      </c>
      <c r="G127" s="171" t="s">
        <v>221</v>
      </c>
      <c r="H127" s="172">
        <v>7.5</v>
      </c>
      <c r="I127" s="173"/>
      <c r="J127" s="174">
        <f>ROUND(I127*H127,2)</f>
        <v>0</v>
      </c>
      <c r="K127" s="175"/>
      <c r="L127" s="41"/>
      <c r="M127" s="214" t="s">
        <v>3</v>
      </c>
      <c r="N127" s="215" t="s">
        <v>51</v>
      </c>
      <c r="O127" s="216"/>
      <c r="P127" s="217">
        <f>O127*H127</f>
        <v>0</v>
      </c>
      <c r="Q127" s="217">
        <v>0</v>
      </c>
      <c r="R127" s="217">
        <f>Q127*H127</f>
        <v>0</v>
      </c>
      <c r="S127" s="217">
        <v>0</v>
      </c>
      <c r="T127" s="218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180" t="s">
        <v>302</v>
      </c>
      <c r="AT127" s="180" t="s">
        <v>218</v>
      </c>
      <c r="AU127" s="180" t="s">
        <v>22</v>
      </c>
      <c r="AY127" s="20" t="s">
        <v>216</v>
      </c>
      <c r="BE127" s="181">
        <f>IF(N127="základní",J127,0)</f>
        <v>0</v>
      </c>
      <c r="BF127" s="181">
        <f>IF(N127="snížená",J127,0)</f>
        <v>0</v>
      </c>
      <c r="BG127" s="181">
        <f>IF(N127="zákl. přenesená",J127,0)</f>
        <v>0</v>
      </c>
      <c r="BH127" s="181">
        <f>IF(N127="sníž. přenesená",J127,0)</f>
        <v>0</v>
      </c>
      <c r="BI127" s="181">
        <f>IF(N127="nulová",J127,0)</f>
        <v>0</v>
      </c>
      <c r="BJ127" s="20" t="s">
        <v>88</v>
      </c>
      <c r="BK127" s="181">
        <f>ROUND(I127*H127,2)</f>
        <v>0</v>
      </c>
      <c r="BL127" s="20" t="s">
        <v>302</v>
      </c>
      <c r="BM127" s="180" t="s">
        <v>659</v>
      </c>
    </row>
    <row r="128" spans="1:31" s="2" customFormat="1" ht="6.95" customHeight="1">
      <c r="A128" s="40"/>
      <c r="B128" s="57"/>
      <c r="C128" s="58"/>
      <c r="D128" s="58"/>
      <c r="E128" s="58"/>
      <c r="F128" s="58"/>
      <c r="G128" s="58"/>
      <c r="H128" s="58"/>
      <c r="I128" s="58"/>
      <c r="J128" s="58"/>
      <c r="K128" s="58"/>
      <c r="L128" s="41"/>
      <c r="M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</row>
  </sheetData>
  <autoFilter ref="C87:K127"/>
  <mergeCells count="9">
    <mergeCell ref="E7:H7"/>
    <mergeCell ref="E9:H9"/>
    <mergeCell ref="E18:H18"/>
    <mergeCell ref="E27:H27"/>
    <mergeCell ref="E48:H48"/>
    <mergeCell ref="E50:H50"/>
    <mergeCell ref="E78:H78"/>
    <mergeCell ref="E80:H8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9" t="s">
        <v>6</v>
      </c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173</v>
      </c>
    </row>
    <row r="3" spans="2:46" s="1" customFormat="1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3"/>
      <c r="AT3" s="20" t="s">
        <v>22</v>
      </c>
    </row>
    <row r="4" spans="2:46" s="1" customFormat="1" ht="24.95" customHeight="1">
      <c r="B4" s="23"/>
      <c r="D4" s="24" t="s">
        <v>186</v>
      </c>
      <c r="L4" s="23"/>
      <c r="M4" s="116" t="s">
        <v>11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33" t="s">
        <v>17</v>
      </c>
      <c r="L6" s="23"/>
    </row>
    <row r="7" spans="2:12" s="1" customFormat="1" ht="16.5" customHeight="1">
      <c r="B7" s="23"/>
      <c r="E7" s="117" t="str">
        <f>'Rekapitulace stavby'!K6</f>
        <v>II/187 Kolínec průtah</v>
      </c>
      <c r="F7" s="33"/>
      <c r="G7" s="33"/>
      <c r="H7" s="33"/>
      <c r="L7" s="23"/>
    </row>
    <row r="8" spans="1:31" s="2" customFormat="1" ht="12" customHeight="1">
      <c r="A8" s="40"/>
      <c r="B8" s="41"/>
      <c r="C8" s="40"/>
      <c r="D8" s="33" t="s">
        <v>187</v>
      </c>
      <c r="E8" s="40"/>
      <c r="F8" s="40"/>
      <c r="G8" s="40"/>
      <c r="H8" s="40"/>
      <c r="I8" s="40"/>
      <c r="J8" s="40"/>
      <c r="K8" s="40"/>
      <c r="L8" s="118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1"/>
      <c r="C9" s="40"/>
      <c r="D9" s="40"/>
      <c r="E9" s="64" t="s">
        <v>2564</v>
      </c>
      <c r="F9" s="40"/>
      <c r="G9" s="40"/>
      <c r="H9" s="40"/>
      <c r="I9" s="40"/>
      <c r="J9" s="40"/>
      <c r="K9" s="40"/>
      <c r="L9" s="118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1"/>
      <c r="C10" s="40"/>
      <c r="D10" s="40"/>
      <c r="E10" s="40"/>
      <c r="F10" s="40"/>
      <c r="G10" s="40"/>
      <c r="H10" s="40"/>
      <c r="I10" s="40"/>
      <c r="J10" s="40"/>
      <c r="K10" s="40"/>
      <c r="L10" s="118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1"/>
      <c r="C11" s="40"/>
      <c r="D11" s="33" t="s">
        <v>19</v>
      </c>
      <c r="E11" s="40"/>
      <c r="F11" s="28" t="s">
        <v>20</v>
      </c>
      <c r="G11" s="40"/>
      <c r="H11" s="40"/>
      <c r="I11" s="33" t="s">
        <v>21</v>
      </c>
      <c r="J11" s="28" t="s">
        <v>3</v>
      </c>
      <c r="K11" s="40"/>
      <c r="L11" s="118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1"/>
      <c r="C12" s="40"/>
      <c r="D12" s="33" t="s">
        <v>23</v>
      </c>
      <c r="E12" s="40"/>
      <c r="F12" s="28" t="s">
        <v>24</v>
      </c>
      <c r="G12" s="40"/>
      <c r="H12" s="40"/>
      <c r="I12" s="33" t="s">
        <v>25</v>
      </c>
      <c r="J12" s="66" t="str">
        <f>'Rekapitulace stavby'!AN8</f>
        <v>21. 1. 2021</v>
      </c>
      <c r="K12" s="40"/>
      <c r="L12" s="118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1"/>
      <c r="C13" s="40"/>
      <c r="D13" s="40"/>
      <c r="E13" s="40"/>
      <c r="F13" s="40"/>
      <c r="G13" s="40"/>
      <c r="H13" s="40"/>
      <c r="I13" s="40"/>
      <c r="J13" s="40"/>
      <c r="K13" s="40"/>
      <c r="L13" s="118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1"/>
      <c r="C14" s="40"/>
      <c r="D14" s="33" t="s">
        <v>31</v>
      </c>
      <c r="E14" s="40"/>
      <c r="F14" s="40"/>
      <c r="G14" s="40"/>
      <c r="H14" s="40"/>
      <c r="I14" s="33" t="s">
        <v>32</v>
      </c>
      <c r="J14" s="28" t="s">
        <v>33</v>
      </c>
      <c r="K14" s="40"/>
      <c r="L14" s="118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1"/>
      <c r="C15" s="40"/>
      <c r="D15" s="40"/>
      <c r="E15" s="28" t="s">
        <v>34</v>
      </c>
      <c r="F15" s="40"/>
      <c r="G15" s="40"/>
      <c r="H15" s="40"/>
      <c r="I15" s="33" t="s">
        <v>35</v>
      </c>
      <c r="J15" s="28" t="s">
        <v>3</v>
      </c>
      <c r="K15" s="40"/>
      <c r="L15" s="118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1"/>
      <c r="C16" s="40"/>
      <c r="D16" s="40"/>
      <c r="E16" s="40"/>
      <c r="F16" s="40"/>
      <c r="G16" s="40"/>
      <c r="H16" s="40"/>
      <c r="I16" s="40"/>
      <c r="J16" s="40"/>
      <c r="K16" s="40"/>
      <c r="L16" s="118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1"/>
      <c r="C17" s="40"/>
      <c r="D17" s="33" t="s">
        <v>36</v>
      </c>
      <c r="E17" s="40"/>
      <c r="F17" s="40"/>
      <c r="G17" s="40"/>
      <c r="H17" s="40"/>
      <c r="I17" s="33" t="s">
        <v>32</v>
      </c>
      <c r="J17" s="34" t="str">
        <f>'Rekapitulace stavby'!AN13</f>
        <v>Vyplň údaj</v>
      </c>
      <c r="K17" s="40"/>
      <c r="L17" s="118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1"/>
      <c r="C18" s="40"/>
      <c r="D18" s="40"/>
      <c r="E18" s="34" t="str">
        <f>'Rekapitulace stavby'!E14</f>
        <v>Vyplň údaj</v>
      </c>
      <c r="F18" s="28"/>
      <c r="G18" s="28"/>
      <c r="H18" s="28"/>
      <c r="I18" s="33" t="s">
        <v>35</v>
      </c>
      <c r="J18" s="34" t="str">
        <f>'Rekapitulace stavby'!AN14</f>
        <v>Vyplň údaj</v>
      </c>
      <c r="K18" s="40"/>
      <c r="L18" s="118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1"/>
      <c r="C19" s="40"/>
      <c r="D19" s="40"/>
      <c r="E19" s="40"/>
      <c r="F19" s="40"/>
      <c r="G19" s="40"/>
      <c r="H19" s="40"/>
      <c r="I19" s="40"/>
      <c r="J19" s="40"/>
      <c r="K19" s="40"/>
      <c r="L19" s="118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1"/>
      <c r="C20" s="40"/>
      <c r="D20" s="33" t="s">
        <v>38</v>
      </c>
      <c r="E20" s="40"/>
      <c r="F20" s="40"/>
      <c r="G20" s="40"/>
      <c r="H20" s="40"/>
      <c r="I20" s="33" t="s">
        <v>32</v>
      </c>
      <c r="J20" s="28" t="s">
        <v>39</v>
      </c>
      <c r="K20" s="40"/>
      <c r="L20" s="118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1"/>
      <c r="C21" s="40"/>
      <c r="D21" s="40"/>
      <c r="E21" s="28" t="s">
        <v>40</v>
      </c>
      <c r="F21" s="40"/>
      <c r="G21" s="40"/>
      <c r="H21" s="40"/>
      <c r="I21" s="33" t="s">
        <v>35</v>
      </c>
      <c r="J21" s="28" t="s">
        <v>3</v>
      </c>
      <c r="K21" s="40"/>
      <c r="L21" s="118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1"/>
      <c r="C22" s="40"/>
      <c r="D22" s="40"/>
      <c r="E22" s="40"/>
      <c r="F22" s="40"/>
      <c r="G22" s="40"/>
      <c r="H22" s="40"/>
      <c r="I22" s="40"/>
      <c r="J22" s="40"/>
      <c r="K22" s="40"/>
      <c r="L22" s="118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1"/>
      <c r="C23" s="40"/>
      <c r="D23" s="33" t="s">
        <v>42</v>
      </c>
      <c r="E23" s="40"/>
      <c r="F23" s="40"/>
      <c r="G23" s="40"/>
      <c r="H23" s="40"/>
      <c r="I23" s="33" t="s">
        <v>32</v>
      </c>
      <c r="J23" s="28" t="s">
        <v>39</v>
      </c>
      <c r="K23" s="40"/>
      <c r="L23" s="118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1"/>
      <c r="C24" s="40"/>
      <c r="D24" s="40"/>
      <c r="E24" s="28" t="s">
        <v>43</v>
      </c>
      <c r="F24" s="40"/>
      <c r="G24" s="40"/>
      <c r="H24" s="40"/>
      <c r="I24" s="33" t="s">
        <v>35</v>
      </c>
      <c r="J24" s="28" t="s">
        <v>3</v>
      </c>
      <c r="K24" s="40"/>
      <c r="L24" s="118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1"/>
      <c r="C25" s="40"/>
      <c r="D25" s="40"/>
      <c r="E25" s="40"/>
      <c r="F25" s="40"/>
      <c r="G25" s="40"/>
      <c r="H25" s="40"/>
      <c r="I25" s="40"/>
      <c r="J25" s="40"/>
      <c r="K25" s="40"/>
      <c r="L25" s="118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1"/>
      <c r="C26" s="40"/>
      <c r="D26" s="33" t="s">
        <v>44</v>
      </c>
      <c r="E26" s="40"/>
      <c r="F26" s="40"/>
      <c r="G26" s="40"/>
      <c r="H26" s="40"/>
      <c r="I26" s="40"/>
      <c r="J26" s="40"/>
      <c r="K26" s="40"/>
      <c r="L26" s="118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19"/>
      <c r="B27" s="120"/>
      <c r="C27" s="119"/>
      <c r="D27" s="119"/>
      <c r="E27" s="38" t="s">
        <v>3</v>
      </c>
      <c r="F27" s="38"/>
      <c r="G27" s="38"/>
      <c r="H27" s="38"/>
      <c r="I27" s="119"/>
      <c r="J27" s="119"/>
      <c r="K27" s="119"/>
      <c r="L27" s="121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</row>
    <row r="28" spans="1:31" s="2" customFormat="1" ht="6.95" customHeight="1">
      <c r="A28" s="40"/>
      <c r="B28" s="41"/>
      <c r="C28" s="40"/>
      <c r="D28" s="40"/>
      <c r="E28" s="40"/>
      <c r="F28" s="40"/>
      <c r="G28" s="40"/>
      <c r="H28" s="40"/>
      <c r="I28" s="40"/>
      <c r="J28" s="40"/>
      <c r="K28" s="40"/>
      <c r="L28" s="118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1"/>
      <c r="C29" s="40"/>
      <c r="D29" s="86"/>
      <c r="E29" s="86"/>
      <c r="F29" s="86"/>
      <c r="G29" s="86"/>
      <c r="H29" s="86"/>
      <c r="I29" s="86"/>
      <c r="J29" s="86"/>
      <c r="K29" s="86"/>
      <c r="L29" s="118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1"/>
      <c r="C30" s="40"/>
      <c r="D30" s="122" t="s">
        <v>46</v>
      </c>
      <c r="E30" s="40"/>
      <c r="F30" s="40"/>
      <c r="G30" s="40"/>
      <c r="H30" s="40"/>
      <c r="I30" s="40"/>
      <c r="J30" s="92">
        <f>ROUND(J87,2)</f>
        <v>0</v>
      </c>
      <c r="K30" s="40"/>
      <c r="L30" s="118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1"/>
      <c r="C31" s="40"/>
      <c r="D31" s="86"/>
      <c r="E31" s="86"/>
      <c r="F31" s="86"/>
      <c r="G31" s="86"/>
      <c r="H31" s="86"/>
      <c r="I31" s="86"/>
      <c r="J31" s="86"/>
      <c r="K31" s="86"/>
      <c r="L31" s="118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1"/>
      <c r="C32" s="40"/>
      <c r="D32" s="40"/>
      <c r="E32" s="40"/>
      <c r="F32" s="45" t="s">
        <v>48</v>
      </c>
      <c r="G32" s="40"/>
      <c r="H32" s="40"/>
      <c r="I32" s="45" t="s">
        <v>47</v>
      </c>
      <c r="J32" s="45" t="s">
        <v>49</v>
      </c>
      <c r="K32" s="40"/>
      <c r="L32" s="118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1"/>
      <c r="C33" s="40"/>
      <c r="D33" s="123" t="s">
        <v>50</v>
      </c>
      <c r="E33" s="33" t="s">
        <v>51</v>
      </c>
      <c r="F33" s="124">
        <f>ROUND((SUM(BE87:BE135)),2)</f>
        <v>0</v>
      </c>
      <c r="G33" s="40"/>
      <c r="H33" s="40"/>
      <c r="I33" s="125">
        <v>0.21</v>
      </c>
      <c r="J33" s="124">
        <f>ROUND(((SUM(BE87:BE135))*I33),2)</f>
        <v>0</v>
      </c>
      <c r="K33" s="40"/>
      <c r="L33" s="118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1"/>
      <c r="C34" s="40"/>
      <c r="D34" s="40"/>
      <c r="E34" s="33" t="s">
        <v>52</v>
      </c>
      <c r="F34" s="124">
        <f>ROUND((SUM(BF87:BF135)),2)</f>
        <v>0</v>
      </c>
      <c r="G34" s="40"/>
      <c r="H34" s="40"/>
      <c r="I34" s="125">
        <v>0.15</v>
      </c>
      <c r="J34" s="124">
        <f>ROUND(((SUM(BF87:BF135))*I34),2)</f>
        <v>0</v>
      </c>
      <c r="K34" s="40"/>
      <c r="L34" s="118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1"/>
      <c r="C35" s="40"/>
      <c r="D35" s="40"/>
      <c r="E35" s="33" t="s">
        <v>53</v>
      </c>
      <c r="F35" s="124">
        <f>ROUND((SUM(BG87:BG135)),2)</f>
        <v>0</v>
      </c>
      <c r="G35" s="40"/>
      <c r="H35" s="40"/>
      <c r="I35" s="125">
        <v>0.21</v>
      </c>
      <c r="J35" s="124">
        <f>0</f>
        <v>0</v>
      </c>
      <c r="K35" s="40"/>
      <c r="L35" s="118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1"/>
      <c r="C36" s="40"/>
      <c r="D36" s="40"/>
      <c r="E36" s="33" t="s">
        <v>54</v>
      </c>
      <c r="F36" s="124">
        <f>ROUND((SUM(BH87:BH135)),2)</f>
        <v>0</v>
      </c>
      <c r="G36" s="40"/>
      <c r="H36" s="40"/>
      <c r="I36" s="125">
        <v>0.15</v>
      </c>
      <c r="J36" s="124">
        <f>0</f>
        <v>0</v>
      </c>
      <c r="K36" s="40"/>
      <c r="L36" s="118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1"/>
      <c r="C37" s="40"/>
      <c r="D37" s="40"/>
      <c r="E37" s="33" t="s">
        <v>55</v>
      </c>
      <c r="F37" s="124">
        <f>ROUND((SUM(BI87:BI135)),2)</f>
        <v>0</v>
      </c>
      <c r="G37" s="40"/>
      <c r="H37" s="40"/>
      <c r="I37" s="125">
        <v>0</v>
      </c>
      <c r="J37" s="124">
        <f>0</f>
        <v>0</v>
      </c>
      <c r="K37" s="40"/>
      <c r="L37" s="118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1"/>
      <c r="C38" s="40"/>
      <c r="D38" s="40"/>
      <c r="E38" s="40"/>
      <c r="F38" s="40"/>
      <c r="G38" s="40"/>
      <c r="H38" s="40"/>
      <c r="I38" s="40"/>
      <c r="J38" s="40"/>
      <c r="K38" s="40"/>
      <c r="L38" s="118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1"/>
      <c r="C39" s="126"/>
      <c r="D39" s="127" t="s">
        <v>56</v>
      </c>
      <c r="E39" s="78"/>
      <c r="F39" s="78"/>
      <c r="G39" s="128" t="s">
        <v>57</v>
      </c>
      <c r="H39" s="129" t="s">
        <v>58</v>
      </c>
      <c r="I39" s="78"/>
      <c r="J39" s="130">
        <f>SUM(J30:J37)</f>
        <v>0</v>
      </c>
      <c r="K39" s="131"/>
      <c r="L39" s="118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57"/>
      <c r="C40" s="58"/>
      <c r="D40" s="58"/>
      <c r="E40" s="58"/>
      <c r="F40" s="58"/>
      <c r="G40" s="58"/>
      <c r="H40" s="58"/>
      <c r="I40" s="58"/>
      <c r="J40" s="58"/>
      <c r="K40" s="58"/>
      <c r="L40" s="118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59"/>
      <c r="C44" s="60"/>
      <c r="D44" s="60"/>
      <c r="E44" s="60"/>
      <c r="F44" s="60"/>
      <c r="G44" s="60"/>
      <c r="H44" s="60"/>
      <c r="I44" s="60"/>
      <c r="J44" s="60"/>
      <c r="K44" s="60"/>
      <c r="L44" s="118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4" t="s">
        <v>189</v>
      </c>
      <c r="D45" s="40"/>
      <c r="E45" s="40"/>
      <c r="F45" s="40"/>
      <c r="G45" s="40"/>
      <c r="H45" s="40"/>
      <c r="I45" s="40"/>
      <c r="J45" s="40"/>
      <c r="K45" s="40"/>
      <c r="L45" s="118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0"/>
      <c r="D46" s="40"/>
      <c r="E46" s="40"/>
      <c r="F46" s="40"/>
      <c r="G46" s="40"/>
      <c r="H46" s="40"/>
      <c r="I46" s="40"/>
      <c r="J46" s="40"/>
      <c r="K46" s="40"/>
      <c r="L46" s="118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3" t="s">
        <v>17</v>
      </c>
      <c r="D47" s="40"/>
      <c r="E47" s="40"/>
      <c r="F47" s="40"/>
      <c r="G47" s="40"/>
      <c r="H47" s="40"/>
      <c r="I47" s="40"/>
      <c r="J47" s="40"/>
      <c r="K47" s="40"/>
      <c r="L47" s="118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0"/>
      <c r="D48" s="40"/>
      <c r="E48" s="117" t="str">
        <f>E7</f>
        <v>II/187 Kolínec průtah</v>
      </c>
      <c r="F48" s="33"/>
      <c r="G48" s="33"/>
      <c r="H48" s="33"/>
      <c r="I48" s="40"/>
      <c r="J48" s="40"/>
      <c r="K48" s="40"/>
      <c r="L48" s="118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3" t="s">
        <v>187</v>
      </c>
      <c r="D49" s="40"/>
      <c r="E49" s="40"/>
      <c r="F49" s="40"/>
      <c r="G49" s="40"/>
      <c r="H49" s="40"/>
      <c r="I49" s="40"/>
      <c r="J49" s="40"/>
      <c r="K49" s="40"/>
      <c r="L49" s="118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0"/>
      <c r="D50" s="40"/>
      <c r="E50" s="64" t="str">
        <f>E9</f>
        <v>VRN.1.1 - Vedlejší rozpočtové náklady - I.úsek - neuznatelné náklady</v>
      </c>
      <c r="F50" s="40"/>
      <c r="G50" s="40"/>
      <c r="H50" s="40"/>
      <c r="I50" s="40"/>
      <c r="J50" s="40"/>
      <c r="K50" s="40"/>
      <c r="L50" s="118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0"/>
      <c r="D51" s="40"/>
      <c r="E51" s="40"/>
      <c r="F51" s="40"/>
      <c r="G51" s="40"/>
      <c r="H51" s="40"/>
      <c r="I51" s="40"/>
      <c r="J51" s="40"/>
      <c r="K51" s="40"/>
      <c r="L51" s="118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3" t="s">
        <v>23</v>
      </c>
      <c r="D52" s="40"/>
      <c r="E52" s="40"/>
      <c r="F52" s="28" t="str">
        <f>F12</f>
        <v>Kolínec</v>
      </c>
      <c r="G52" s="40"/>
      <c r="H52" s="40"/>
      <c r="I52" s="33" t="s">
        <v>25</v>
      </c>
      <c r="J52" s="66" t="str">
        <f>IF(J12="","",J12)</f>
        <v>21. 1. 2021</v>
      </c>
      <c r="K52" s="40"/>
      <c r="L52" s="118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0"/>
      <c r="D53" s="40"/>
      <c r="E53" s="40"/>
      <c r="F53" s="40"/>
      <c r="G53" s="40"/>
      <c r="H53" s="40"/>
      <c r="I53" s="40"/>
      <c r="J53" s="40"/>
      <c r="K53" s="40"/>
      <c r="L53" s="118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40.05" customHeight="1">
      <c r="A54" s="40"/>
      <c r="B54" s="41"/>
      <c r="C54" s="33" t="s">
        <v>31</v>
      </c>
      <c r="D54" s="40"/>
      <c r="E54" s="40"/>
      <c r="F54" s="28" t="str">
        <f>E15</f>
        <v>Městys Kolínec, Kolínec 28, 341 12 Kolínec</v>
      </c>
      <c r="G54" s="40"/>
      <c r="H54" s="40"/>
      <c r="I54" s="33" t="s">
        <v>38</v>
      </c>
      <c r="J54" s="38" t="str">
        <f>E21</f>
        <v>Ing. arch. Martin Jirovský Ph.D., MBA</v>
      </c>
      <c r="K54" s="40"/>
      <c r="L54" s="118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40.05" customHeight="1">
      <c r="A55" s="40"/>
      <c r="B55" s="41"/>
      <c r="C55" s="33" t="s">
        <v>36</v>
      </c>
      <c r="D55" s="40"/>
      <c r="E55" s="40"/>
      <c r="F55" s="28" t="str">
        <f>IF(E18="","",E18)</f>
        <v>Vyplň údaj</v>
      </c>
      <c r="G55" s="40"/>
      <c r="H55" s="40"/>
      <c r="I55" s="33" t="s">
        <v>42</v>
      </c>
      <c r="J55" s="38" t="str">
        <f>E24</f>
        <v>Centrum služen Staré město; Petra Stejskalová</v>
      </c>
      <c r="K55" s="40"/>
      <c r="L55" s="118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0"/>
      <c r="D56" s="40"/>
      <c r="E56" s="40"/>
      <c r="F56" s="40"/>
      <c r="G56" s="40"/>
      <c r="H56" s="40"/>
      <c r="I56" s="40"/>
      <c r="J56" s="40"/>
      <c r="K56" s="40"/>
      <c r="L56" s="118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32" t="s">
        <v>190</v>
      </c>
      <c r="D57" s="126"/>
      <c r="E57" s="126"/>
      <c r="F57" s="126"/>
      <c r="G57" s="126"/>
      <c r="H57" s="126"/>
      <c r="I57" s="126"/>
      <c r="J57" s="133" t="s">
        <v>191</v>
      </c>
      <c r="K57" s="126"/>
      <c r="L57" s="118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0"/>
      <c r="D58" s="40"/>
      <c r="E58" s="40"/>
      <c r="F58" s="40"/>
      <c r="G58" s="40"/>
      <c r="H58" s="40"/>
      <c r="I58" s="40"/>
      <c r="J58" s="40"/>
      <c r="K58" s="40"/>
      <c r="L58" s="118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34" t="s">
        <v>78</v>
      </c>
      <c r="D59" s="40"/>
      <c r="E59" s="40"/>
      <c r="F59" s="40"/>
      <c r="G59" s="40"/>
      <c r="H59" s="40"/>
      <c r="I59" s="40"/>
      <c r="J59" s="92">
        <f>J87</f>
        <v>0</v>
      </c>
      <c r="K59" s="40"/>
      <c r="L59" s="118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20" t="s">
        <v>192</v>
      </c>
    </row>
    <row r="60" spans="1:31" s="9" customFormat="1" ht="24.95" customHeight="1">
      <c r="A60" s="9"/>
      <c r="B60" s="135"/>
      <c r="C60" s="9"/>
      <c r="D60" s="136" t="s">
        <v>193</v>
      </c>
      <c r="E60" s="137"/>
      <c r="F60" s="137"/>
      <c r="G60" s="137"/>
      <c r="H60" s="137"/>
      <c r="I60" s="137"/>
      <c r="J60" s="138">
        <f>J88</f>
        <v>0</v>
      </c>
      <c r="K60" s="9"/>
      <c r="L60" s="135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39"/>
      <c r="C61" s="10"/>
      <c r="D61" s="140" t="s">
        <v>198</v>
      </c>
      <c r="E61" s="141"/>
      <c r="F61" s="141"/>
      <c r="G61" s="141"/>
      <c r="H61" s="141"/>
      <c r="I61" s="141"/>
      <c r="J61" s="142">
        <f>J89</f>
        <v>0</v>
      </c>
      <c r="K61" s="10"/>
      <c r="L61" s="13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9" customFormat="1" ht="24.95" customHeight="1">
      <c r="A62" s="9"/>
      <c r="B62" s="135"/>
      <c r="C62" s="9"/>
      <c r="D62" s="136" t="s">
        <v>1460</v>
      </c>
      <c r="E62" s="137"/>
      <c r="F62" s="137"/>
      <c r="G62" s="137"/>
      <c r="H62" s="137"/>
      <c r="I62" s="137"/>
      <c r="J62" s="138">
        <f>J92</f>
        <v>0</v>
      </c>
      <c r="K62" s="9"/>
      <c r="L62" s="135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39"/>
      <c r="C63" s="10"/>
      <c r="D63" s="140" t="s">
        <v>2565</v>
      </c>
      <c r="E63" s="141"/>
      <c r="F63" s="141"/>
      <c r="G63" s="141"/>
      <c r="H63" s="141"/>
      <c r="I63" s="141"/>
      <c r="J63" s="142">
        <f>J93</f>
        <v>0</v>
      </c>
      <c r="K63" s="10"/>
      <c r="L63" s="13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39"/>
      <c r="C64" s="10"/>
      <c r="D64" s="140" t="s">
        <v>2566</v>
      </c>
      <c r="E64" s="141"/>
      <c r="F64" s="141"/>
      <c r="G64" s="141"/>
      <c r="H64" s="141"/>
      <c r="I64" s="141"/>
      <c r="J64" s="142">
        <f>J111</f>
        <v>0</v>
      </c>
      <c r="K64" s="10"/>
      <c r="L64" s="13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39"/>
      <c r="C65" s="10"/>
      <c r="D65" s="140" t="s">
        <v>1461</v>
      </c>
      <c r="E65" s="141"/>
      <c r="F65" s="141"/>
      <c r="G65" s="141"/>
      <c r="H65" s="141"/>
      <c r="I65" s="141"/>
      <c r="J65" s="142">
        <f>J116</f>
        <v>0</v>
      </c>
      <c r="K65" s="10"/>
      <c r="L65" s="13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39"/>
      <c r="C66" s="10"/>
      <c r="D66" s="140" t="s">
        <v>2531</v>
      </c>
      <c r="E66" s="141"/>
      <c r="F66" s="141"/>
      <c r="G66" s="141"/>
      <c r="H66" s="141"/>
      <c r="I66" s="141"/>
      <c r="J66" s="142">
        <f>J129</f>
        <v>0</v>
      </c>
      <c r="K66" s="10"/>
      <c r="L66" s="139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39"/>
      <c r="C67" s="10"/>
      <c r="D67" s="140" t="s">
        <v>2567</v>
      </c>
      <c r="E67" s="141"/>
      <c r="F67" s="141"/>
      <c r="G67" s="141"/>
      <c r="H67" s="141"/>
      <c r="I67" s="141"/>
      <c r="J67" s="142">
        <f>J134</f>
        <v>0</v>
      </c>
      <c r="K67" s="10"/>
      <c r="L67" s="139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2" customFormat="1" ht="21.8" customHeight="1">
      <c r="A68" s="40"/>
      <c r="B68" s="41"/>
      <c r="C68" s="40"/>
      <c r="D68" s="40"/>
      <c r="E68" s="40"/>
      <c r="F68" s="40"/>
      <c r="G68" s="40"/>
      <c r="H68" s="40"/>
      <c r="I68" s="40"/>
      <c r="J68" s="40"/>
      <c r="K68" s="40"/>
      <c r="L68" s="118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pans="1:31" s="2" customFormat="1" ht="6.95" customHeight="1">
      <c r="A69" s="40"/>
      <c r="B69" s="57"/>
      <c r="C69" s="58"/>
      <c r="D69" s="58"/>
      <c r="E69" s="58"/>
      <c r="F69" s="58"/>
      <c r="G69" s="58"/>
      <c r="H69" s="58"/>
      <c r="I69" s="58"/>
      <c r="J69" s="58"/>
      <c r="K69" s="58"/>
      <c r="L69" s="118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3" spans="1:31" s="2" customFormat="1" ht="6.95" customHeight="1">
      <c r="A73" s="40"/>
      <c r="B73" s="59"/>
      <c r="C73" s="60"/>
      <c r="D73" s="60"/>
      <c r="E73" s="60"/>
      <c r="F73" s="60"/>
      <c r="G73" s="60"/>
      <c r="H73" s="60"/>
      <c r="I73" s="60"/>
      <c r="J73" s="60"/>
      <c r="K73" s="60"/>
      <c r="L73" s="118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24.95" customHeight="1">
      <c r="A74" s="40"/>
      <c r="B74" s="41"/>
      <c r="C74" s="24" t="s">
        <v>201</v>
      </c>
      <c r="D74" s="40"/>
      <c r="E74" s="40"/>
      <c r="F74" s="40"/>
      <c r="G74" s="40"/>
      <c r="H74" s="40"/>
      <c r="I74" s="40"/>
      <c r="J74" s="40"/>
      <c r="K74" s="40"/>
      <c r="L74" s="118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6.95" customHeight="1">
      <c r="A75" s="40"/>
      <c r="B75" s="41"/>
      <c r="C75" s="40"/>
      <c r="D75" s="40"/>
      <c r="E75" s="40"/>
      <c r="F75" s="40"/>
      <c r="G75" s="40"/>
      <c r="H75" s="40"/>
      <c r="I75" s="40"/>
      <c r="J75" s="40"/>
      <c r="K75" s="40"/>
      <c r="L75" s="118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2" customHeight="1">
      <c r="A76" s="40"/>
      <c r="B76" s="41"/>
      <c r="C76" s="33" t="s">
        <v>17</v>
      </c>
      <c r="D76" s="40"/>
      <c r="E76" s="40"/>
      <c r="F76" s="40"/>
      <c r="G76" s="40"/>
      <c r="H76" s="40"/>
      <c r="I76" s="40"/>
      <c r="J76" s="40"/>
      <c r="K76" s="40"/>
      <c r="L76" s="118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6.5" customHeight="1">
      <c r="A77" s="40"/>
      <c r="B77" s="41"/>
      <c r="C77" s="40"/>
      <c r="D77" s="40"/>
      <c r="E77" s="117" t="str">
        <f>E7</f>
        <v>II/187 Kolínec průtah</v>
      </c>
      <c r="F77" s="33"/>
      <c r="G77" s="33"/>
      <c r="H77" s="33"/>
      <c r="I77" s="40"/>
      <c r="J77" s="40"/>
      <c r="K77" s="40"/>
      <c r="L77" s="118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3" t="s">
        <v>187</v>
      </c>
      <c r="D78" s="40"/>
      <c r="E78" s="40"/>
      <c r="F78" s="40"/>
      <c r="G78" s="40"/>
      <c r="H78" s="40"/>
      <c r="I78" s="40"/>
      <c r="J78" s="40"/>
      <c r="K78" s="40"/>
      <c r="L78" s="118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6.5" customHeight="1">
      <c r="A79" s="40"/>
      <c r="B79" s="41"/>
      <c r="C79" s="40"/>
      <c r="D79" s="40"/>
      <c r="E79" s="64" t="str">
        <f>E9</f>
        <v>VRN.1.1 - Vedlejší rozpočtové náklady - I.úsek - neuznatelné náklady</v>
      </c>
      <c r="F79" s="40"/>
      <c r="G79" s="40"/>
      <c r="H79" s="40"/>
      <c r="I79" s="40"/>
      <c r="J79" s="40"/>
      <c r="K79" s="40"/>
      <c r="L79" s="118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0"/>
      <c r="D80" s="40"/>
      <c r="E80" s="40"/>
      <c r="F80" s="40"/>
      <c r="G80" s="40"/>
      <c r="H80" s="40"/>
      <c r="I80" s="40"/>
      <c r="J80" s="40"/>
      <c r="K80" s="40"/>
      <c r="L80" s="118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2" customHeight="1">
      <c r="A81" s="40"/>
      <c r="B81" s="41"/>
      <c r="C81" s="33" t="s">
        <v>23</v>
      </c>
      <c r="D81" s="40"/>
      <c r="E81" s="40"/>
      <c r="F81" s="28" t="str">
        <f>F12</f>
        <v>Kolínec</v>
      </c>
      <c r="G81" s="40"/>
      <c r="H81" s="40"/>
      <c r="I81" s="33" t="s">
        <v>25</v>
      </c>
      <c r="J81" s="66" t="str">
        <f>IF(J12="","",J12)</f>
        <v>21. 1. 2021</v>
      </c>
      <c r="K81" s="40"/>
      <c r="L81" s="118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6.95" customHeight="1">
      <c r="A82" s="40"/>
      <c r="B82" s="41"/>
      <c r="C82" s="40"/>
      <c r="D82" s="40"/>
      <c r="E82" s="40"/>
      <c r="F82" s="40"/>
      <c r="G82" s="40"/>
      <c r="H82" s="40"/>
      <c r="I82" s="40"/>
      <c r="J82" s="40"/>
      <c r="K82" s="40"/>
      <c r="L82" s="118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40.05" customHeight="1">
      <c r="A83" s="40"/>
      <c r="B83" s="41"/>
      <c r="C83" s="33" t="s">
        <v>31</v>
      </c>
      <c r="D83" s="40"/>
      <c r="E83" s="40"/>
      <c r="F83" s="28" t="str">
        <f>E15</f>
        <v>Městys Kolínec, Kolínec 28, 341 12 Kolínec</v>
      </c>
      <c r="G83" s="40"/>
      <c r="H83" s="40"/>
      <c r="I83" s="33" t="s">
        <v>38</v>
      </c>
      <c r="J83" s="38" t="str">
        <f>E21</f>
        <v>Ing. arch. Martin Jirovský Ph.D., MBA</v>
      </c>
      <c r="K83" s="40"/>
      <c r="L83" s="118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40.05" customHeight="1">
      <c r="A84" s="40"/>
      <c r="B84" s="41"/>
      <c r="C84" s="33" t="s">
        <v>36</v>
      </c>
      <c r="D84" s="40"/>
      <c r="E84" s="40"/>
      <c r="F84" s="28" t="str">
        <f>IF(E18="","",E18)</f>
        <v>Vyplň údaj</v>
      </c>
      <c r="G84" s="40"/>
      <c r="H84" s="40"/>
      <c r="I84" s="33" t="s">
        <v>42</v>
      </c>
      <c r="J84" s="38" t="str">
        <f>E24</f>
        <v>Centrum služen Staré město; Petra Stejskalová</v>
      </c>
      <c r="K84" s="40"/>
      <c r="L84" s="118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0.3" customHeight="1">
      <c r="A85" s="40"/>
      <c r="B85" s="41"/>
      <c r="C85" s="40"/>
      <c r="D85" s="40"/>
      <c r="E85" s="40"/>
      <c r="F85" s="40"/>
      <c r="G85" s="40"/>
      <c r="H85" s="40"/>
      <c r="I85" s="40"/>
      <c r="J85" s="40"/>
      <c r="K85" s="40"/>
      <c r="L85" s="118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11" customFormat="1" ht="29.25" customHeight="1">
      <c r="A86" s="143"/>
      <c r="B86" s="144"/>
      <c r="C86" s="145" t="s">
        <v>202</v>
      </c>
      <c r="D86" s="146" t="s">
        <v>65</v>
      </c>
      <c r="E86" s="146" t="s">
        <v>61</v>
      </c>
      <c r="F86" s="146" t="s">
        <v>62</v>
      </c>
      <c r="G86" s="146" t="s">
        <v>203</v>
      </c>
      <c r="H86" s="146" t="s">
        <v>204</v>
      </c>
      <c r="I86" s="146" t="s">
        <v>205</v>
      </c>
      <c r="J86" s="147" t="s">
        <v>191</v>
      </c>
      <c r="K86" s="148" t="s">
        <v>206</v>
      </c>
      <c r="L86" s="149"/>
      <c r="M86" s="82" t="s">
        <v>3</v>
      </c>
      <c r="N86" s="83" t="s">
        <v>50</v>
      </c>
      <c r="O86" s="83" t="s">
        <v>207</v>
      </c>
      <c r="P86" s="83" t="s">
        <v>208</v>
      </c>
      <c r="Q86" s="83" t="s">
        <v>209</v>
      </c>
      <c r="R86" s="83" t="s">
        <v>210</v>
      </c>
      <c r="S86" s="83" t="s">
        <v>211</v>
      </c>
      <c r="T86" s="84" t="s">
        <v>212</v>
      </c>
      <c r="U86" s="143"/>
      <c r="V86" s="143"/>
      <c r="W86" s="143"/>
      <c r="X86" s="143"/>
      <c r="Y86" s="143"/>
      <c r="Z86" s="143"/>
      <c r="AA86" s="143"/>
      <c r="AB86" s="143"/>
      <c r="AC86" s="143"/>
      <c r="AD86" s="143"/>
      <c r="AE86" s="143"/>
    </row>
    <row r="87" spans="1:63" s="2" customFormat="1" ht="22.8" customHeight="1">
      <c r="A87" s="40"/>
      <c r="B87" s="41"/>
      <c r="C87" s="89" t="s">
        <v>213</v>
      </c>
      <c r="D87" s="40"/>
      <c r="E87" s="40"/>
      <c r="F87" s="40"/>
      <c r="G87" s="40"/>
      <c r="H87" s="40"/>
      <c r="I87" s="40"/>
      <c r="J87" s="150">
        <f>BK87</f>
        <v>0</v>
      </c>
      <c r="K87" s="40"/>
      <c r="L87" s="41"/>
      <c r="M87" s="85"/>
      <c r="N87" s="70"/>
      <c r="O87" s="86"/>
      <c r="P87" s="151">
        <f>P88+P92</f>
        <v>0</v>
      </c>
      <c r="Q87" s="86"/>
      <c r="R87" s="151">
        <f>R88+R92</f>
        <v>0</v>
      </c>
      <c r="S87" s="86"/>
      <c r="T87" s="152">
        <f>T88+T92</f>
        <v>0.02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T87" s="20" t="s">
        <v>79</v>
      </c>
      <c r="AU87" s="20" t="s">
        <v>192</v>
      </c>
      <c r="BK87" s="153">
        <f>BK88+BK92</f>
        <v>0</v>
      </c>
    </row>
    <row r="88" spans="1:63" s="12" customFormat="1" ht="25.9" customHeight="1">
      <c r="A88" s="12"/>
      <c r="B88" s="154"/>
      <c r="C88" s="12"/>
      <c r="D88" s="155" t="s">
        <v>79</v>
      </c>
      <c r="E88" s="156" t="s">
        <v>214</v>
      </c>
      <c r="F88" s="156" t="s">
        <v>215</v>
      </c>
      <c r="G88" s="12"/>
      <c r="H88" s="12"/>
      <c r="I88" s="157"/>
      <c r="J88" s="158">
        <f>BK88</f>
        <v>0</v>
      </c>
      <c r="K88" s="12"/>
      <c r="L88" s="154"/>
      <c r="M88" s="159"/>
      <c r="N88" s="160"/>
      <c r="O88" s="160"/>
      <c r="P88" s="161">
        <f>P89</f>
        <v>0</v>
      </c>
      <c r="Q88" s="160"/>
      <c r="R88" s="161">
        <f>R89</f>
        <v>0</v>
      </c>
      <c r="S88" s="160"/>
      <c r="T88" s="162">
        <f>T89</f>
        <v>0.02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155" t="s">
        <v>88</v>
      </c>
      <c r="AT88" s="163" t="s">
        <v>79</v>
      </c>
      <c r="AU88" s="163" t="s">
        <v>80</v>
      </c>
      <c r="AY88" s="155" t="s">
        <v>216</v>
      </c>
      <c r="BK88" s="164">
        <f>BK89</f>
        <v>0</v>
      </c>
    </row>
    <row r="89" spans="1:63" s="12" customFormat="1" ht="22.8" customHeight="1">
      <c r="A89" s="12"/>
      <c r="B89" s="154"/>
      <c r="C89" s="12"/>
      <c r="D89" s="155" t="s">
        <v>79</v>
      </c>
      <c r="E89" s="165" t="s">
        <v>263</v>
      </c>
      <c r="F89" s="165" t="s">
        <v>438</v>
      </c>
      <c r="G89" s="12"/>
      <c r="H89" s="12"/>
      <c r="I89" s="157"/>
      <c r="J89" s="166">
        <f>BK89</f>
        <v>0</v>
      </c>
      <c r="K89" s="12"/>
      <c r="L89" s="154"/>
      <c r="M89" s="159"/>
      <c r="N89" s="160"/>
      <c r="O89" s="160"/>
      <c r="P89" s="161">
        <f>SUM(P90:P91)</f>
        <v>0</v>
      </c>
      <c r="Q89" s="160"/>
      <c r="R89" s="161">
        <f>SUM(R90:R91)</f>
        <v>0</v>
      </c>
      <c r="S89" s="160"/>
      <c r="T89" s="162">
        <f>SUM(T90:T91)</f>
        <v>0.02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155" t="s">
        <v>88</v>
      </c>
      <c r="AT89" s="163" t="s">
        <v>79</v>
      </c>
      <c r="AU89" s="163" t="s">
        <v>88</v>
      </c>
      <c r="AY89" s="155" t="s">
        <v>216</v>
      </c>
      <c r="BK89" s="164">
        <f>SUM(BK90:BK91)</f>
        <v>0</v>
      </c>
    </row>
    <row r="90" spans="1:65" s="2" customFormat="1" ht="24.15" customHeight="1">
      <c r="A90" s="40"/>
      <c r="B90" s="167"/>
      <c r="C90" s="168" t="s">
        <v>88</v>
      </c>
      <c r="D90" s="168" t="s">
        <v>218</v>
      </c>
      <c r="E90" s="169" t="s">
        <v>2568</v>
      </c>
      <c r="F90" s="170" t="s">
        <v>2569</v>
      </c>
      <c r="G90" s="171" t="s">
        <v>1435</v>
      </c>
      <c r="H90" s="172">
        <v>1</v>
      </c>
      <c r="I90" s="173"/>
      <c r="J90" s="174">
        <f>ROUND(I90*H90,2)</f>
        <v>0</v>
      </c>
      <c r="K90" s="175"/>
      <c r="L90" s="41"/>
      <c r="M90" s="176" t="s">
        <v>3</v>
      </c>
      <c r="N90" s="177" t="s">
        <v>51</v>
      </c>
      <c r="O90" s="74"/>
      <c r="P90" s="178">
        <f>O90*H90</f>
        <v>0</v>
      </c>
      <c r="Q90" s="178">
        <v>0</v>
      </c>
      <c r="R90" s="178">
        <f>Q90*H90</f>
        <v>0</v>
      </c>
      <c r="S90" s="178">
        <v>0.02</v>
      </c>
      <c r="T90" s="179">
        <f>S90*H90</f>
        <v>0.02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180" t="s">
        <v>222</v>
      </c>
      <c r="AT90" s="180" t="s">
        <v>218</v>
      </c>
      <c r="AU90" s="180" t="s">
        <v>22</v>
      </c>
      <c r="AY90" s="20" t="s">
        <v>216</v>
      </c>
      <c r="BE90" s="181">
        <f>IF(N90="základní",J90,0)</f>
        <v>0</v>
      </c>
      <c r="BF90" s="181">
        <f>IF(N90="snížená",J90,0)</f>
        <v>0</v>
      </c>
      <c r="BG90" s="181">
        <f>IF(N90="zákl. přenesená",J90,0)</f>
        <v>0</v>
      </c>
      <c r="BH90" s="181">
        <f>IF(N90="sníž. přenesená",J90,0)</f>
        <v>0</v>
      </c>
      <c r="BI90" s="181">
        <f>IF(N90="nulová",J90,0)</f>
        <v>0</v>
      </c>
      <c r="BJ90" s="20" t="s">
        <v>88</v>
      </c>
      <c r="BK90" s="181">
        <f>ROUND(I90*H90,2)</f>
        <v>0</v>
      </c>
      <c r="BL90" s="20" t="s">
        <v>222</v>
      </c>
      <c r="BM90" s="180" t="s">
        <v>2570</v>
      </c>
    </row>
    <row r="91" spans="1:47" s="2" customFormat="1" ht="12">
      <c r="A91" s="40"/>
      <c r="B91" s="41"/>
      <c r="C91" s="40"/>
      <c r="D91" s="183" t="s">
        <v>229</v>
      </c>
      <c r="E91" s="40"/>
      <c r="F91" s="191" t="s">
        <v>2571</v>
      </c>
      <c r="G91" s="40"/>
      <c r="H91" s="40"/>
      <c r="I91" s="192"/>
      <c r="J91" s="40"/>
      <c r="K91" s="40"/>
      <c r="L91" s="41"/>
      <c r="M91" s="193"/>
      <c r="N91" s="194"/>
      <c r="O91" s="74"/>
      <c r="P91" s="74"/>
      <c r="Q91" s="74"/>
      <c r="R91" s="74"/>
      <c r="S91" s="74"/>
      <c r="T91" s="75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T91" s="20" t="s">
        <v>229</v>
      </c>
      <c r="AU91" s="20" t="s">
        <v>22</v>
      </c>
    </row>
    <row r="92" spans="1:63" s="12" customFormat="1" ht="25.9" customHeight="1">
      <c r="A92" s="12"/>
      <c r="B92" s="154"/>
      <c r="C92" s="12"/>
      <c r="D92" s="155" t="s">
        <v>79</v>
      </c>
      <c r="E92" s="156" t="s">
        <v>1622</v>
      </c>
      <c r="F92" s="156" t="s">
        <v>1623</v>
      </c>
      <c r="G92" s="12"/>
      <c r="H92" s="12"/>
      <c r="I92" s="157"/>
      <c r="J92" s="158">
        <f>BK92</f>
        <v>0</v>
      </c>
      <c r="K92" s="12"/>
      <c r="L92" s="154"/>
      <c r="M92" s="159"/>
      <c r="N92" s="160"/>
      <c r="O92" s="160"/>
      <c r="P92" s="161">
        <f>P93+P111+P116+P129+P134</f>
        <v>0</v>
      </c>
      <c r="Q92" s="160"/>
      <c r="R92" s="161">
        <f>R93+R111+R116+R129+R134</f>
        <v>0</v>
      </c>
      <c r="S92" s="160"/>
      <c r="T92" s="162">
        <f>T93+T111+T116+T129+T134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155" t="s">
        <v>244</v>
      </c>
      <c r="AT92" s="163" t="s">
        <v>79</v>
      </c>
      <c r="AU92" s="163" t="s">
        <v>80</v>
      </c>
      <c r="AY92" s="155" t="s">
        <v>216</v>
      </c>
      <c r="BK92" s="164">
        <f>BK93+BK111+BK116+BK129+BK134</f>
        <v>0</v>
      </c>
    </row>
    <row r="93" spans="1:63" s="12" customFormat="1" ht="22.8" customHeight="1">
      <c r="A93" s="12"/>
      <c r="B93" s="154"/>
      <c r="C93" s="12"/>
      <c r="D93" s="155" t="s">
        <v>79</v>
      </c>
      <c r="E93" s="165" t="s">
        <v>2572</v>
      </c>
      <c r="F93" s="165" t="s">
        <v>2573</v>
      </c>
      <c r="G93" s="12"/>
      <c r="H93" s="12"/>
      <c r="I93" s="157"/>
      <c r="J93" s="166">
        <f>BK93</f>
        <v>0</v>
      </c>
      <c r="K93" s="12"/>
      <c r="L93" s="154"/>
      <c r="M93" s="159"/>
      <c r="N93" s="160"/>
      <c r="O93" s="160"/>
      <c r="P93" s="161">
        <f>SUM(P94:P110)</f>
        <v>0</v>
      </c>
      <c r="Q93" s="160"/>
      <c r="R93" s="161">
        <f>SUM(R94:R110)</f>
        <v>0</v>
      </c>
      <c r="S93" s="160"/>
      <c r="T93" s="162">
        <f>SUM(T94:T110)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155" t="s">
        <v>244</v>
      </c>
      <c r="AT93" s="163" t="s">
        <v>79</v>
      </c>
      <c r="AU93" s="163" t="s">
        <v>88</v>
      </c>
      <c r="AY93" s="155" t="s">
        <v>216</v>
      </c>
      <c r="BK93" s="164">
        <f>SUM(BK94:BK110)</f>
        <v>0</v>
      </c>
    </row>
    <row r="94" spans="1:65" s="2" customFormat="1" ht="14.4" customHeight="1">
      <c r="A94" s="40"/>
      <c r="B94" s="167"/>
      <c r="C94" s="168" t="s">
        <v>22</v>
      </c>
      <c r="D94" s="168" t="s">
        <v>218</v>
      </c>
      <c r="E94" s="169" t="s">
        <v>2574</v>
      </c>
      <c r="F94" s="170" t="s">
        <v>2575</v>
      </c>
      <c r="G94" s="171" t="s">
        <v>1435</v>
      </c>
      <c r="H94" s="172">
        <v>1</v>
      </c>
      <c r="I94" s="173"/>
      <c r="J94" s="174">
        <f>ROUND(I94*H94,2)</f>
        <v>0</v>
      </c>
      <c r="K94" s="175"/>
      <c r="L94" s="41"/>
      <c r="M94" s="176" t="s">
        <v>3</v>
      </c>
      <c r="N94" s="177" t="s">
        <v>51</v>
      </c>
      <c r="O94" s="74"/>
      <c r="P94" s="178">
        <f>O94*H94</f>
        <v>0</v>
      </c>
      <c r="Q94" s="178">
        <v>0</v>
      </c>
      <c r="R94" s="178">
        <f>Q94*H94</f>
        <v>0</v>
      </c>
      <c r="S94" s="178">
        <v>0</v>
      </c>
      <c r="T94" s="179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180" t="s">
        <v>1628</v>
      </c>
      <c r="AT94" s="180" t="s">
        <v>218</v>
      </c>
      <c r="AU94" s="180" t="s">
        <v>22</v>
      </c>
      <c r="AY94" s="20" t="s">
        <v>216</v>
      </c>
      <c r="BE94" s="181">
        <f>IF(N94="základní",J94,0)</f>
        <v>0</v>
      </c>
      <c r="BF94" s="181">
        <f>IF(N94="snížená",J94,0)</f>
        <v>0</v>
      </c>
      <c r="BG94" s="181">
        <f>IF(N94="zákl. přenesená",J94,0)</f>
        <v>0</v>
      </c>
      <c r="BH94" s="181">
        <f>IF(N94="sníž. přenesená",J94,0)</f>
        <v>0</v>
      </c>
      <c r="BI94" s="181">
        <f>IF(N94="nulová",J94,0)</f>
        <v>0</v>
      </c>
      <c r="BJ94" s="20" t="s">
        <v>88</v>
      </c>
      <c r="BK94" s="181">
        <f>ROUND(I94*H94,2)</f>
        <v>0</v>
      </c>
      <c r="BL94" s="20" t="s">
        <v>1628</v>
      </c>
      <c r="BM94" s="180" t="s">
        <v>2576</v>
      </c>
    </row>
    <row r="95" spans="1:47" s="2" customFormat="1" ht="12">
      <c r="A95" s="40"/>
      <c r="B95" s="41"/>
      <c r="C95" s="40"/>
      <c r="D95" s="183" t="s">
        <v>229</v>
      </c>
      <c r="E95" s="40"/>
      <c r="F95" s="191" t="s">
        <v>2577</v>
      </c>
      <c r="G95" s="40"/>
      <c r="H95" s="40"/>
      <c r="I95" s="192"/>
      <c r="J95" s="40"/>
      <c r="K95" s="40"/>
      <c r="L95" s="41"/>
      <c r="M95" s="193"/>
      <c r="N95" s="194"/>
      <c r="O95" s="74"/>
      <c r="P95" s="74"/>
      <c r="Q95" s="74"/>
      <c r="R95" s="74"/>
      <c r="S95" s="74"/>
      <c r="T95" s="75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T95" s="20" t="s">
        <v>229</v>
      </c>
      <c r="AU95" s="20" t="s">
        <v>22</v>
      </c>
    </row>
    <row r="96" spans="1:65" s="2" customFormat="1" ht="14.4" customHeight="1">
      <c r="A96" s="40"/>
      <c r="B96" s="167"/>
      <c r="C96" s="168" t="s">
        <v>234</v>
      </c>
      <c r="D96" s="168" t="s">
        <v>218</v>
      </c>
      <c r="E96" s="169" t="s">
        <v>2578</v>
      </c>
      <c r="F96" s="170" t="s">
        <v>2579</v>
      </c>
      <c r="G96" s="171" t="s">
        <v>1435</v>
      </c>
      <c r="H96" s="172">
        <v>1</v>
      </c>
      <c r="I96" s="173"/>
      <c r="J96" s="174">
        <f>ROUND(I96*H96,2)</f>
        <v>0</v>
      </c>
      <c r="K96" s="175"/>
      <c r="L96" s="41"/>
      <c r="M96" s="176" t="s">
        <v>3</v>
      </c>
      <c r="N96" s="177" t="s">
        <v>51</v>
      </c>
      <c r="O96" s="74"/>
      <c r="P96" s="178">
        <f>O96*H96</f>
        <v>0</v>
      </c>
      <c r="Q96" s="178">
        <v>0</v>
      </c>
      <c r="R96" s="178">
        <f>Q96*H96</f>
        <v>0</v>
      </c>
      <c r="S96" s="178">
        <v>0</v>
      </c>
      <c r="T96" s="179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180" t="s">
        <v>1628</v>
      </c>
      <c r="AT96" s="180" t="s">
        <v>218</v>
      </c>
      <c r="AU96" s="180" t="s">
        <v>22</v>
      </c>
      <c r="AY96" s="20" t="s">
        <v>216</v>
      </c>
      <c r="BE96" s="181">
        <f>IF(N96="základní",J96,0)</f>
        <v>0</v>
      </c>
      <c r="BF96" s="181">
        <f>IF(N96="snížená",J96,0)</f>
        <v>0</v>
      </c>
      <c r="BG96" s="181">
        <f>IF(N96="zákl. přenesená",J96,0)</f>
        <v>0</v>
      </c>
      <c r="BH96" s="181">
        <f>IF(N96="sníž. přenesená",J96,0)</f>
        <v>0</v>
      </c>
      <c r="BI96" s="181">
        <f>IF(N96="nulová",J96,0)</f>
        <v>0</v>
      </c>
      <c r="BJ96" s="20" t="s">
        <v>88</v>
      </c>
      <c r="BK96" s="181">
        <f>ROUND(I96*H96,2)</f>
        <v>0</v>
      </c>
      <c r="BL96" s="20" t="s">
        <v>1628</v>
      </c>
      <c r="BM96" s="180" t="s">
        <v>2580</v>
      </c>
    </row>
    <row r="97" spans="1:65" s="2" customFormat="1" ht="14.4" customHeight="1">
      <c r="A97" s="40"/>
      <c r="B97" s="167"/>
      <c r="C97" s="168" t="s">
        <v>222</v>
      </c>
      <c r="D97" s="168" t="s">
        <v>218</v>
      </c>
      <c r="E97" s="169" t="s">
        <v>2581</v>
      </c>
      <c r="F97" s="170" t="s">
        <v>2582</v>
      </c>
      <c r="G97" s="171" t="s">
        <v>1435</v>
      </c>
      <c r="H97" s="172">
        <v>1</v>
      </c>
      <c r="I97" s="173"/>
      <c r="J97" s="174">
        <f>ROUND(I97*H97,2)</f>
        <v>0</v>
      </c>
      <c r="K97" s="175"/>
      <c r="L97" s="41"/>
      <c r="M97" s="176" t="s">
        <v>3</v>
      </c>
      <c r="N97" s="177" t="s">
        <v>51</v>
      </c>
      <c r="O97" s="74"/>
      <c r="P97" s="178">
        <f>O97*H97</f>
        <v>0</v>
      </c>
      <c r="Q97" s="178">
        <v>0</v>
      </c>
      <c r="R97" s="178">
        <f>Q97*H97</f>
        <v>0</v>
      </c>
      <c r="S97" s="178">
        <v>0</v>
      </c>
      <c r="T97" s="179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180" t="s">
        <v>1628</v>
      </c>
      <c r="AT97" s="180" t="s">
        <v>218</v>
      </c>
      <c r="AU97" s="180" t="s">
        <v>22</v>
      </c>
      <c r="AY97" s="20" t="s">
        <v>216</v>
      </c>
      <c r="BE97" s="181">
        <f>IF(N97="základní",J97,0)</f>
        <v>0</v>
      </c>
      <c r="BF97" s="181">
        <f>IF(N97="snížená",J97,0)</f>
        <v>0</v>
      </c>
      <c r="BG97" s="181">
        <f>IF(N97="zákl. přenesená",J97,0)</f>
        <v>0</v>
      </c>
      <c r="BH97" s="181">
        <f>IF(N97="sníž. přenesená",J97,0)</f>
        <v>0</v>
      </c>
      <c r="BI97" s="181">
        <f>IF(N97="nulová",J97,0)</f>
        <v>0</v>
      </c>
      <c r="BJ97" s="20" t="s">
        <v>88</v>
      </c>
      <c r="BK97" s="181">
        <f>ROUND(I97*H97,2)</f>
        <v>0</v>
      </c>
      <c r="BL97" s="20" t="s">
        <v>1628</v>
      </c>
      <c r="BM97" s="180" t="s">
        <v>2583</v>
      </c>
    </row>
    <row r="98" spans="1:47" s="2" customFormat="1" ht="12">
      <c r="A98" s="40"/>
      <c r="B98" s="41"/>
      <c r="C98" s="40"/>
      <c r="D98" s="183" t="s">
        <v>229</v>
      </c>
      <c r="E98" s="40"/>
      <c r="F98" s="191" t="s">
        <v>2584</v>
      </c>
      <c r="G98" s="40"/>
      <c r="H98" s="40"/>
      <c r="I98" s="192"/>
      <c r="J98" s="40"/>
      <c r="K98" s="40"/>
      <c r="L98" s="41"/>
      <c r="M98" s="193"/>
      <c r="N98" s="194"/>
      <c r="O98" s="74"/>
      <c r="P98" s="74"/>
      <c r="Q98" s="74"/>
      <c r="R98" s="74"/>
      <c r="S98" s="74"/>
      <c r="T98" s="75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T98" s="20" t="s">
        <v>229</v>
      </c>
      <c r="AU98" s="20" t="s">
        <v>22</v>
      </c>
    </row>
    <row r="99" spans="1:65" s="2" customFormat="1" ht="14.4" customHeight="1">
      <c r="A99" s="40"/>
      <c r="B99" s="167"/>
      <c r="C99" s="168" t="s">
        <v>244</v>
      </c>
      <c r="D99" s="168" t="s">
        <v>218</v>
      </c>
      <c r="E99" s="169" t="s">
        <v>2585</v>
      </c>
      <c r="F99" s="170" t="s">
        <v>2586</v>
      </c>
      <c r="G99" s="171" t="s">
        <v>1435</v>
      </c>
      <c r="H99" s="172">
        <v>1</v>
      </c>
      <c r="I99" s="173"/>
      <c r="J99" s="174">
        <f>ROUND(I99*H99,2)</f>
        <v>0</v>
      </c>
      <c r="K99" s="175"/>
      <c r="L99" s="41"/>
      <c r="M99" s="176" t="s">
        <v>3</v>
      </c>
      <c r="N99" s="177" t="s">
        <v>51</v>
      </c>
      <c r="O99" s="74"/>
      <c r="P99" s="178">
        <f>O99*H99</f>
        <v>0</v>
      </c>
      <c r="Q99" s="178">
        <v>0</v>
      </c>
      <c r="R99" s="178">
        <f>Q99*H99</f>
        <v>0</v>
      </c>
      <c r="S99" s="178">
        <v>0</v>
      </c>
      <c r="T99" s="179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180" t="s">
        <v>1628</v>
      </c>
      <c r="AT99" s="180" t="s">
        <v>218</v>
      </c>
      <c r="AU99" s="180" t="s">
        <v>22</v>
      </c>
      <c r="AY99" s="20" t="s">
        <v>216</v>
      </c>
      <c r="BE99" s="181">
        <f>IF(N99="základní",J99,0)</f>
        <v>0</v>
      </c>
      <c r="BF99" s="181">
        <f>IF(N99="snížená",J99,0)</f>
        <v>0</v>
      </c>
      <c r="BG99" s="181">
        <f>IF(N99="zákl. přenesená",J99,0)</f>
        <v>0</v>
      </c>
      <c r="BH99" s="181">
        <f>IF(N99="sníž. přenesená",J99,0)</f>
        <v>0</v>
      </c>
      <c r="BI99" s="181">
        <f>IF(N99="nulová",J99,0)</f>
        <v>0</v>
      </c>
      <c r="BJ99" s="20" t="s">
        <v>88</v>
      </c>
      <c r="BK99" s="181">
        <f>ROUND(I99*H99,2)</f>
        <v>0</v>
      </c>
      <c r="BL99" s="20" t="s">
        <v>1628</v>
      </c>
      <c r="BM99" s="180" t="s">
        <v>2587</v>
      </c>
    </row>
    <row r="100" spans="1:47" s="2" customFormat="1" ht="12">
      <c r="A100" s="40"/>
      <c r="B100" s="41"/>
      <c r="C100" s="40"/>
      <c r="D100" s="183" t="s">
        <v>229</v>
      </c>
      <c r="E100" s="40"/>
      <c r="F100" s="191" t="s">
        <v>2588</v>
      </c>
      <c r="G100" s="40"/>
      <c r="H100" s="40"/>
      <c r="I100" s="192"/>
      <c r="J100" s="40"/>
      <c r="K100" s="40"/>
      <c r="L100" s="41"/>
      <c r="M100" s="193"/>
      <c r="N100" s="194"/>
      <c r="O100" s="74"/>
      <c r="P100" s="74"/>
      <c r="Q100" s="74"/>
      <c r="R100" s="74"/>
      <c r="S100" s="74"/>
      <c r="T100" s="75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T100" s="20" t="s">
        <v>229</v>
      </c>
      <c r="AU100" s="20" t="s">
        <v>22</v>
      </c>
    </row>
    <row r="101" spans="1:65" s="2" customFormat="1" ht="14.4" customHeight="1">
      <c r="A101" s="40"/>
      <c r="B101" s="167"/>
      <c r="C101" s="168" t="s">
        <v>248</v>
      </c>
      <c r="D101" s="168" t="s">
        <v>218</v>
      </c>
      <c r="E101" s="169" t="s">
        <v>2589</v>
      </c>
      <c r="F101" s="170" t="s">
        <v>2590</v>
      </c>
      <c r="G101" s="171" t="s">
        <v>1435</v>
      </c>
      <c r="H101" s="172">
        <v>1</v>
      </c>
      <c r="I101" s="173"/>
      <c r="J101" s="174">
        <f>ROUND(I101*H101,2)</f>
        <v>0</v>
      </c>
      <c r="K101" s="175"/>
      <c r="L101" s="41"/>
      <c r="M101" s="176" t="s">
        <v>3</v>
      </c>
      <c r="N101" s="177" t="s">
        <v>51</v>
      </c>
      <c r="O101" s="74"/>
      <c r="P101" s="178">
        <f>O101*H101</f>
        <v>0</v>
      </c>
      <c r="Q101" s="178">
        <v>0</v>
      </c>
      <c r="R101" s="178">
        <f>Q101*H101</f>
        <v>0</v>
      </c>
      <c r="S101" s="178">
        <v>0</v>
      </c>
      <c r="T101" s="179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180" t="s">
        <v>1628</v>
      </c>
      <c r="AT101" s="180" t="s">
        <v>218</v>
      </c>
      <c r="AU101" s="180" t="s">
        <v>22</v>
      </c>
      <c r="AY101" s="20" t="s">
        <v>216</v>
      </c>
      <c r="BE101" s="181">
        <f>IF(N101="základní",J101,0)</f>
        <v>0</v>
      </c>
      <c r="BF101" s="181">
        <f>IF(N101="snížená",J101,0)</f>
        <v>0</v>
      </c>
      <c r="BG101" s="181">
        <f>IF(N101="zákl. přenesená",J101,0)</f>
        <v>0</v>
      </c>
      <c r="BH101" s="181">
        <f>IF(N101="sníž. přenesená",J101,0)</f>
        <v>0</v>
      </c>
      <c r="BI101" s="181">
        <f>IF(N101="nulová",J101,0)</f>
        <v>0</v>
      </c>
      <c r="BJ101" s="20" t="s">
        <v>88</v>
      </c>
      <c r="BK101" s="181">
        <f>ROUND(I101*H101,2)</f>
        <v>0</v>
      </c>
      <c r="BL101" s="20" t="s">
        <v>1628</v>
      </c>
      <c r="BM101" s="180" t="s">
        <v>2591</v>
      </c>
    </row>
    <row r="102" spans="1:47" s="2" customFormat="1" ht="12">
      <c r="A102" s="40"/>
      <c r="B102" s="41"/>
      <c r="C102" s="40"/>
      <c r="D102" s="183" t="s">
        <v>229</v>
      </c>
      <c r="E102" s="40"/>
      <c r="F102" s="191" t="s">
        <v>2592</v>
      </c>
      <c r="G102" s="40"/>
      <c r="H102" s="40"/>
      <c r="I102" s="192"/>
      <c r="J102" s="40"/>
      <c r="K102" s="40"/>
      <c r="L102" s="41"/>
      <c r="M102" s="193"/>
      <c r="N102" s="194"/>
      <c r="O102" s="74"/>
      <c r="P102" s="74"/>
      <c r="Q102" s="74"/>
      <c r="R102" s="74"/>
      <c r="S102" s="74"/>
      <c r="T102" s="75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T102" s="20" t="s">
        <v>229</v>
      </c>
      <c r="AU102" s="20" t="s">
        <v>22</v>
      </c>
    </row>
    <row r="103" spans="1:65" s="2" customFormat="1" ht="14.4" customHeight="1">
      <c r="A103" s="40"/>
      <c r="B103" s="167"/>
      <c r="C103" s="168" t="s">
        <v>253</v>
      </c>
      <c r="D103" s="168" t="s">
        <v>218</v>
      </c>
      <c r="E103" s="169" t="s">
        <v>2593</v>
      </c>
      <c r="F103" s="170" t="s">
        <v>2594</v>
      </c>
      <c r="G103" s="171" t="s">
        <v>1435</v>
      </c>
      <c r="H103" s="172">
        <v>1</v>
      </c>
      <c r="I103" s="173"/>
      <c r="J103" s="174">
        <f>ROUND(I103*H103,2)</f>
        <v>0</v>
      </c>
      <c r="K103" s="175"/>
      <c r="L103" s="41"/>
      <c r="M103" s="176" t="s">
        <v>3</v>
      </c>
      <c r="N103" s="177" t="s">
        <v>51</v>
      </c>
      <c r="O103" s="74"/>
      <c r="P103" s="178">
        <f>O103*H103</f>
        <v>0</v>
      </c>
      <c r="Q103" s="178">
        <v>0</v>
      </c>
      <c r="R103" s="178">
        <f>Q103*H103</f>
        <v>0</v>
      </c>
      <c r="S103" s="178">
        <v>0</v>
      </c>
      <c r="T103" s="179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180" t="s">
        <v>1628</v>
      </c>
      <c r="AT103" s="180" t="s">
        <v>218</v>
      </c>
      <c r="AU103" s="180" t="s">
        <v>22</v>
      </c>
      <c r="AY103" s="20" t="s">
        <v>216</v>
      </c>
      <c r="BE103" s="181">
        <f>IF(N103="základní",J103,0)</f>
        <v>0</v>
      </c>
      <c r="BF103" s="181">
        <f>IF(N103="snížená",J103,0)</f>
        <v>0</v>
      </c>
      <c r="BG103" s="181">
        <f>IF(N103="zákl. přenesená",J103,0)</f>
        <v>0</v>
      </c>
      <c r="BH103" s="181">
        <f>IF(N103="sníž. přenesená",J103,0)</f>
        <v>0</v>
      </c>
      <c r="BI103" s="181">
        <f>IF(N103="nulová",J103,0)</f>
        <v>0</v>
      </c>
      <c r="BJ103" s="20" t="s">
        <v>88</v>
      </c>
      <c r="BK103" s="181">
        <f>ROUND(I103*H103,2)</f>
        <v>0</v>
      </c>
      <c r="BL103" s="20" t="s">
        <v>1628</v>
      </c>
      <c r="BM103" s="180" t="s">
        <v>2595</v>
      </c>
    </row>
    <row r="104" spans="1:47" s="2" customFormat="1" ht="12">
      <c r="A104" s="40"/>
      <c r="B104" s="41"/>
      <c r="C104" s="40"/>
      <c r="D104" s="183" t="s">
        <v>229</v>
      </c>
      <c r="E104" s="40"/>
      <c r="F104" s="191" t="s">
        <v>2596</v>
      </c>
      <c r="G104" s="40"/>
      <c r="H104" s="40"/>
      <c r="I104" s="192"/>
      <c r="J104" s="40"/>
      <c r="K104" s="40"/>
      <c r="L104" s="41"/>
      <c r="M104" s="193"/>
      <c r="N104" s="194"/>
      <c r="O104" s="74"/>
      <c r="P104" s="74"/>
      <c r="Q104" s="74"/>
      <c r="R104" s="74"/>
      <c r="S104" s="74"/>
      <c r="T104" s="75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T104" s="20" t="s">
        <v>229</v>
      </c>
      <c r="AU104" s="20" t="s">
        <v>22</v>
      </c>
    </row>
    <row r="105" spans="1:65" s="2" customFormat="1" ht="14.4" customHeight="1">
      <c r="A105" s="40"/>
      <c r="B105" s="167"/>
      <c r="C105" s="168" t="s">
        <v>257</v>
      </c>
      <c r="D105" s="168" t="s">
        <v>218</v>
      </c>
      <c r="E105" s="169" t="s">
        <v>2597</v>
      </c>
      <c r="F105" s="170" t="s">
        <v>2598</v>
      </c>
      <c r="G105" s="171" t="s">
        <v>1435</v>
      </c>
      <c r="H105" s="172">
        <v>1</v>
      </c>
      <c r="I105" s="173"/>
      <c r="J105" s="174">
        <f>ROUND(I105*H105,2)</f>
        <v>0</v>
      </c>
      <c r="K105" s="175"/>
      <c r="L105" s="41"/>
      <c r="M105" s="176" t="s">
        <v>3</v>
      </c>
      <c r="N105" s="177" t="s">
        <v>51</v>
      </c>
      <c r="O105" s="74"/>
      <c r="P105" s="178">
        <f>O105*H105</f>
        <v>0</v>
      </c>
      <c r="Q105" s="178">
        <v>0</v>
      </c>
      <c r="R105" s="178">
        <f>Q105*H105</f>
        <v>0</v>
      </c>
      <c r="S105" s="178">
        <v>0</v>
      </c>
      <c r="T105" s="179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180" t="s">
        <v>1628</v>
      </c>
      <c r="AT105" s="180" t="s">
        <v>218</v>
      </c>
      <c r="AU105" s="180" t="s">
        <v>22</v>
      </c>
      <c r="AY105" s="20" t="s">
        <v>216</v>
      </c>
      <c r="BE105" s="181">
        <f>IF(N105="základní",J105,0)</f>
        <v>0</v>
      </c>
      <c r="BF105" s="181">
        <f>IF(N105="snížená",J105,0)</f>
        <v>0</v>
      </c>
      <c r="BG105" s="181">
        <f>IF(N105="zákl. přenesená",J105,0)</f>
        <v>0</v>
      </c>
      <c r="BH105" s="181">
        <f>IF(N105="sníž. přenesená",J105,0)</f>
        <v>0</v>
      </c>
      <c r="BI105" s="181">
        <f>IF(N105="nulová",J105,0)</f>
        <v>0</v>
      </c>
      <c r="BJ105" s="20" t="s">
        <v>88</v>
      </c>
      <c r="BK105" s="181">
        <f>ROUND(I105*H105,2)</f>
        <v>0</v>
      </c>
      <c r="BL105" s="20" t="s">
        <v>1628</v>
      </c>
      <c r="BM105" s="180" t="s">
        <v>2599</v>
      </c>
    </row>
    <row r="106" spans="1:47" s="2" customFormat="1" ht="12">
      <c r="A106" s="40"/>
      <c r="B106" s="41"/>
      <c r="C106" s="40"/>
      <c r="D106" s="183" t="s">
        <v>229</v>
      </c>
      <c r="E106" s="40"/>
      <c r="F106" s="191" t="s">
        <v>2600</v>
      </c>
      <c r="G106" s="40"/>
      <c r="H106" s="40"/>
      <c r="I106" s="192"/>
      <c r="J106" s="40"/>
      <c r="K106" s="40"/>
      <c r="L106" s="41"/>
      <c r="M106" s="193"/>
      <c r="N106" s="194"/>
      <c r="O106" s="74"/>
      <c r="P106" s="74"/>
      <c r="Q106" s="74"/>
      <c r="R106" s="74"/>
      <c r="S106" s="74"/>
      <c r="T106" s="75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T106" s="20" t="s">
        <v>229</v>
      </c>
      <c r="AU106" s="20" t="s">
        <v>22</v>
      </c>
    </row>
    <row r="107" spans="1:65" s="2" customFormat="1" ht="14.4" customHeight="1">
      <c r="A107" s="40"/>
      <c r="B107" s="167"/>
      <c r="C107" s="168" t="s">
        <v>263</v>
      </c>
      <c r="D107" s="168" t="s">
        <v>218</v>
      </c>
      <c r="E107" s="169" t="s">
        <v>2601</v>
      </c>
      <c r="F107" s="170" t="s">
        <v>2602</v>
      </c>
      <c r="G107" s="171" t="s">
        <v>1435</v>
      </c>
      <c r="H107" s="172">
        <v>1</v>
      </c>
      <c r="I107" s="173"/>
      <c r="J107" s="174">
        <f>ROUND(I107*H107,2)</f>
        <v>0</v>
      </c>
      <c r="K107" s="175"/>
      <c r="L107" s="41"/>
      <c r="M107" s="176" t="s">
        <v>3</v>
      </c>
      <c r="N107" s="177" t="s">
        <v>51</v>
      </c>
      <c r="O107" s="74"/>
      <c r="P107" s="178">
        <f>O107*H107</f>
        <v>0</v>
      </c>
      <c r="Q107" s="178">
        <v>0</v>
      </c>
      <c r="R107" s="178">
        <f>Q107*H107</f>
        <v>0</v>
      </c>
      <c r="S107" s="178">
        <v>0</v>
      </c>
      <c r="T107" s="179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180" t="s">
        <v>1628</v>
      </c>
      <c r="AT107" s="180" t="s">
        <v>218</v>
      </c>
      <c r="AU107" s="180" t="s">
        <v>22</v>
      </c>
      <c r="AY107" s="20" t="s">
        <v>216</v>
      </c>
      <c r="BE107" s="181">
        <f>IF(N107="základní",J107,0)</f>
        <v>0</v>
      </c>
      <c r="BF107" s="181">
        <f>IF(N107="snížená",J107,0)</f>
        <v>0</v>
      </c>
      <c r="BG107" s="181">
        <f>IF(N107="zákl. přenesená",J107,0)</f>
        <v>0</v>
      </c>
      <c r="BH107" s="181">
        <f>IF(N107="sníž. přenesená",J107,0)</f>
        <v>0</v>
      </c>
      <c r="BI107" s="181">
        <f>IF(N107="nulová",J107,0)</f>
        <v>0</v>
      </c>
      <c r="BJ107" s="20" t="s">
        <v>88</v>
      </c>
      <c r="BK107" s="181">
        <f>ROUND(I107*H107,2)</f>
        <v>0</v>
      </c>
      <c r="BL107" s="20" t="s">
        <v>1628</v>
      </c>
      <c r="BM107" s="180" t="s">
        <v>2603</v>
      </c>
    </row>
    <row r="108" spans="1:47" s="2" customFormat="1" ht="12">
      <c r="A108" s="40"/>
      <c r="B108" s="41"/>
      <c r="C108" s="40"/>
      <c r="D108" s="183" t="s">
        <v>229</v>
      </c>
      <c r="E108" s="40"/>
      <c r="F108" s="191" t="s">
        <v>2604</v>
      </c>
      <c r="G108" s="40"/>
      <c r="H108" s="40"/>
      <c r="I108" s="192"/>
      <c r="J108" s="40"/>
      <c r="K108" s="40"/>
      <c r="L108" s="41"/>
      <c r="M108" s="193"/>
      <c r="N108" s="194"/>
      <c r="O108" s="74"/>
      <c r="P108" s="74"/>
      <c r="Q108" s="74"/>
      <c r="R108" s="74"/>
      <c r="S108" s="74"/>
      <c r="T108" s="75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T108" s="20" t="s">
        <v>229</v>
      </c>
      <c r="AU108" s="20" t="s">
        <v>22</v>
      </c>
    </row>
    <row r="109" spans="1:65" s="2" customFormat="1" ht="14.4" customHeight="1">
      <c r="A109" s="40"/>
      <c r="B109" s="167"/>
      <c r="C109" s="168" t="s">
        <v>267</v>
      </c>
      <c r="D109" s="168" t="s">
        <v>218</v>
      </c>
      <c r="E109" s="169" t="s">
        <v>2605</v>
      </c>
      <c r="F109" s="170" t="s">
        <v>2606</v>
      </c>
      <c r="G109" s="171" t="s">
        <v>1435</v>
      </c>
      <c r="H109" s="172">
        <v>1</v>
      </c>
      <c r="I109" s="173"/>
      <c r="J109" s="174">
        <f>ROUND(I109*H109,2)</f>
        <v>0</v>
      </c>
      <c r="K109" s="175"/>
      <c r="L109" s="41"/>
      <c r="M109" s="176" t="s">
        <v>3</v>
      </c>
      <c r="N109" s="177" t="s">
        <v>51</v>
      </c>
      <c r="O109" s="74"/>
      <c r="P109" s="178">
        <f>O109*H109</f>
        <v>0</v>
      </c>
      <c r="Q109" s="178">
        <v>0</v>
      </c>
      <c r="R109" s="178">
        <f>Q109*H109</f>
        <v>0</v>
      </c>
      <c r="S109" s="178">
        <v>0</v>
      </c>
      <c r="T109" s="179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180" t="s">
        <v>1628</v>
      </c>
      <c r="AT109" s="180" t="s">
        <v>218</v>
      </c>
      <c r="AU109" s="180" t="s">
        <v>22</v>
      </c>
      <c r="AY109" s="20" t="s">
        <v>216</v>
      </c>
      <c r="BE109" s="181">
        <f>IF(N109="základní",J109,0)</f>
        <v>0</v>
      </c>
      <c r="BF109" s="181">
        <f>IF(N109="snížená",J109,0)</f>
        <v>0</v>
      </c>
      <c r="BG109" s="181">
        <f>IF(N109="zákl. přenesená",J109,0)</f>
        <v>0</v>
      </c>
      <c r="BH109" s="181">
        <f>IF(N109="sníž. přenesená",J109,0)</f>
        <v>0</v>
      </c>
      <c r="BI109" s="181">
        <f>IF(N109="nulová",J109,0)</f>
        <v>0</v>
      </c>
      <c r="BJ109" s="20" t="s">
        <v>88</v>
      </c>
      <c r="BK109" s="181">
        <f>ROUND(I109*H109,2)</f>
        <v>0</v>
      </c>
      <c r="BL109" s="20" t="s">
        <v>1628</v>
      </c>
      <c r="BM109" s="180" t="s">
        <v>2607</v>
      </c>
    </row>
    <row r="110" spans="1:47" s="2" customFormat="1" ht="12">
      <c r="A110" s="40"/>
      <c r="B110" s="41"/>
      <c r="C110" s="40"/>
      <c r="D110" s="183" t="s">
        <v>229</v>
      </c>
      <c r="E110" s="40"/>
      <c r="F110" s="191" t="s">
        <v>2608</v>
      </c>
      <c r="G110" s="40"/>
      <c r="H110" s="40"/>
      <c r="I110" s="192"/>
      <c r="J110" s="40"/>
      <c r="K110" s="40"/>
      <c r="L110" s="41"/>
      <c r="M110" s="193"/>
      <c r="N110" s="194"/>
      <c r="O110" s="74"/>
      <c r="P110" s="74"/>
      <c r="Q110" s="74"/>
      <c r="R110" s="74"/>
      <c r="S110" s="74"/>
      <c r="T110" s="75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T110" s="20" t="s">
        <v>229</v>
      </c>
      <c r="AU110" s="20" t="s">
        <v>22</v>
      </c>
    </row>
    <row r="111" spans="1:63" s="12" customFormat="1" ht="22.8" customHeight="1">
      <c r="A111" s="12"/>
      <c r="B111" s="154"/>
      <c r="C111" s="12"/>
      <c r="D111" s="155" t="s">
        <v>79</v>
      </c>
      <c r="E111" s="165" t="s">
        <v>2609</v>
      </c>
      <c r="F111" s="165" t="s">
        <v>2610</v>
      </c>
      <c r="G111" s="12"/>
      <c r="H111" s="12"/>
      <c r="I111" s="157"/>
      <c r="J111" s="166">
        <f>BK111</f>
        <v>0</v>
      </c>
      <c r="K111" s="12"/>
      <c r="L111" s="154"/>
      <c r="M111" s="159"/>
      <c r="N111" s="160"/>
      <c r="O111" s="160"/>
      <c r="P111" s="161">
        <f>SUM(P112:P115)</f>
        <v>0</v>
      </c>
      <c r="Q111" s="160"/>
      <c r="R111" s="161">
        <f>SUM(R112:R115)</f>
        <v>0</v>
      </c>
      <c r="S111" s="160"/>
      <c r="T111" s="162">
        <f>SUM(T112:T115)</f>
        <v>0</v>
      </c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R111" s="155" t="s">
        <v>244</v>
      </c>
      <c r="AT111" s="163" t="s">
        <v>79</v>
      </c>
      <c r="AU111" s="163" t="s">
        <v>88</v>
      </c>
      <c r="AY111" s="155" t="s">
        <v>216</v>
      </c>
      <c r="BK111" s="164">
        <f>SUM(BK112:BK115)</f>
        <v>0</v>
      </c>
    </row>
    <row r="112" spans="1:65" s="2" customFormat="1" ht="14.4" customHeight="1">
      <c r="A112" s="40"/>
      <c r="B112" s="167"/>
      <c r="C112" s="168" t="s">
        <v>272</v>
      </c>
      <c r="D112" s="168" t="s">
        <v>218</v>
      </c>
      <c r="E112" s="169" t="s">
        <v>2611</v>
      </c>
      <c r="F112" s="170" t="s">
        <v>2610</v>
      </c>
      <c r="G112" s="171" t="s">
        <v>1435</v>
      </c>
      <c r="H112" s="172">
        <v>1</v>
      </c>
      <c r="I112" s="173"/>
      <c r="J112" s="174">
        <f>ROUND(I112*H112,2)</f>
        <v>0</v>
      </c>
      <c r="K112" s="175"/>
      <c r="L112" s="41"/>
      <c r="M112" s="176" t="s">
        <v>3</v>
      </c>
      <c r="N112" s="177" t="s">
        <v>51</v>
      </c>
      <c r="O112" s="74"/>
      <c r="P112" s="178">
        <f>O112*H112</f>
        <v>0</v>
      </c>
      <c r="Q112" s="178">
        <v>0</v>
      </c>
      <c r="R112" s="178">
        <f>Q112*H112</f>
        <v>0</v>
      </c>
      <c r="S112" s="178">
        <v>0</v>
      </c>
      <c r="T112" s="179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180" t="s">
        <v>1628</v>
      </c>
      <c r="AT112" s="180" t="s">
        <v>218</v>
      </c>
      <c r="AU112" s="180" t="s">
        <v>22</v>
      </c>
      <c r="AY112" s="20" t="s">
        <v>216</v>
      </c>
      <c r="BE112" s="181">
        <f>IF(N112="základní",J112,0)</f>
        <v>0</v>
      </c>
      <c r="BF112" s="181">
        <f>IF(N112="snížená",J112,0)</f>
        <v>0</v>
      </c>
      <c r="BG112" s="181">
        <f>IF(N112="zákl. přenesená",J112,0)</f>
        <v>0</v>
      </c>
      <c r="BH112" s="181">
        <f>IF(N112="sníž. přenesená",J112,0)</f>
        <v>0</v>
      </c>
      <c r="BI112" s="181">
        <f>IF(N112="nulová",J112,0)</f>
        <v>0</v>
      </c>
      <c r="BJ112" s="20" t="s">
        <v>88</v>
      </c>
      <c r="BK112" s="181">
        <f>ROUND(I112*H112,2)</f>
        <v>0</v>
      </c>
      <c r="BL112" s="20" t="s">
        <v>1628</v>
      </c>
      <c r="BM112" s="180" t="s">
        <v>2612</v>
      </c>
    </row>
    <row r="113" spans="1:47" s="2" customFormat="1" ht="12">
      <c r="A113" s="40"/>
      <c r="B113" s="41"/>
      <c r="C113" s="40"/>
      <c r="D113" s="183" t="s">
        <v>229</v>
      </c>
      <c r="E113" s="40"/>
      <c r="F113" s="191" t="s">
        <v>2613</v>
      </c>
      <c r="G113" s="40"/>
      <c r="H113" s="40"/>
      <c r="I113" s="192"/>
      <c r="J113" s="40"/>
      <c r="K113" s="40"/>
      <c r="L113" s="41"/>
      <c r="M113" s="193"/>
      <c r="N113" s="194"/>
      <c r="O113" s="74"/>
      <c r="P113" s="74"/>
      <c r="Q113" s="74"/>
      <c r="R113" s="74"/>
      <c r="S113" s="74"/>
      <c r="T113" s="75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T113" s="20" t="s">
        <v>229</v>
      </c>
      <c r="AU113" s="20" t="s">
        <v>22</v>
      </c>
    </row>
    <row r="114" spans="1:65" s="2" customFormat="1" ht="14.4" customHeight="1">
      <c r="A114" s="40"/>
      <c r="B114" s="167"/>
      <c r="C114" s="168" t="s">
        <v>279</v>
      </c>
      <c r="D114" s="168" t="s">
        <v>218</v>
      </c>
      <c r="E114" s="169" t="s">
        <v>2614</v>
      </c>
      <c r="F114" s="170" t="s">
        <v>2615</v>
      </c>
      <c r="G114" s="171" t="s">
        <v>1435</v>
      </c>
      <c r="H114" s="172">
        <v>1</v>
      </c>
      <c r="I114" s="173"/>
      <c r="J114" s="174">
        <f>ROUND(I114*H114,2)</f>
        <v>0</v>
      </c>
      <c r="K114" s="175"/>
      <c r="L114" s="41"/>
      <c r="M114" s="176" t="s">
        <v>3</v>
      </c>
      <c r="N114" s="177" t="s">
        <v>51</v>
      </c>
      <c r="O114" s="74"/>
      <c r="P114" s="178">
        <f>O114*H114</f>
        <v>0</v>
      </c>
      <c r="Q114" s="178">
        <v>0</v>
      </c>
      <c r="R114" s="178">
        <f>Q114*H114</f>
        <v>0</v>
      </c>
      <c r="S114" s="178">
        <v>0</v>
      </c>
      <c r="T114" s="179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180" t="s">
        <v>1628</v>
      </c>
      <c r="AT114" s="180" t="s">
        <v>218</v>
      </c>
      <c r="AU114" s="180" t="s">
        <v>22</v>
      </c>
      <c r="AY114" s="20" t="s">
        <v>216</v>
      </c>
      <c r="BE114" s="181">
        <f>IF(N114="základní",J114,0)</f>
        <v>0</v>
      </c>
      <c r="BF114" s="181">
        <f>IF(N114="snížená",J114,0)</f>
        <v>0</v>
      </c>
      <c r="BG114" s="181">
        <f>IF(N114="zákl. přenesená",J114,0)</f>
        <v>0</v>
      </c>
      <c r="BH114" s="181">
        <f>IF(N114="sníž. přenesená",J114,0)</f>
        <v>0</v>
      </c>
      <c r="BI114" s="181">
        <f>IF(N114="nulová",J114,0)</f>
        <v>0</v>
      </c>
      <c r="BJ114" s="20" t="s">
        <v>88</v>
      </c>
      <c r="BK114" s="181">
        <f>ROUND(I114*H114,2)</f>
        <v>0</v>
      </c>
      <c r="BL114" s="20" t="s">
        <v>1628</v>
      </c>
      <c r="BM114" s="180" t="s">
        <v>2616</v>
      </c>
    </row>
    <row r="115" spans="1:47" s="2" customFormat="1" ht="12">
      <c r="A115" s="40"/>
      <c r="B115" s="41"/>
      <c r="C115" s="40"/>
      <c r="D115" s="183" t="s">
        <v>229</v>
      </c>
      <c r="E115" s="40"/>
      <c r="F115" s="191" t="s">
        <v>2617</v>
      </c>
      <c r="G115" s="40"/>
      <c r="H115" s="40"/>
      <c r="I115" s="192"/>
      <c r="J115" s="40"/>
      <c r="K115" s="40"/>
      <c r="L115" s="41"/>
      <c r="M115" s="193"/>
      <c r="N115" s="194"/>
      <c r="O115" s="74"/>
      <c r="P115" s="74"/>
      <c r="Q115" s="74"/>
      <c r="R115" s="74"/>
      <c r="S115" s="74"/>
      <c r="T115" s="75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T115" s="20" t="s">
        <v>229</v>
      </c>
      <c r="AU115" s="20" t="s">
        <v>22</v>
      </c>
    </row>
    <row r="116" spans="1:63" s="12" customFormat="1" ht="22.8" customHeight="1">
      <c r="A116" s="12"/>
      <c r="B116" s="154"/>
      <c r="C116" s="12"/>
      <c r="D116" s="155" t="s">
        <v>79</v>
      </c>
      <c r="E116" s="165" t="s">
        <v>1624</v>
      </c>
      <c r="F116" s="165" t="s">
        <v>1625</v>
      </c>
      <c r="G116" s="12"/>
      <c r="H116" s="12"/>
      <c r="I116" s="157"/>
      <c r="J116" s="166">
        <f>BK116</f>
        <v>0</v>
      </c>
      <c r="K116" s="12"/>
      <c r="L116" s="154"/>
      <c r="M116" s="159"/>
      <c r="N116" s="160"/>
      <c r="O116" s="160"/>
      <c r="P116" s="161">
        <f>SUM(P117:P128)</f>
        <v>0</v>
      </c>
      <c r="Q116" s="160"/>
      <c r="R116" s="161">
        <f>SUM(R117:R128)</f>
        <v>0</v>
      </c>
      <c r="S116" s="160"/>
      <c r="T116" s="162">
        <f>SUM(T117:T128)</f>
        <v>0</v>
      </c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R116" s="155" t="s">
        <v>244</v>
      </c>
      <c r="AT116" s="163" t="s">
        <v>79</v>
      </c>
      <c r="AU116" s="163" t="s">
        <v>88</v>
      </c>
      <c r="AY116" s="155" t="s">
        <v>216</v>
      </c>
      <c r="BK116" s="164">
        <f>SUM(BK117:BK128)</f>
        <v>0</v>
      </c>
    </row>
    <row r="117" spans="1:65" s="2" customFormat="1" ht="14.4" customHeight="1">
      <c r="A117" s="40"/>
      <c r="B117" s="167"/>
      <c r="C117" s="168" t="s">
        <v>286</v>
      </c>
      <c r="D117" s="168" t="s">
        <v>218</v>
      </c>
      <c r="E117" s="169" t="s">
        <v>2618</v>
      </c>
      <c r="F117" s="170" t="s">
        <v>2619</v>
      </c>
      <c r="G117" s="171" t="s">
        <v>1435</v>
      </c>
      <c r="H117" s="172">
        <v>1</v>
      </c>
      <c r="I117" s="173"/>
      <c r="J117" s="174">
        <f>ROUND(I117*H117,2)</f>
        <v>0</v>
      </c>
      <c r="K117" s="175"/>
      <c r="L117" s="41"/>
      <c r="M117" s="176" t="s">
        <v>3</v>
      </c>
      <c r="N117" s="177" t="s">
        <v>51</v>
      </c>
      <c r="O117" s="74"/>
      <c r="P117" s="178">
        <f>O117*H117</f>
        <v>0</v>
      </c>
      <c r="Q117" s="178">
        <v>0</v>
      </c>
      <c r="R117" s="178">
        <f>Q117*H117</f>
        <v>0</v>
      </c>
      <c r="S117" s="178">
        <v>0</v>
      </c>
      <c r="T117" s="179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180" t="s">
        <v>1628</v>
      </c>
      <c r="AT117" s="180" t="s">
        <v>218</v>
      </c>
      <c r="AU117" s="180" t="s">
        <v>22</v>
      </c>
      <c r="AY117" s="20" t="s">
        <v>216</v>
      </c>
      <c r="BE117" s="181">
        <f>IF(N117="základní",J117,0)</f>
        <v>0</v>
      </c>
      <c r="BF117" s="181">
        <f>IF(N117="snížená",J117,0)</f>
        <v>0</v>
      </c>
      <c r="BG117" s="181">
        <f>IF(N117="zákl. přenesená",J117,0)</f>
        <v>0</v>
      </c>
      <c r="BH117" s="181">
        <f>IF(N117="sníž. přenesená",J117,0)</f>
        <v>0</v>
      </c>
      <c r="BI117" s="181">
        <f>IF(N117="nulová",J117,0)</f>
        <v>0</v>
      </c>
      <c r="BJ117" s="20" t="s">
        <v>88</v>
      </c>
      <c r="BK117" s="181">
        <f>ROUND(I117*H117,2)</f>
        <v>0</v>
      </c>
      <c r="BL117" s="20" t="s">
        <v>1628</v>
      </c>
      <c r="BM117" s="180" t="s">
        <v>2620</v>
      </c>
    </row>
    <row r="118" spans="1:47" s="2" customFormat="1" ht="12">
      <c r="A118" s="40"/>
      <c r="B118" s="41"/>
      <c r="C118" s="40"/>
      <c r="D118" s="183" t="s">
        <v>229</v>
      </c>
      <c r="E118" s="40"/>
      <c r="F118" s="191" t="s">
        <v>2621</v>
      </c>
      <c r="G118" s="40"/>
      <c r="H118" s="40"/>
      <c r="I118" s="192"/>
      <c r="J118" s="40"/>
      <c r="K118" s="40"/>
      <c r="L118" s="41"/>
      <c r="M118" s="193"/>
      <c r="N118" s="194"/>
      <c r="O118" s="74"/>
      <c r="P118" s="74"/>
      <c r="Q118" s="74"/>
      <c r="R118" s="74"/>
      <c r="S118" s="74"/>
      <c r="T118" s="75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T118" s="20" t="s">
        <v>229</v>
      </c>
      <c r="AU118" s="20" t="s">
        <v>22</v>
      </c>
    </row>
    <row r="119" spans="1:65" s="2" customFormat="1" ht="14.4" customHeight="1">
      <c r="A119" s="40"/>
      <c r="B119" s="167"/>
      <c r="C119" s="168" t="s">
        <v>291</v>
      </c>
      <c r="D119" s="168" t="s">
        <v>218</v>
      </c>
      <c r="E119" s="169" t="s">
        <v>2622</v>
      </c>
      <c r="F119" s="170" t="s">
        <v>2623</v>
      </c>
      <c r="G119" s="171" t="s">
        <v>1435</v>
      </c>
      <c r="H119" s="172">
        <v>1</v>
      </c>
      <c r="I119" s="173"/>
      <c r="J119" s="174">
        <f>ROUND(I119*H119,2)</f>
        <v>0</v>
      </c>
      <c r="K119" s="175"/>
      <c r="L119" s="41"/>
      <c r="M119" s="176" t="s">
        <v>3</v>
      </c>
      <c r="N119" s="177" t="s">
        <v>51</v>
      </c>
      <c r="O119" s="74"/>
      <c r="P119" s="178">
        <f>O119*H119</f>
        <v>0</v>
      </c>
      <c r="Q119" s="178">
        <v>0</v>
      </c>
      <c r="R119" s="178">
        <f>Q119*H119</f>
        <v>0</v>
      </c>
      <c r="S119" s="178">
        <v>0</v>
      </c>
      <c r="T119" s="179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180" t="s">
        <v>1628</v>
      </c>
      <c r="AT119" s="180" t="s">
        <v>218</v>
      </c>
      <c r="AU119" s="180" t="s">
        <v>22</v>
      </c>
      <c r="AY119" s="20" t="s">
        <v>216</v>
      </c>
      <c r="BE119" s="181">
        <f>IF(N119="základní",J119,0)</f>
        <v>0</v>
      </c>
      <c r="BF119" s="181">
        <f>IF(N119="snížená",J119,0)</f>
        <v>0</v>
      </c>
      <c r="BG119" s="181">
        <f>IF(N119="zákl. přenesená",J119,0)</f>
        <v>0</v>
      </c>
      <c r="BH119" s="181">
        <f>IF(N119="sníž. přenesená",J119,0)</f>
        <v>0</v>
      </c>
      <c r="BI119" s="181">
        <f>IF(N119="nulová",J119,0)</f>
        <v>0</v>
      </c>
      <c r="BJ119" s="20" t="s">
        <v>88</v>
      </c>
      <c r="BK119" s="181">
        <f>ROUND(I119*H119,2)</f>
        <v>0</v>
      </c>
      <c r="BL119" s="20" t="s">
        <v>1628</v>
      </c>
      <c r="BM119" s="180" t="s">
        <v>2624</v>
      </c>
    </row>
    <row r="120" spans="1:47" s="2" customFormat="1" ht="12">
      <c r="A120" s="40"/>
      <c r="B120" s="41"/>
      <c r="C120" s="40"/>
      <c r="D120" s="183" t="s">
        <v>229</v>
      </c>
      <c r="E120" s="40"/>
      <c r="F120" s="191" t="s">
        <v>2625</v>
      </c>
      <c r="G120" s="40"/>
      <c r="H120" s="40"/>
      <c r="I120" s="192"/>
      <c r="J120" s="40"/>
      <c r="K120" s="40"/>
      <c r="L120" s="41"/>
      <c r="M120" s="193"/>
      <c r="N120" s="194"/>
      <c r="O120" s="74"/>
      <c r="P120" s="74"/>
      <c r="Q120" s="74"/>
      <c r="R120" s="74"/>
      <c r="S120" s="74"/>
      <c r="T120" s="75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T120" s="20" t="s">
        <v>229</v>
      </c>
      <c r="AU120" s="20" t="s">
        <v>22</v>
      </c>
    </row>
    <row r="121" spans="1:65" s="2" customFormat="1" ht="14.4" customHeight="1">
      <c r="A121" s="40"/>
      <c r="B121" s="167"/>
      <c r="C121" s="168" t="s">
        <v>9</v>
      </c>
      <c r="D121" s="168" t="s">
        <v>218</v>
      </c>
      <c r="E121" s="169" t="s">
        <v>2626</v>
      </c>
      <c r="F121" s="170" t="s">
        <v>2627</v>
      </c>
      <c r="G121" s="171" t="s">
        <v>1435</v>
      </c>
      <c r="H121" s="172">
        <v>1</v>
      </c>
      <c r="I121" s="173"/>
      <c r="J121" s="174">
        <f>ROUND(I121*H121,2)</f>
        <v>0</v>
      </c>
      <c r="K121" s="175"/>
      <c r="L121" s="41"/>
      <c r="M121" s="176" t="s">
        <v>3</v>
      </c>
      <c r="N121" s="177" t="s">
        <v>51</v>
      </c>
      <c r="O121" s="74"/>
      <c r="P121" s="178">
        <f>O121*H121</f>
        <v>0</v>
      </c>
      <c r="Q121" s="178">
        <v>0</v>
      </c>
      <c r="R121" s="178">
        <f>Q121*H121</f>
        <v>0</v>
      </c>
      <c r="S121" s="178">
        <v>0</v>
      </c>
      <c r="T121" s="179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180" t="s">
        <v>1628</v>
      </c>
      <c r="AT121" s="180" t="s">
        <v>218</v>
      </c>
      <c r="AU121" s="180" t="s">
        <v>22</v>
      </c>
      <c r="AY121" s="20" t="s">
        <v>216</v>
      </c>
      <c r="BE121" s="181">
        <f>IF(N121="základní",J121,0)</f>
        <v>0</v>
      </c>
      <c r="BF121" s="181">
        <f>IF(N121="snížená",J121,0)</f>
        <v>0</v>
      </c>
      <c r="BG121" s="181">
        <f>IF(N121="zákl. přenesená",J121,0)</f>
        <v>0</v>
      </c>
      <c r="BH121" s="181">
        <f>IF(N121="sníž. přenesená",J121,0)</f>
        <v>0</v>
      </c>
      <c r="BI121" s="181">
        <f>IF(N121="nulová",J121,0)</f>
        <v>0</v>
      </c>
      <c r="BJ121" s="20" t="s">
        <v>88</v>
      </c>
      <c r="BK121" s="181">
        <f>ROUND(I121*H121,2)</f>
        <v>0</v>
      </c>
      <c r="BL121" s="20" t="s">
        <v>1628</v>
      </c>
      <c r="BM121" s="180" t="s">
        <v>2628</v>
      </c>
    </row>
    <row r="122" spans="1:47" s="2" customFormat="1" ht="12">
      <c r="A122" s="40"/>
      <c r="B122" s="41"/>
      <c r="C122" s="40"/>
      <c r="D122" s="183" t="s">
        <v>229</v>
      </c>
      <c r="E122" s="40"/>
      <c r="F122" s="191" t="s">
        <v>2625</v>
      </c>
      <c r="G122" s="40"/>
      <c r="H122" s="40"/>
      <c r="I122" s="192"/>
      <c r="J122" s="40"/>
      <c r="K122" s="40"/>
      <c r="L122" s="41"/>
      <c r="M122" s="193"/>
      <c r="N122" s="194"/>
      <c r="O122" s="74"/>
      <c r="P122" s="74"/>
      <c r="Q122" s="74"/>
      <c r="R122" s="74"/>
      <c r="S122" s="74"/>
      <c r="T122" s="75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T122" s="20" t="s">
        <v>229</v>
      </c>
      <c r="AU122" s="20" t="s">
        <v>22</v>
      </c>
    </row>
    <row r="123" spans="1:65" s="2" customFormat="1" ht="14.4" customHeight="1">
      <c r="A123" s="40"/>
      <c r="B123" s="167"/>
      <c r="C123" s="168" t="s">
        <v>302</v>
      </c>
      <c r="D123" s="168" t="s">
        <v>218</v>
      </c>
      <c r="E123" s="169" t="s">
        <v>2629</v>
      </c>
      <c r="F123" s="170" t="s">
        <v>2630</v>
      </c>
      <c r="G123" s="171" t="s">
        <v>1435</v>
      </c>
      <c r="H123" s="172">
        <v>1</v>
      </c>
      <c r="I123" s="173"/>
      <c r="J123" s="174">
        <f>ROUND(I123*H123,2)</f>
        <v>0</v>
      </c>
      <c r="K123" s="175"/>
      <c r="L123" s="41"/>
      <c r="M123" s="176" t="s">
        <v>3</v>
      </c>
      <c r="N123" s="177" t="s">
        <v>51</v>
      </c>
      <c r="O123" s="74"/>
      <c r="P123" s="178">
        <f>O123*H123</f>
        <v>0</v>
      </c>
      <c r="Q123" s="178">
        <v>0</v>
      </c>
      <c r="R123" s="178">
        <f>Q123*H123</f>
        <v>0</v>
      </c>
      <c r="S123" s="178">
        <v>0</v>
      </c>
      <c r="T123" s="179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180" t="s">
        <v>1628</v>
      </c>
      <c r="AT123" s="180" t="s">
        <v>218</v>
      </c>
      <c r="AU123" s="180" t="s">
        <v>22</v>
      </c>
      <c r="AY123" s="20" t="s">
        <v>216</v>
      </c>
      <c r="BE123" s="181">
        <f>IF(N123="základní",J123,0)</f>
        <v>0</v>
      </c>
      <c r="BF123" s="181">
        <f>IF(N123="snížená",J123,0)</f>
        <v>0</v>
      </c>
      <c r="BG123" s="181">
        <f>IF(N123="zákl. přenesená",J123,0)</f>
        <v>0</v>
      </c>
      <c r="BH123" s="181">
        <f>IF(N123="sníž. přenesená",J123,0)</f>
        <v>0</v>
      </c>
      <c r="BI123" s="181">
        <f>IF(N123="nulová",J123,0)</f>
        <v>0</v>
      </c>
      <c r="BJ123" s="20" t="s">
        <v>88</v>
      </c>
      <c r="BK123" s="181">
        <f>ROUND(I123*H123,2)</f>
        <v>0</v>
      </c>
      <c r="BL123" s="20" t="s">
        <v>1628</v>
      </c>
      <c r="BM123" s="180" t="s">
        <v>2631</v>
      </c>
    </row>
    <row r="124" spans="1:47" s="2" customFormat="1" ht="12">
      <c r="A124" s="40"/>
      <c r="B124" s="41"/>
      <c r="C124" s="40"/>
      <c r="D124" s="183" t="s">
        <v>229</v>
      </c>
      <c r="E124" s="40"/>
      <c r="F124" s="191" t="s">
        <v>2625</v>
      </c>
      <c r="G124" s="40"/>
      <c r="H124" s="40"/>
      <c r="I124" s="192"/>
      <c r="J124" s="40"/>
      <c r="K124" s="40"/>
      <c r="L124" s="41"/>
      <c r="M124" s="193"/>
      <c r="N124" s="194"/>
      <c r="O124" s="74"/>
      <c r="P124" s="74"/>
      <c r="Q124" s="74"/>
      <c r="R124" s="74"/>
      <c r="S124" s="74"/>
      <c r="T124" s="75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T124" s="20" t="s">
        <v>229</v>
      </c>
      <c r="AU124" s="20" t="s">
        <v>22</v>
      </c>
    </row>
    <row r="125" spans="1:65" s="2" customFormat="1" ht="14.4" customHeight="1">
      <c r="A125" s="40"/>
      <c r="B125" s="167"/>
      <c r="C125" s="168" t="s">
        <v>307</v>
      </c>
      <c r="D125" s="168" t="s">
        <v>218</v>
      </c>
      <c r="E125" s="169" t="s">
        <v>2632</v>
      </c>
      <c r="F125" s="170" t="s">
        <v>2633</v>
      </c>
      <c r="G125" s="171" t="s">
        <v>1435</v>
      </c>
      <c r="H125" s="172">
        <v>1</v>
      </c>
      <c r="I125" s="173"/>
      <c r="J125" s="174">
        <f>ROUND(I125*H125,2)</f>
        <v>0</v>
      </c>
      <c r="K125" s="175"/>
      <c r="L125" s="41"/>
      <c r="M125" s="176" t="s">
        <v>3</v>
      </c>
      <c r="N125" s="177" t="s">
        <v>51</v>
      </c>
      <c r="O125" s="74"/>
      <c r="P125" s="178">
        <f>O125*H125</f>
        <v>0</v>
      </c>
      <c r="Q125" s="178">
        <v>0</v>
      </c>
      <c r="R125" s="178">
        <f>Q125*H125</f>
        <v>0</v>
      </c>
      <c r="S125" s="178">
        <v>0</v>
      </c>
      <c r="T125" s="179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180" t="s">
        <v>1628</v>
      </c>
      <c r="AT125" s="180" t="s">
        <v>218</v>
      </c>
      <c r="AU125" s="180" t="s">
        <v>22</v>
      </c>
      <c r="AY125" s="20" t="s">
        <v>216</v>
      </c>
      <c r="BE125" s="181">
        <f>IF(N125="základní",J125,0)</f>
        <v>0</v>
      </c>
      <c r="BF125" s="181">
        <f>IF(N125="snížená",J125,0)</f>
        <v>0</v>
      </c>
      <c r="BG125" s="181">
        <f>IF(N125="zákl. přenesená",J125,0)</f>
        <v>0</v>
      </c>
      <c r="BH125" s="181">
        <f>IF(N125="sníž. přenesená",J125,0)</f>
        <v>0</v>
      </c>
      <c r="BI125" s="181">
        <f>IF(N125="nulová",J125,0)</f>
        <v>0</v>
      </c>
      <c r="BJ125" s="20" t="s">
        <v>88</v>
      </c>
      <c r="BK125" s="181">
        <f>ROUND(I125*H125,2)</f>
        <v>0</v>
      </c>
      <c r="BL125" s="20" t="s">
        <v>1628</v>
      </c>
      <c r="BM125" s="180" t="s">
        <v>2634</v>
      </c>
    </row>
    <row r="126" spans="1:47" s="2" customFormat="1" ht="12">
      <c r="A126" s="40"/>
      <c r="B126" s="41"/>
      <c r="C126" s="40"/>
      <c r="D126" s="183" t="s">
        <v>229</v>
      </c>
      <c r="E126" s="40"/>
      <c r="F126" s="191" t="s">
        <v>2625</v>
      </c>
      <c r="G126" s="40"/>
      <c r="H126" s="40"/>
      <c r="I126" s="192"/>
      <c r="J126" s="40"/>
      <c r="K126" s="40"/>
      <c r="L126" s="41"/>
      <c r="M126" s="193"/>
      <c r="N126" s="194"/>
      <c r="O126" s="74"/>
      <c r="P126" s="74"/>
      <c r="Q126" s="74"/>
      <c r="R126" s="74"/>
      <c r="S126" s="74"/>
      <c r="T126" s="75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T126" s="20" t="s">
        <v>229</v>
      </c>
      <c r="AU126" s="20" t="s">
        <v>22</v>
      </c>
    </row>
    <row r="127" spans="1:65" s="2" customFormat="1" ht="14.4" customHeight="1">
      <c r="A127" s="40"/>
      <c r="B127" s="167"/>
      <c r="C127" s="168" t="s">
        <v>313</v>
      </c>
      <c r="D127" s="168" t="s">
        <v>218</v>
      </c>
      <c r="E127" s="169" t="s">
        <v>2635</v>
      </c>
      <c r="F127" s="170" t="s">
        <v>2636</v>
      </c>
      <c r="G127" s="171" t="s">
        <v>1435</v>
      </c>
      <c r="H127" s="172">
        <v>1</v>
      </c>
      <c r="I127" s="173"/>
      <c r="J127" s="174">
        <f>ROUND(I127*H127,2)</f>
        <v>0</v>
      </c>
      <c r="K127" s="175"/>
      <c r="L127" s="41"/>
      <c r="M127" s="176" t="s">
        <v>3</v>
      </c>
      <c r="N127" s="177" t="s">
        <v>51</v>
      </c>
      <c r="O127" s="74"/>
      <c r="P127" s="178">
        <f>O127*H127</f>
        <v>0</v>
      </c>
      <c r="Q127" s="178">
        <v>0</v>
      </c>
      <c r="R127" s="178">
        <f>Q127*H127</f>
        <v>0</v>
      </c>
      <c r="S127" s="178">
        <v>0</v>
      </c>
      <c r="T127" s="179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180" t="s">
        <v>1628</v>
      </c>
      <c r="AT127" s="180" t="s">
        <v>218</v>
      </c>
      <c r="AU127" s="180" t="s">
        <v>22</v>
      </c>
      <c r="AY127" s="20" t="s">
        <v>216</v>
      </c>
      <c r="BE127" s="181">
        <f>IF(N127="základní",J127,0)</f>
        <v>0</v>
      </c>
      <c r="BF127" s="181">
        <f>IF(N127="snížená",J127,0)</f>
        <v>0</v>
      </c>
      <c r="BG127" s="181">
        <f>IF(N127="zákl. přenesená",J127,0)</f>
        <v>0</v>
      </c>
      <c r="BH127" s="181">
        <f>IF(N127="sníž. přenesená",J127,0)</f>
        <v>0</v>
      </c>
      <c r="BI127" s="181">
        <f>IF(N127="nulová",J127,0)</f>
        <v>0</v>
      </c>
      <c r="BJ127" s="20" t="s">
        <v>88</v>
      </c>
      <c r="BK127" s="181">
        <f>ROUND(I127*H127,2)</f>
        <v>0</v>
      </c>
      <c r="BL127" s="20" t="s">
        <v>1628</v>
      </c>
      <c r="BM127" s="180" t="s">
        <v>2637</v>
      </c>
    </row>
    <row r="128" spans="1:47" s="2" customFormat="1" ht="12">
      <c r="A128" s="40"/>
      <c r="B128" s="41"/>
      <c r="C128" s="40"/>
      <c r="D128" s="183" t="s">
        <v>229</v>
      </c>
      <c r="E128" s="40"/>
      <c r="F128" s="191" t="s">
        <v>2625</v>
      </c>
      <c r="G128" s="40"/>
      <c r="H128" s="40"/>
      <c r="I128" s="192"/>
      <c r="J128" s="40"/>
      <c r="K128" s="40"/>
      <c r="L128" s="41"/>
      <c r="M128" s="193"/>
      <c r="N128" s="194"/>
      <c r="O128" s="74"/>
      <c r="P128" s="74"/>
      <c r="Q128" s="74"/>
      <c r="R128" s="74"/>
      <c r="S128" s="74"/>
      <c r="T128" s="75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T128" s="20" t="s">
        <v>229</v>
      </c>
      <c r="AU128" s="20" t="s">
        <v>22</v>
      </c>
    </row>
    <row r="129" spans="1:63" s="12" customFormat="1" ht="22.8" customHeight="1">
      <c r="A129" s="12"/>
      <c r="B129" s="154"/>
      <c r="C129" s="12"/>
      <c r="D129" s="155" t="s">
        <v>79</v>
      </c>
      <c r="E129" s="165" t="s">
        <v>2558</v>
      </c>
      <c r="F129" s="165" t="s">
        <v>2559</v>
      </c>
      <c r="G129" s="12"/>
      <c r="H129" s="12"/>
      <c r="I129" s="157"/>
      <c r="J129" s="166">
        <f>BK129</f>
        <v>0</v>
      </c>
      <c r="K129" s="12"/>
      <c r="L129" s="154"/>
      <c r="M129" s="159"/>
      <c r="N129" s="160"/>
      <c r="O129" s="160"/>
      <c r="P129" s="161">
        <f>SUM(P130:P133)</f>
        <v>0</v>
      </c>
      <c r="Q129" s="160"/>
      <c r="R129" s="161">
        <f>SUM(R130:R133)</f>
        <v>0</v>
      </c>
      <c r="S129" s="160"/>
      <c r="T129" s="162">
        <f>SUM(T130:T133)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155" t="s">
        <v>244</v>
      </c>
      <c r="AT129" s="163" t="s">
        <v>79</v>
      </c>
      <c r="AU129" s="163" t="s">
        <v>88</v>
      </c>
      <c r="AY129" s="155" t="s">
        <v>216</v>
      </c>
      <c r="BK129" s="164">
        <f>SUM(BK130:BK133)</f>
        <v>0</v>
      </c>
    </row>
    <row r="130" spans="1:65" s="2" customFormat="1" ht="14.4" customHeight="1">
      <c r="A130" s="40"/>
      <c r="B130" s="167"/>
      <c r="C130" s="168" t="s">
        <v>318</v>
      </c>
      <c r="D130" s="168" t="s">
        <v>218</v>
      </c>
      <c r="E130" s="169" t="s">
        <v>2638</v>
      </c>
      <c r="F130" s="170" t="s">
        <v>2639</v>
      </c>
      <c r="G130" s="171" t="s">
        <v>1435</v>
      </c>
      <c r="H130" s="172">
        <v>1</v>
      </c>
      <c r="I130" s="173"/>
      <c r="J130" s="174">
        <f>ROUND(I130*H130,2)</f>
        <v>0</v>
      </c>
      <c r="K130" s="175"/>
      <c r="L130" s="41"/>
      <c r="M130" s="176" t="s">
        <v>3</v>
      </c>
      <c r="N130" s="177" t="s">
        <v>51</v>
      </c>
      <c r="O130" s="74"/>
      <c r="P130" s="178">
        <f>O130*H130</f>
        <v>0</v>
      </c>
      <c r="Q130" s="178">
        <v>0</v>
      </c>
      <c r="R130" s="178">
        <f>Q130*H130</f>
        <v>0</v>
      </c>
      <c r="S130" s="178">
        <v>0</v>
      </c>
      <c r="T130" s="179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180" t="s">
        <v>1628</v>
      </c>
      <c r="AT130" s="180" t="s">
        <v>218</v>
      </c>
      <c r="AU130" s="180" t="s">
        <v>22</v>
      </c>
      <c r="AY130" s="20" t="s">
        <v>216</v>
      </c>
      <c r="BE130" s="181">
        <f>IF(N130="základní",J130,0)</f>
        <v>0</v>
      </c>
      <c r="BF130" s="181">
        <f>IF(N130="snížená",J130,0)</f>
        <v>0</v>
      </c>
      <c r="BG130" s="181">
        <f>IF(N130="zákl. přenesená",J130,0)</f>
        <v>0</v>
      </c>
      <c r="BH130" s="181">
        <f>IF(N130="sníž. přenesená",J130,0)</f>
        <v>0</v>
      </c>
      <c r="BI130" s="181">
        <f>IF(N130="nulová",J130,0)</f>
        <v>0</v>
      </c>
      <c r="BJ130" s="20" t="s">
        <v>88</v>
      </c>
      <c r="BK130" s="181">
        <f>ROUND(I130*H130,2)</f>
        <v>0</v>
      </c>
      <c r="BL130" s="20" t="s">
        <v>1628</v>
      </c>
      <c r="BM130" s="180" t="s">
        <v>2640</v>
      </c>
    </row>
    <row r="131" spans="1:47" s="2" customFormat="1" ht="12">
      <c r="A131" s="40"/>
      <c r="B131" s="41"/>
      <c r="C131" s="40"/>
      <c r="D131" s="183" t="s">
        <v>229</v>
      </c>
      <c r="E131" s="40"/>
      <c r="F131" s="191" t="s">
        <v>2641</v>
      </c>
      <c r="G131" s="40"/>
      <c r="H131" s="40"/>
      <c r="I131" s="192"/>
      <c r="J131" s="40"/>
      <c r="K131" s="40"/>
      <c r="L131" s="41"/>
      <c r="M131" s="193"/>
      <c r="N131" s="194"/>
      <c r="O131" s="74"/>
      <c r="P131" s="74"/>
      <c r="Q131" s="74"/>
      <c r="R131" s="74"/>
      <c r="S131" s="74"/>
      <c r="T131" s="75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T131" s="20" t="s">
        <v>229</v>
      </c>
      <c r="AU131" s="20" t="s">
        <v>22</v>
      </c>
    </row>
    <row r="132" spans="1:65" s="2" customFormat="1" ht="14.4" customHeight="1">
      <c r="A132" s="40"/>
      <c r="B132" s="167"/>
      <c r="C132" s="168" t="s">
        <v>324</v>
      </c>
      <c r="D132" s="168" t="s">
        <v>218</v>
      </c>
      <c r="E132" s="169" t="s">
        <v>2642</v>
      </c>
      <c r="F132" s="170" t="s">
        <v>2643</v>
      </c>
      <c r="G132" s="171" t="s">
        <v>1435</v>
      </c>
      <c r="H132" s="172">
        <v>1</v>
      </c>
      <c r="I132" s="173"/>
      <c r="J132" s="174">
        <f>ROUND(I132*H132,2)</f>
        <v>0</v>
      </c>
      <c r="K132" s="175"/>
      <c r="L132" s="41"/>
      <c r="M132" s="176" t="s">
        <v>3</v>
      </c>
      <c r="N132" s="177" t="s">
        <v>51</v>
      </c>
      <c r="O132" s="74"/>
      <c r="P132" s="178">
        <f>O132*H132</f>
        <v>0</v>
      </c>
      <c r="Q132" s="178">
        <v>0</v>
      </c>
      <c r="R132" s="178">
        <f>Q132*H132</f>
        <v>0</v>
      </c>
      <c r="S132" s="178">
        <v>0</v>
      </c>
      <c r="T132" s="179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180" t="s">
        <v>1628</v>
      </c>
      <c r="AT132" s="180" t="s">
        <v>218</v>
      </c>
      <c r="AU132" s="180" t="s">
        <v>22</v>
      </c>
      <c r="AY132" s="20" t="s">
        <v>216</v>
      </c>
      <c r="BE132" s="181">
        <f>IF(N132="základní",J132,0)</f>
        <v>0</v>
      </c>
      <c r="BF132" s="181">
        <f>IF(N132="snížená",J132,0)</f>
        <v>0</v>
      </c>
      <c r="BG132" s="181">
        <f>IF(N132="zákl. přenesená",J132,0)</f>
        <v>0</v>
      </c>
      <c r="BH132" s="181">
        <f>IF(N132="sníž. přenesená",J132,0)</f>
        <v>0</v>
      </c>
      <c r="BI132" s="181">
        <f>IF(N132="nulová",J132,0)</f>
        <v>0</v>
      </c>
      <c r="BJ132" s="20" t="s">
        <v>88</v>
      </c>
      <c r="BK132" s="181">
        <f>ROUND(I132*H132,2)</f>
        <v>0</v>
      </c>
      <c r="BL132" s="20" t="s">
        <v>1628</v>
      </c>
      <c r="BM132" s="180" t="s">
        <v>2644</v>
      </c>
    </row>
    <row r="133" spans="1:47" s="2" customFormat="1" ht="12">
      <c r="A133" s="40"/>
      <c r="B133" s="41"/>
      <c r="C133" s="40"/>
      <c r="D133" s="183" t="s">
        <v>229</v>
      </c>
      <c r="E133" s="40"/>
      <c r="F133" s="191" t="s">
        <v>2645</v>
      </c>
      <c r="G133" s="40"/>
      <c r="H133" s="40"/>
      <c r="I133" s="192"/>
      <c r="J133" s="40"/>
      <c r="K133" s="40"/>
      <c r="L133" s="41"/>
      <c r="M133" s="193"/>
      <c r="N133" s="194"/>
      <c r="O133" s="74"/>
      <c r="P133" s="74"/>
      <c r="Q133" s="74"/>
      <c r="R133" s="74"/>
      <c r="S133" s="74"/>
      <c r="T133" s="75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T133" s="20" t="s">
        <v>229</v>
      </c>
      <c r="AU133" s="20" t="s">
        <v>22</v>
      </c>
    </row>
    <row r="134" spans="1:63" s="12" customFormat="1" ht="22.8" customHeight="1">
      <c r="A134" s="12"/>
      <c r="B134" s="154"/>
      <c r="C134" s="12"/>
      <c r="D134" s="155" t="s">
        <v>79</v>
      </c>
      <c r="E134" s="165" t="s">
        <v>2646</v>
      </c>
      <c r="F134" s="165" t="s">
        <v>2647</v>
      </c>
      <c r="G134" s="12"/>
      <c r="H134" s="12"/>
      <c r="I134" s="157"/>
      <c r="J134" s="166">
        <f>BK134</f>
        <v>0</v>
      </c>
      <c r="K134" s="12"/>
      <c r="L134" s="154"/>
      <c r="M134" s="159"/>
      <c r="N134" s="160"/>
      <c r="O134" s="160"/>
      <c r="P134" s="161">
        <f>P135</f>
        <v>0</v>
      </c>
      <c r="Q134" s="160"/>
      <c r="R134" s="161">
        <f>R135</f>
        <v>0</v>
      </c>
      <c r="S134" s="160"/>
      <c r="T134" s="162">
        <f>T135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155" t="s">
        <v>244</v>
      </c>
      <c r="AT134" s="163" t="s">
        <v>79</v>
      </c>
      <c r="AU134" s="163" t="s">
        <v>88</v>
      </c>
      <c r="AY134" s="155" t="s">
        <v>216</v>
      </c>
      <c r="BK134" s="164">
        <f>BK135</f>
        <v>0</v>
      </c>
    </row>
    <row r="135" spans="1:65" s="2" customFormat="1" ht="14.4" customHeight="1">
      <c r="A135" s="40"/>
      <c r="B135" s="167"/>
      <c r="C135" s="168" t="s">
        <v>8</v>
      </c>
      <c r="D135" s="168" t="s">
        <v>218</v>
      </c>
      <c r="E135" s="169" t="s">
        <v>2648</v>
      </c>
      <c r="F135" s="170" t="s">
        <v>2649</v>
      </c>
      <c r="G135" s="171" t="s">
        <v>1435</v>
      </c>
      <c r="H135" s="172">
        <v>1</v>
      </c>
      <c r="I135" s="173"/>
      <c r="J135" s="174">
        <f>ROUND(I135*H135,2)</f>
        <v>0</v>
      </c>
      <c r="K135" s="175"/>
      <c r="L135" s="41"/>
      <c r="M135" s="214" t="s">
        <v>3</v>
      </c>
      <c r="N135" s="215" t="s">
        <v>51</v>
      </c>
      <c r="O135" s="216"/>
      <c r="P135" s="217">
        <f>O135*H135</f>
        <v>0</v>
      </c>
      <c r="Q135" s="217">
        <v>0</v>
      </c>
      <c r="R135" s="217">
        <f>Q135*H135</f>
        <v>0</v>
      </c>
      <c r="S135" s="217">
        <v>0</v>
      </c>
      <c r="T135" s="218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180" t="s">
        <v>1628</v>
      </c>
      <c r="AT135" s="180" t="s">
        <v>218</v>
      </c>
      <c r="AU135" s="180" t="s">
        <v>22</v>
      </c>
      <c r="AY135" s="20" t="s">
        <v>216</v>
      </c>
      <c r="BE135" s="181">
        <f>IF(N135="základní",J135,0)</f>
        <v>0</v>
      </c>
      <c r="BF135" s="181">
        <f>IF(N135="snížená",J135,0)</f>
        <v>0</v>
      </c>
      <c r="BG135" s="181">
        <f>IF(N135="zákl. přenesená",J135,0)</f>
        <v>0</v>
      </c>
      <c r="BH135" s="181">
        <f>IF(N135="sníž. přenesená",J135,0)</f>
        <v>0</v>
      </c>
      <c r="BI135" s="181">
        <f>IF(N135="nulová",J135,0)</f>
        <v>0</v>
      </c>
      <c r="BJ135" s="20" t="s">
        <v>88</v>
      </c>
      <c r="BK135" s="181">
        <f>ROUND(I135*H135,2)</f>
        <v>0</v>
      </c>
      <c r="BL135" s="20" t="s">
        <v>1628</v>
      </c>
      <c r="BM135" s="180" t="s">
        <v>2650</v>
      </c>
    </row>
    <row r="136" spans="1:31" s="2" customFormat="1" ht="6.95" customHeight="1">
      <c r="A136" s="40"/>
      <c r="B136" s="57"/>
      <c r="C136" s="58"/>
      <c r="D136" s="58"/>
      <c r="E136" s="58"/>
      <c r="F136" s="58"/>
      <c r="G136" s="58"/>
      <c r="H136" s="58"/>
      <c r="I136" s="58"/>
      <c r="J136" s="58"/>
      <c r="K136" s="58"/>
      <c r="L136" s="41"/>
      <c r="M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</row>
  </sheetData>
  <autoFilter ref="C86:K135"/>
  <mergeCells count="9">
    <mergeCell ref="E7:H7"/>
    <mergeCell ref="E9:H9"/>
    <mergeCell ref="E18:H18"/>
    <mergeCell ref="E27:H27"/>
    <mergeCell ref="E48:H48"/>
    <mergeCell ref="E50:H50"/>
    <mergeCell ref="E77:H77"/>
    <mergeCell ref="E79:H7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9" t="s">
        <v>6</v>
      </c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176</v>
      </c>
    </row>
    <row r="3" spans="2:46" s="1" customFormat="1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3"/>
      <c r="AT3" s="20" t="s">
        <v>22</v>
      </c>
    </row>
    <row r="4" spans="2:46" s="1" customFormat="1" ht="24.95" customHeight="1">
      <c r="B4" s="23"/>
      <c r="D4" s="24" t="s">
        <v>186</v>
      </c>
      <c r="L4" s="23"/>
      <c r="M4" s="116" t="s">
        <v>11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33" t="s">
        <v>17</v>
      </c>
      <c r="L6" s="23"/>
    </row>
    <row r="7" spans="2:12" s="1" customFormat="1" ht="16.5" customHeight="1">
      <c r="B7" s="23"/>
      <c r="E7" s="117" t="str">
        <f>'Rekapitulace stavby'!K6</f>
        <v>II/187 Kolínec průtah</v>
      </c>
      <c r="F7" s="33"/>
      <c r="G7" s="33"/>
      <c r="H7" s="33"/>
      <c r="L7" s="23"/>
    </row>
    <row r="8" spans="1:31" s="2" customFormat="1" ht="12" customHeight="1">
      <c r="A8" s="40"/>
      <c r="B8" s="41"/>
      <c r="C8" s="40"/>
      <c r="D8" s="33" t="s">
        <v>187</v>
      </c>
      <c r="E8" s="40"/>
      <c r="F8" s="40"/>
      <c r="G8" s="40"/>
      <c r="H8" s="40"/>
      <c r="I8" s="40"/>
      <c r="J8" s="40"/>
      <c r="K8" s="40"/>
      <c r="L8" s="118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24.75" customHeight="1">
      <c r="A9" s="40"/>
      <c r="B9" s="41"/>
      <c r="C9" s="40"/>
      <c r="D9" s="40"/>
      <c r="E9" s="64" t="s">
        <v>2651</v>
      </c>
      <c r="F9" s="40"/>
      <c r="G9" s="40"/>
      <c r="H9" s="40"/>
      <c r="I9" s="40"/>
      <c r="J9" s="40"/>
      <c r="K9" s="40"/>
      <c r="L9" s="118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1"/>
      <c r="C10" s="40"/>
      <c r="D10" s="40"/>
      <c r="E10" s="40"/>
      <c r="F10" s="40"/>
      <c r="G10" s="40"/>
      <c r="H10" s="40"/>
      <c r="I10" s="40"/>
      <c r="J10" s="40"/>
      <c r="K10" s="40"/>
      <c r="L10" s="118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1"/>
      <c r="C11" s="40"/>
      <c r="D11" s="33" t="s">
        <v>19</v>
      </c>
      <c r="E11" s="40"/>
      <c r="F11" s="28" t="s">
        <v>20</v>
      </c>
      <c r="G11" s="40"/>
      <c r="H11" s="40"/>
      <c r="I11" s="33" t="s">
        <v>21</v>
      </c>
      <c r="J11" s="28" t="s">
        <v>3</v>
      </c>
      <c r="K11" s="40"/>
      <c r="L11" s="118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1"/>
      <c r="C12" s="40"/>
      <c r="D12" s="33" t="s">
        <v>23</v>
      </c>
      <c r="E12" s="40"/>
      <c r="F12" s="28" t="s">
        <v>24</v>
      </c>
      <c r="G12" s="40"/>
      <c r="H12" s="40"/>
      <c r="I12" s="33" t="s">
        <v>25</v>
      </c>
      <c r="J12" s="66" t="str">
        <f>'Rekapitulace stavby'!AN8</f>
        <v>21. 1. 2021</v>
      </c>
      <c r="K12" s="40"/>
      <c r="L12" s="118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1"/>
      <c r="C13" s="40"/>
      <c r="D13" s="40"/>
      <c r="E13" s="40"/>
      <c r="F13" s="40"/>
      <c r="G13" s="40"/>
      <c r="H13" s="40"/>
      <c r="I13" s="40"/>
      <c r="J13" s="40"/>
      <c r="K13" s="40"/>
      <c r="L13" s="118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1"/>
      <c r="C14" s="40"/>
      <c r="D14" s="33" t="s">
        <v>31</v>
      </c>
      <c r="E14" s="40"/>
      <c r="F14" s="40"/>
      <c r="G14" s="40"/>
      <c r="H14" s="40"/>
      <c r="I14" s="33" t="s">
        <v>32</v>
      </c>
      <c r="J14" s="28" t="s">
        <v>33</v>
      </c>
      <c r="K14" s="40"/>
      <c r="L14" s="118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1"/>
      <c r="C15" s="40"/>
      <c r="D15" s="40"/>
      <c r="E15" s="28" t="s">
        <v>34</v>
      </c>
      <c r="F15" s="40"/>
      <c r="G15" s="40"/>
      <c r="H15" s="40"/>
      <c r="I15" s="33" t="s">
        <v>35</v>
      </c>
      <c r="J15" s="28" t="s">
        <v>3</v>
      </c>
      <c r="K15" s="40"/>
      <c r="L15" s="118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1"/>
      <c r="C16" s="40"/>
      <c r="D16" s="40"/>
      <c r="E16" s="40"/>
      <c r="F16" s="40"/>
      <c r="G16" s="40"/>
      <c r="H16" s="40"/>
      <c r="I16" s="40"/>
      <c r="J16" s="40"/>
      <c r="K16" s="40"/>
      <c r="L16" s="118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1"/>
      <c r="C17" s="40"/>
      <c r="D17" s="33" t="s">
        <v>36</v>
      </c>
      <c r="E17" s="40"/>
      <c r="F17" s="40"/>
      <c r="G17" s="40"/>
      <c r="H17" s="40"/>
      <c r="I17" s="33" t="s">
        <v>32</v>
      </c>
      <c r="J17" s="34" t="str">
        <f>'Rekapitulace stavby'!AN13</f>
        <v>Vyplň údaj</v>
      </c>
      <c r="K17" s="40"/>
      <c r="L17" s="118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1"/>
      <c r="C18" s="40"/>
      <c r="D18" s="40"/>
      <c r="E18" s="34" t="str">
        <f>'Rekapitulace stavby'!E14</f>
        <v>Vyplň údaj</v>
      </c>
      <c r="F18" s="28"/>
      <c r="G18" s="28"/>
      <c r="H18" s="28"/>
      <c r="I18" s="33" t="s">
        <v>35</v>
      </c>
      <c r="J18" s="34" t="str">
        <f>'Rekapitulace stavby'!AN14</f>
        <v>Vyplň údaj</v>
      </c>
      <c r="K18" s="40"/>
      <c r="L18" s="118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1"/>
      <c r="C19" s="40"/>
      <c r="D19" s="40"/>
      <c r="E19" s="40"/>
      <c r="F19" s="40"/>
      <c r="G19" s="40"/>
      <c r="H19" s="40"/>
      <c r="I19" s="40"/>
      <c r="J19" s="40"/>
      <c r="K19" s="40"/>
      <c r="L19" s="118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1"/>
      <c r="C20" s="40"/>
      <c r="D20" s="33" t="s">
        <v>38</v>
      </c>
      <c r="E20" s="40"/>
      <c r="F20" s="40"/>
      <c r="G20" s="40"/>
      <c r="H20" s="40"/>
      <c r="I20" s="33" t="s">
        <v>32</v>
      </c>
      <c r="J20" s="28" t="s">
        <v>39</v>
      </c>
      <c r="K20" s="40"/>
      <c r="L20" s="118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1"/>
      <c r="C21" s="40"/>
      <c r="D21" s="40"/>
      <c r="E21" s="28" t="s">
        <v>40</v>
      </c>
      <c r="F21" s="40"/>
      <c r="G21" s="40"/>
      <c r="H21" s="40"/>
      <c r="I21" s="33" t="s">
        <v>35</v>
      </c>
      <c r="J21" s="28" t="s">
        <v>3</v>
      </c>
      <c r="K21" s="40"/>
      <c r="L21" s="118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1"/>
      <c r="C22" s="40"/>
      <c r="D22" s="40"/>
      <c r="E22" s="40"/>
      <c r="F22" s="40"/>
      <c r="G22" s="40"/>
      <c r="H22" s="40"/>
      <c r="I22" s="40"/>
      <c r="J22" s="40"/>
      <c r="K22" s="40"/>
      <c r="L22" s="118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1"/>
      <c r="C23" s="40"/>
      <c r="D23" s="33" t="s">
        <v>42</v>
      </c>
      <c r="E23" s="40"/>
      <c r="F23" s="40"/>
      <c r="G23" s="40"/>
      <c r="H23" s="40"/>
      <c r="I23" s="33" t="s">
        <v>32</v>
      </c>
      <c r="J23" s="28" t="s">
        <v>39</v>
      </c>
      <c r="K23" s="40"/>
      <c r="L23" s="118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1"/>
      <c r="C24" s="40"/>
      <c r="D24" s="40"/>
      <c r="E24" s="28" t="s">
        <v>43</v>
      </c>
      <c r="F24" s="40"/>
      <c r="G24" s="40"/>
      <c r="H24" s="40"/>
      <c r="I24" s="33" t="s">
        <v>35</v>
      </c>
      <c r="J24" s="28" t="s">
        <v>3</v>
      </c>
      <c r="K24" s="40"/>
      <c r="L24" s="118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1"/>
      <c r="C25" s="40"/>
      <c r="D25" s="40"/>
      <c r="E25" s="40"/>
      <c r="F25" s="40"/>
      <c r="G25" s="40"/>
      <c r="H25" s="40"/>
      <c r="I25" s="40"/>
      <c r="J25" s="40"/>
      <c r="K25" s="40"/>
      <c r="L25" s="118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1"/>
      <c r="C26" s="40"/>
      <c r="D26" s="33" t="s">
        <v>44</v>
      </c>
      <c r="E26" s="40"/>
      <c r="F26" s="40"/>
      <c r="G26" s="40"/>
      <c r="H26" s="40"/>
      <c r="I26" s="40"/>
      <c r="J26" s="40"/>
      <c r="K26" s="40"/>
      <c r="L26" s="118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19"/>
      <c r="B27" s="120"/>
      <c r="C27" s="119"/>
      <c r="D27" s="119"/>
      <c r="E27" s="38" t="s">
        <v>3</v>
      </c>
      <c r="F27" s="38"/>
      <c r="G27" s="38"/>
      <c r="H27" s="38"/>
      <c r="I27" s="119"/>
      <c r="J27" s="119"/>
      <c r="K27" s="119"/>
      <c r="L27" s="121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</row>
    <row r="28" spans="1:31" s="2" customFormat="1" ht="6.95" customHeight="1">
      <c r="A28" s="40"/>
      <c r="B28" s="41"/>
      <c r="C28" s="40"/>
      <c r="D28" s="40"/>
      <c r="E28" s="40"/>
      <c r="F28" s="40"/>
      <c r="G28" s="40"/>
      <c r="H28" s="40"/>
      <c r="I28" s="40"/>
      <c r="J28" s="40"/>
      <c r="K28" s="40"/>
      <c r="L28" s="118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1"/>
      <c r="C29" s="40"/>
      <c r="D29" s="86"/>
      <c r="E29" s="86"/>
      <c r="F29" s="86"/>
      <c r="G29" s="86"/>
      <c r="H29" s="86"/>
      <c r="I29" s="86"/>
      <c r="J29" s="86"/>
      <c r="K29" s="86"/>
      <c r="L29" s="118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1"/>
      <c r="C30" s="40"/>
      <c r="D30" s="122" t="s">
        <v>46</v>
      </c>
      <c r="E30" s="40"/>
      <c r="F30" s="40"/>
      <c r="G30" s="40"/>
      <c r="H30" s="40"/>
      <c r="I30" s="40"/>
      <c r="J30" s="92">
        <f>ROUND(J88,2)</f>
        <v>0</v>
      </c>
      <c r="K30" s="40"/>
      <c r="L30" s="118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1"/>
      <c r="C31" s="40"/>
      <c r="D31" s="86"/>
      <c r="E31" s="86"/>
      <c r="F31" s="86"/>
      <c r="G31" s="86"/>
      <c r="H31" s="86"/>
      <c r="I31" s="86"/>
      <c r="J31" s="86"/>
      <c r="K31" s="86"/>
      <c r="L31" s="118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1"/>
      <c r="C32" s="40"/>
      <c r="D32" s="40"/>
      <c r="E32" s="40"/>
      <c r="F32" s="45" t="s">
        <v>48</v>
      </c>
      <c r="G32" s="40"/>
      <c r="H32" s="40"/>
      <c r="I32" s="45" t="s">
        <v>47</v>
      </c>
      <c r="J32" s="45" t="s">
        <v>49</v>
      </c>
      <c r="K32" s="40"/>
      <c r="L32" s="118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1"/>
      <c r="C33" s="40"/>
      <c r="D33" s="123" t="s">
        <v>50</v>
      </c>
      <c r="E33" s="33" t="s">
        <v>51</v>
      </c>
      <c r="F33" s="124">
        <f>ROUND((SUM(BE88:BE151)),2)</f>
        <v>0</v>
      </c>
      <c r="G33" s="40"/>
      <c r="H33" s="40"/>
      <c r="I33" s="125">
        <v>0.21</v>
      </c>
      <c r="J33" s="124">
        <f>ROUND(((SUM(BE88:BE151))*I33),2)</f>
        <v>0</v>
      </c>
      <c r="K33" s="40"/>
      <c r="L33" s="118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1"/>
      <c r="C34" s="40"/>
      <c r="D34" s="40"/>
      <c r="E34" s="33" t="s">
        <v>52</v>
      </c>
      <c r="F34" s="124">
        <f>ROUND((SUM(BF88:BF151)),2)</f>
        <v>0</v>
      </c>
      <c r="G34" s="40"/>
      <c r="H34" s="40"/>
      <c r="I34" s="125">
        <v>0.15</v>
      </c>
      <c r="J34" s="124">
        <f>ROUND(((SUM(BF88:BF151))*I34),2)</f>
        <v>0</v>
      </c>
      <c r="K34" s="40"/>
      <c r="L34" s="118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1"/>
      <c r="C35" s="40"/>
      <c r="D35" s="40"/>
      <c r="E35" s="33" t="s">
        <v>53</v>
      </c>
      <c r="F35" s="124">
        <f>ROUND((SUM(BG88:BG151)),2)</f>
        <v>0</v>
      </c>
      <c r="G35" s="40"/>
      <c r="H35" s="40"/>
      <c r="I35" s="125">
        <v>0.21</v>
      </c>
      <c r="J35" s="124">
        <f>0</f>
        <v>0</v>
      </c>
      <c r="K35" s="40"/>
      <c r="L35" s="118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1"/>
      <c r="C36" s="40"/>
      <c r="D36" s="40"/>
      <c r="E36" s="33" t="s">
        <v>54</v>
      </c>
      <c r="F36" s="124">
        <f>ROUND((SUM(BH88:BH151)),2)</f>
        <v>0</v>
      </c>
      <c r="G36" s="40"/>
      <c r="H36" s="40"/>
      <c r="I36" s="125">
        <v>0.15</v>
      </c>
      <c r="J36" s="124">
        <f>0</f>
        <v>0</v>
      </c>
      <c r="K36" s="40"/>
      <c r="L36" s="118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1"/>
      <c r="C37" s="40"/>
      <c r="D37" s="40"/>
      <c r="E37" s="33" t="s">
        <v>55</v>
      </c>
      <c r="F37" s="124">
        <f>ROUND((SUM(BI88:BI151)),2)</f>
        <v>0</v>
      </c>
      <c r="G37" s="40"/>
      <c r="H37" s="40"/>
      <c r="I37" s="125">
        <v>0</v>
      </c>
      <c r="J37" s="124">
        <f>0</f>
        <v>0</v>
      </c>
      <c r="K37" s="40"/>
      <c r="L37" s="118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1"/>
      <c r="C38" s="40"/>
      <c r="D38" s="40"/>
      <c r="E38" s="40"/>
      <c r="F38" s="40"/>
      <c r="G38" s="40"/>
      <c r="H38" s="40"/>
      <c r="I38" s="40"/>
      <c r="J38" s="40"/>
      <c r="K38" s="40"/>
      <c r="L38" s="118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1"/>
      <c r="C39" s="126"/>
      <c r="D39" s="127" t="s">
        <v>56</v>
      </c>
      <c r="E39" s="78"/>
      <c r="F39" s="78"/>
      <c r="G39" s="128" t="s">
        <v>57</v>
      </c>
      <c r="H39" s="129" t="s">
        <v>58</v>
      </c>
      <c r="I39" s="78"/>
      <c r="J39" s="130">
        <f>SUM(J30:J37)</f>
        <v>0</v>
      </c>
      <c r="K39" s="131"/>
      <c r="L39" s="118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57"/>
      <c r="C40" s="58"/>
      <c r="D40" s="58"/>
      <c r="E40" s="58"/>
      <c r="F40" s="58"/>
      <c r="G40" s="58"/>
      <c r="H40" s="58"/>
      <c r="I40" s="58"/>
      <c r="J40" s="58"/>
      <c r="K40" s="58"/>
      <c r="L40" s="118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59"/>
      <c r="C44" s="60"/>
      <c r="D44" s="60"/>
      <c r="E44" s="60"/>
      <c r="F44" s="60"/>
      <c r="G44" s="60"/>
      <c r="H44" s="60"/>
      <c r="I44" s="60"/>
      <c r="J44" s="60"/>
      <c r="K44" s="60"/>
      <c r="L44" s="118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4" t="s">
        <v>189</v>
      </c>
      <c r="D45" s="40"/>
      <c r="E45" s="40"/>
      <c r="F45" s="40"/>
      <c r="G45" s="40"/>
      <c r="H45" s="40"/>
      <c r="I45" s="40"/>
      <c r="J45" s="40"/>
      <c r="K45" s="40"/>
      <c r="L45" s="118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0"/>
      <c r="D46" s="40"/>
      <c r="E46" s="40"/>
      <c r="F46" s="40"/>
      <c r="G46" s="40"/>
      <c r="H46" s="40"/>
      <c r="I46" s="40"/>
      <c r="J46" s="40"/>
      <c r="K46" s="40"/>
      <c r="L46" s="118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3" t="s">
        <v>17</v>
      </c>
      <c r="D47" s="40"/>
      <c r="E47" s="40"/>
      <c r="F47" s="40"/>
      <c r="G47" s="40"/>
      <c r="H47" s="40"/>
      <c r="I47" s="40"/>
      <c r="J47" s="40"/>
      <c r="K47" s="40"/>
      <c r="L47" s="118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0"/>
      <c r="D48" s="40"/>
      <c r="E48" s="117" t="str">
        <f>E7</f>
        <v>II/187 Kolínec průtah</v>
      </c>
      <c r="F48" s="33"/>
      <c r="G48" s="33"/>
      <c r="H48" s="33"/>
      <c r="I48" s="40"/>
      <c r="J48" s="40"/>
      <c r="K48" s="40"/>
      <c r="L48" s="118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3" t="s">
        <v>187</v>
      </c>
      <c r="D49" s="40"/>
      <c r="E49" s="40"/>
      <c r="F49" s="40"/>
      <c r="G49" s="40"/>
      <c r="H49" s="40"/>
      <c r="I49" s="40"/>
      <c r="J49" s="40"/>
      <c r="K49" s="40"/>
      <c r="L49" s="118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24.75" customHeight="1">
      <c r="A50" s="40"/>
      <c r="B50" s="41"/>
      <c r="C50" s="40"/>
      <c r="D50" s="40"/>
      <c r="E50" s="64" t="str">
        <f>E9</f>
        <v>VRN.2 - Vedlejší rozpočtové náklady - II. úsek - neuznatelné náklady</v>
      </c>
      <c r="F50" s="40"/>
      <c r="G50" s="40"/>
      <c r="H50" s="40"/>
      <c r="I50" s="40"/>
      <c r="J50" s="40"/>
      <c r="K50" s="40"/>
      <c r="L50" s="118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0"/>
      <c r="D51" s="40"/>
      <c r="E51" s="40"/>
      <c r="F51" s="40"/>
      <c r="G51" s="40"/>
      <c r="H51" s="40"/>
      <c r="I51" s="40"/>
      <c r="J51" s="40"/>
      <c r="K51" s="40"/>
      <c r="L51" s="118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3" t="s">
        <v>23</v>
      </c>
      <c r="D52" s="40"/>
      <c r="E52" s="40"/>
      <c r="F52" s="28" t="str">
        <f>F12</f>
        <v>Kolínec</v>
      </c>
      <c r="G52" s="40"/>
      <c r="H52" s="40"/>
      <c r="I52" s="33" t="s">
        <v>25</v>
      </c>
      <c r="J52" s="66" t="str">
        <f>IF(J12="","",J12)</f>
        <v>21. 1. 2021</v>
      </c>
      <c r="K52" s="40"/>
      <c r="L52" s="118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0"/>
      <c r="D53" s="40"/>
      <c r="E53" s="40"/>
      <c r="F53" s="40"/>
      <c r="G53" s="40"/>
      <c r="H53" s="40"/>
      <c r="I53" s="40"/>
      <c r="J53" s="40"/>
      <c r="K53" s="40"/>
      <c r="L53" s="118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40.05" customHeight="1">
      <c r="A54" s="40"/>
      <c r="B54" s="41"/>
      <c r="C54" s="33" t="s">
        <v>31</v>
      </c>
      <c r="D54" s="40"/>
      <c r="E54" s="40"/>
      <c r="F54" s="28" t="str">
        <f>E15</f>
        <v>Městys Kolínec, Kolínec 28, 341 12 Kolínec</v>
      </c>
      <c r="G54" s="40"/>
      <c r="H54" s="40"/>
      <c r="I54" s="33" t="s">
        <v>38</v>
      </c>
      <c r="J54" s="38" t="str">
        <f>E21</f>
        <v>Ing. arch. Martin Jirovský Ph.D., MBA</v>
      </c>
      <c r="K54" s="40"/>
      <c r="L54" s="118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40.05" customHeight="1">
      <c r="A55" s="40"/>
      <c r="B55" s="41"/>
      <c r="C55" s="33" t="s">
        <v>36</v>
      </c>
      <c r="D55" s="40"/>
      <c r="E55" s="40"/>
      <c r="F55" s="28" t="str">
        <f>IF(E18="","",E18)</f>
        <v>Vyplň údaj</v>
      </c>
      <c r="G55" s="40"/>
      <c r="H55" s="40"/>
      <c r="I55" s="33" t="s">
        <v>42</v>
      </c>
      <c r="J55" s="38" t="str">
        <f>E24</f>
        <v>Centrum služen Staré město; Petra Stejskalová</v>
      </c>
      <c r="K55" s="40"/>
      <c r="L55" s="118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0"/>
      <c r="D56" s="40"/>
      <c r="E56" s="40"/>
      <c r="F56" s="40"/>
      <c r="G56" s="40"/>
      <c r="H56" s="40"/>
      <c r="I56" s="40"/>
      <c r="J56" s="40"/>
      <c r="K56" s="40"/>
      <c r="L56" s="118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32" t="s">
        <v>190</v>
      </c>
      <c r="D57" s="126"/>
      <c r="E57" s="126"/>
      <c r="F57" s="126"/>
      <c r="G57" s="126"/>
      <c r="H57" s="126"/>
      <c r="I57" s="126"/>
      <c r="J57" s="133" t="s">
        <v>191</v>
      </c>
      <c r="K57" s="126"/>
      <c r="L57" s="118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0"/>
      <c r="D58" s="40"/>
      <c r="E58" s="40"/>
      <c r="F58" s="40"/>
      <c r="G58" s="40"/>
      <c r="H58" s="40"/>
      <c r="I58" s="40"/>
      <c r="J58" s="40"/>
      <c r="K58" s="40"/>
      <c r="L58" s="118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34" t="s">
        <v>78</v>
      </c>
      <c r="D59" s="40"/>
      <c r="E59" s="40"/>
      <c r="F59" s="40"/>
      <c r="G59" s="40"/>
      <c r="H59" s="40"/>
      <c r="I59" s="40"/>
      <c r="J59" s="92">
        <f>J88</f>
        <v>0</v>
      </c>
      <c r="K59" s="40"/>
      <c r="L59" s="118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20" t="s">
        <v>192</v>
      </c>
    </row>
    <row r="60" spans="1:31" s="9" customFormat="1" ht="24.95" customHeight="1">
      <c r="A60" s="9"/>
      <c r="B60" s="135"/>
      <c r="C60" s="9"/>
      <c r="D60" s="136" t="s">
        <v>193</v>
      </c>
      <c r="E60" s="137"/>
      <c r="F60" s="137"/>
      <c r="G60" s="137"/>
      <c r="H60" s="137"/>
      <c r="I60" s="137"/>
      <c r="J60" s="138">
        <f>J89</f>
        <v>0</v>
      </c>
      <c r="K60" s="9"/>
      <c r="L60" s="135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39"/>
      <c r="C61" s="10"/>
      <c r="D61" s="140" t="s">
        <v>198</v>
      </c>
      <c r="E61" s="141"/>
      <c r="F61" s="141"/>
      <c r="G61" s="141"/>
      <c r="H61" s="141"/>
      <c r="I61" s="141"/>
      <c r="J61" s="142">
        <f>J90</f>
        <v>0</v>
      </c>
      <c r="K61" s="10"/>
      <c r="L61" s="13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9" customFormat="1" ht="24.95" customHeight="1">
      <c r="A62" s="9"/>
      <c r="B62" s="135"/>
      <c r="C62" s="9"/>
      <c r="D62" s="136" t="s">
        <v>1460</v>
      </c>
      <c r="E62" s="137"/>
      <c r="F62" s="137"/>
      <c r="G62" s="137"/>
      <c r="H62" s="137"/>
      <c r="I62" s="137"/>
      <c r="J62" s="138">
        <f>J93</f>
        <v>0</v>
      </c>
      <c r="K62" s="9"/>
      <c r="L62" s="135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39"/>
      <c r="C63" s="10"/>
      <c r="D63" s="140" t="s">
        <v>2565</v>
      </c>
      <c r="E63" s="141"/>
      <c r="F63" s="141"/>
      <c r="G63" s="141"/>
      <c r="H63" s="141"/>
      <c r="I63" s="141"/>
      <c r="J63" s="142">
        <f>J94</f>
        <v>0</v>
      </c>
      <c r="K63" s="10"/>
      <c r="L63" s="13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39"/>
      <c r="C64" s="10"/>
      <c r="D64" s="140" t="s">
        <v>2566</v>
      </c>
      <c r="E64" s="141"/>
      <c r="F64" s="141"/>
      <c r="G64" s="141"/>
      <c r="H64" s="141"/>
      <c r="I64" s="141"/>
      <c r="J64" s="142">
        <f>J112</f>
        <v>0</v>
      </c>
      <c r="K64" s="10"/>
      <c r="L64" s="13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39"/>
      <c r="C65" s="10"/>
      <c r="D65" s="140" t="s">
        <v>2530</v>
      </c>
      <c r="E65" s="141"/>
      <c r="F65" s="141"/>
      <c r="G65" s="141"/>
      <c r="H65" s="141"/>
      <c r="I65" s="141"/>
      <c r="J65" s="142">
        <f>J117</f>
        <v>0</v>
      </c>
      <c r="K65" s="10"/>
      <c r="L65" s="13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39"/>
      <c r="C66" s="10"/>
      <c r="D66" s="140" t="s">
        <v>1461</v>
      </c>
      <c r="E66" s="141"/>
      <c r="F66" s="141"/>
      <c r="G66" s="141"/>
      <c r="H66" s="141"/>
      <c r="I66" s="141"/>
      <c r="J66" s="142">
        <f>J130</f>
        <v>0</v>
      </c>
      <c r="K66" s="10"/>
      <c r="L66" s="139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39"/>
      <c r="C67" s="10"/>
      <c r="D67" s="140" t="s">
        <v>2531</v>
      </c>
      <c r="E67" s="141"/>
      <c r="F67" s="141"/>
      <c r="G67" s="141"/>
      <c r="H67" s="141"/>
      <c r="I67" s="141"/>
      <c r="J67" s="142">
        <f>J143</f>
        <v>0</v>
      </c>
      <c r="K67" s="10"/>
      <c r="L67" s="139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39"/>
      <c r="C68" s="10"/>
      <c r="D68" s="140" t="s">
        <v>2567</v>
      </c>
      <c r="E68" s="141"/>
      <c r="F68" s="141"/>
      <c r="G68" s="141"/>
      <c r="H68" s="141"/>
      <c r="I68" s="141"/>
      <c r="J68" s="142">
        <f>J150</f>
        <v>0</v>
      </c>
      <c r="K68" s="10"/>
      <c r="L68" s="139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2" customFormat="1" ht="21.8" customHeight="1">
      <c r="A69" s="40"/>
      <c r="B69" s="41"/>
      <c r="C69" s="40"/>
      <c r="D69" s="40"/>
      <c r="E69" s="40"/>
      <c r="F69" s="40"/>
      <c r="G69" s="40"/>
      <c r="H69" s="40"/>
      <c r="I69" s="40"/>
      <c r="J69" s="40"/>
      <c r="K69" s="40"/>
      <c r="L69" s="118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6.95" customHeight="1">
      <c r="A70" s="40"/>
      <c r="B70" s="57"/>
      <c r="C70" s="58"/>
      <c r="D70" s="58"/>
      <c r="E70" s="58"/>
      <c r="F70" s="58"/>
      <c r="G70" s="58"/>
      <c r="H70" s="58"/>
      <c r="I70" s="58"/>
      <c r="J70" s="58"/>
      <c r="K70" s="58"/>
      <c r="L70" s="118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4" spans="1:31" s="2" customFormat="1" ht="6.95" customHeight="1">
      <c r="A74" s="40"/>
      <c r="B74" s="59"/>
      <c r="C74" s="60"/>
      <c r="D74" s="60"/>
      <c r="E74" s="60"/>
      <c r="F74" s="60"/>
      <c r="G74" s="60"/>
      <c r="H74" s="60"/>
      <c r="I74" s="60"/>
      <c r="J74" s="60"/>
      <c r="K74" s="60"/>
      <c r="L74" s="118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24.95" customHeight="1">
      <c r="A75" s="40"/>
      <c r="B75" s="41"/>
      <c r="C75" s="24" t="s">
        <v>201</v>
      </c>
      <c r="D75" s="40"/>
      <c r="E75" s="40"/>
      <c r="F75" s="40"/>
      <c r="G75" s="40"/>
      <c r="H75" s="40"/>
      <c r="I75" s="40"/>
      <c r="J75" s="40"/>
      <c r="K75" s="40"/>
      <c r="L75" s="118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6.95" customHeight="1">
      <c r="A76" s="40"/>
      <c r="B76" s="41"/>
      <c r="C76" s="40"/>
      <c r="D76" s="40"/>
      <c r="E76" s="40"/>
      <c r="F76" s="40"/>
      <c r="G76" s="40"/>
      <c r="H76" s="40"/>
      <c r="I76" s="40"/>
      <c r="J76" s="40"/>
      <c r="K76" s="40"/>
      <c r="L76" s="118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2" customHeight="1">
      <c r="A77" s="40"/>
      <c r="B77" s="41"/>
      <c r="C77" s="33" t="s">
        <v>17</v>
      </c>
      <c r="D77" s="40"/>
      <c r="E77" s="40"/>
      <c r="F77" s="40"/>
      <c r="G77" s="40"/>
      <c r="H77" s="40"/>
      <c r="I77" s="40"/>
      <c r="J77" s="40"/>
      <c r="K77" s="40"/>
      <c r="L77" s="118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6.5" customHeight="1">
      <c r="A78" s="40"/>
      <c r="B78" s="41"/>
      <c r="C78" s="40"/>
      <c r="D78" s="40"/>
      <c r="E78" s="117" t="str">
        <f>E7</f>
        <v>II/187 Kolínec průtah</v>
      </c>
      <c r="F78" s="33"/>
      <c r="G78" s="33"/>
      <c r="H78" s="33"/>
      <c r="I78" s="40"/>
      <c r="J78" s="40"/>
      <c r="K78" s="40"/>
      <c r="L78" s="118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2" customHeight="1">
      <c r="A79" s="40"/>
      <c r="B79" s="41"/>
      <c r="C79" s="33" t="s">
        <v>187</v>
      </c>
      <c r="D79" s="40"/>
      <c r="E79" s="40"/>
      <c r="F79" s="40"/>
      <c r="G79" s="40"/>
      <c r="H79" s="40"/>
      <c r="I79" s="40"/>
      <c r="J79" s="40"/>
      <c r="K79" s="40"/>
      <c r="L79" s="118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24.75" customHeight="1">
      <c r="A80" s="40"/>
      <c r="B80" s="41"/>
      <c r="C80" s="40"/>
      <c r="D80" s="40"/>
      <c r="E80" s="64" t="str">
        <f>E9</f>
        <v>VRN.2 - Vedlejší rozpočtové náklady - II. úsek - neuznatelné náklady</v>
      </c>
      <c r="F80" s="40"/>
      <c r="G80" s="40"/>
      <c r="H80" s="40"/>
      <c r="I80" s="40"/>
      <c r="J80" s="40"/>
      <c r="K80" s="40"/>
      <c r="L80" s="118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6.95" customHeight="1">
      <c r="A81" s="40"/>
      <c r="B81" s="41"/>
      <c r="C81" s="40"/>
      <c r="D81" s="40"/>
      <c r="E81" s="40"/>
      <c r="F81" s="40"/>
      <c r="G81" s="40"/>
      <c r="H81" s="40"/>
      <c r="I81" s="40"/>
      <c r="J81" s="40"/>
      <c r="K81" s="40"/>
      <c r="L81" s="118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2" customHeight="1">
      <c r="A82" s="40"/>
      <c r="B82" s="41"/>
      <c r="C82" s="33" t="s">
        <v>23</v>
      </c>
      <c r="D82" s="40"/>
      <c r="E82" s="40"/>
      <c r="F82" s="28" t="str">
        <f>F12</f>
        <v>Kolínec</v>
      </c>
      <c r="G82" s="40"/>
      <c r="H82" s="40"/>
      <c r="I82" s="33" t="s">
        <v>25</v>
      </c>
      <c r="J82" s="66" t="str">
        <f>IF(J12="","",J12)</f>
        <v>21. 1. 2021</v>
      </c>
      <c r="K82" s="40"/>
      <c r="L82" s="118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>
      <c r="A83" s="40"/>
      <c r="B83" s="41"/>
      <c r="C83" s="40"/>
      <c r="D83" s="40"/>
      <c r="E83" s="40"/>
      <c r="F83" s="40"/>
      <c r="G83" s="40"/>
      <c r="H83" s="40"/>
      <c r="I83" s="40"/>
      <c r="J83" s="40"/>
      <c r="K83" s="40"/>
      <c r="L83" s="118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40.05" customHeight="1">
      <c r="A84" s="40"/>
      <c r="B84" s="41"/>
      <c r="C84" s="33" t="s">
        <v>31</v>
      </c>
      <c r="D84" s="40"/>
      <c r="E84" s="40"/>
      <c r="F84" s="28" t="str">
        <f>E15</f>
        <v>Městys Kolínec, Kolínec 28, 341 12 Kolínec</v>
      </c>
      <c r="G84" s="40"/>
      <c r="H84" s="40"/>
      <c r="I84" s="33" t="s">
        <v>38</v>
      </c>
      <c r="J84" s="38" t="str">
        <f>E21</f>
        <v>Ing. arch. Martin Jirovský Ph.D., MBA</v>
      </c>
      <c r="K84" s="40"/>
      <c r="L84" s="118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40.05" customHeight="1">
      <c r="A85" s="40"/>
      <c r="B85" s="41"/>
      <c r="C85" s="33" t="s">
        <v>36</v>
      </c>
      <c r="D85" s="40"/>
      <c r="E85" s="40"/>
      <c r="F85" s="28" t="str">
        <f>IF(E18="","",E18)</f>
        <v>Vyplň údaj</v>
      </c>
      <c r="G85" s="40"/>
      <c r="H85" s="40"/>
      <c r="I85" s="33" t="s">
        <v>42</v>
      </c>
      <c r="J85" s="38" t="str">
        <f>E24</f>
        <v>Centrum služen Staré město; Petra Stejskalová</v>
      </c>
      <c r="K85" s="40"/>
      <c r="L85" s="118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0.3" customHeight="1">
      <c r="A86" s="40"/>
      <c r="B86" s="41"/>
      <c r="C86" s="40"/>
      <c r="D86" s="40"/>
      <c r="E86" s="40"/>
      <c r="F86" s="40"/>
      <c r="G86" s="40"/>
      <c r="H86" s="40"/>
      <c r="I86" s="40"/>
      <c r="J86" s="40"/>
      <c r="K86" s="40"/>
      <c r="L86" s="118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11" customFormat="1" ht="29.25" customHeight="1">
      <c r="A87" s="143"/>
      <c r="B87" s="144"/>
      <c r="C87" s="145" t="s">
        <v>202</v>
      </c>
      <c r="D87" s="146" t="s">
        <v>65</v>
      </c>
      <c r="E87" s="146" t="s">
        <v>61</v>
      </c>
      <c r="F87" s="146" t="s">
        <v>62</v>
      </c>
      <c r="G87" s="146" t="s">
        <v>203</v>
      </c>
      <c r="H87" s="146" t="s">
        <v>204</v>
      </c>
      <c r="I87" s="146" t="s">
        <v>205</v>
      </c>
      <c r="J87" s="147" t="s">
        <v>191</v>
      </c>
      <c r="K87" s="148" t="s">
        <v>206</v>
      </c>
      <c r="L87" s="149"/>
      <c r="M87" s="82" t="s">
        <v>3</v>
      </c>
      <c r="N87" s="83" t="s">
        <v>50</v>
      </c>
      <c r="O87" s="83" t="s">
        <v>207</v>
      </c>
      <c r="P87" s="83" t="s">
        <v>208</v>
      </c>
      <c r="Q87" s="83" t="s">
        <v>209</v>
      </c>
      <c r="R87" s="83" t="s">
        <v>210</v>
      </c>
      <c r="S87" s="83" t="s">
        <v>211</v>
      </c>
      <c r="T87" s="84" t="s">
        <v>212</v>
      </c>
      <c r="U87" s="143"/>
      <c r="V87" s="143"/>
      <c r="W87" s="143"/>
      <c r="X87" s="143"/>
      <c r="Y87" s="143"/>
      <c r="Z87" s="143"/>
      <c r="AA87" s="143"/>
      <c r="AB87" s="143"/>
      <c r="AC87" s="143"/>
      <c r="AD87" s="143"/>
      <c r="AE87" s="143"/>
    </row>
    <row r="88" spans="1:63" s="2" customFormat="1" ht="22.8" customHeight="1">
      <c r="A88" s="40"/>
      <c r="B88" s="41"/>
      <c r="C88" s="89" t="s">
        <v>213</v>
      </c>
      <c r="D88" s="40"/>
      <c r="E88" s="40"/>
      <c r="F88" s="40"/>
      <c r="G88" s="40"/>
      <c r="H88" s="40"/>
      <c r="I88" s="40"/>
      <c r="J88" s="150">
        <f>BK88</f>
        <v>0</v>
      </c>
      <c r="K88" s="40"/>
      <c r="L88" s="41"/>
      <c r="M88" s="85"/>
      <c r="N88" s="70"/>
      <c r="O88" s="86"/>
      <c r="P88" s="151">
        <f>P89+P93</f>
        <v>0</v>
      </c>
      <c r="Q88" s="86"/>
      <c r="R88" s="151">
        <f>R89+R93</f>
        <v>0</v>
      </c>
      <c r="S88" s="86"/>
      <c r="T88" s="152">
        <f>T89+T93</f>
        <v>0.02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T88" s="20" t="s">
        <v>79</v>
      </c>
      <c r="AU88" s="20" t="s">
        <v>192</v>
      </c>
      <c r="BK88" s="153">
        <f>BK89+BK93</f>
        <v>0</v>
      </c>
    </row>
    <row r="89" spans="1:63" s="12" customFormat="1" ht="25.9" customHeight="1">
      <c r="A89" s="12"/>
      <c r="B89" s="154"/>
      <c r="C89" s="12"/>
      <c r="D89" s="155" t="s">
        <v>79</v>
      </c>
      <c r="E89" s="156" t="s">
        <v>214</v>
      </c>
      <c r="F89" s="156" t="s">
        <v>215</v>
      </c>
      <c r="G89" s="12"/>
      <c r="H89" s="12"/>
      <c r="I89" s="157"/>
      <c r="J89" s="158">
        <f>BK89</f>
        <v>0</v>
      </c>
      <c r="K89" s="12"/>
      <c r="L89" s="154"/>
      <c r="M89" s="159"/>
      <c r="N89" s="160"/>
      <c r="O89" s="160"/>
      <c r="P89" s="161">
        <f>P90</f>
        <v>0</v>
      </c>
      <c r="Q89" s="160"/>
      <c r="R89" s="161">
        <f>R90</f>
        <v>0</v>
      </c>
      <c r="S89" s="160"/>
      <c r="T89" s="162">
        <f>T90</f>
        <v>0.02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155" t="s">
        <v>88</v>
      </c>
      <c r="AT89" s="163" t="s">
        <v>79</v>
      </c>
      <c r="AU89" s="163" t="s">
        <v>80</v>
      </c>
      <c r="AY89" s="155" t="s">
        <v>216</v>
      </c>
      <c r="BK89" s="164">
        <f>BK90</f>
        <v>0</v>
      </c>
    </row>
    <row r="90" spans="1:63" s="12" customFormat="1" ht="22.8" customHeight="1">
      <c r="A90" s="12"/>
      <c r="B90" s="154"/>
      <c r="C90" s="12"/>
      <c r="D90" s="155" t="s">
        <v>79</v>
      </c>
      <c r="E90" s="165" t="s">
        <v>263</v>
      </c>
      <c r="F90" s="165" t="s">
        <v>438</v>
      </c>
      <c r="G90" s="12"/>
      <c r="H90" s="12"/>
      <c r="I90" s="157"/>
      <c r="J90" s="166">
        <f>BK90</f>
        <v>0</v>
      </c>
      <c r="K90" s="12"/>
      <c r="L90" s="154"/>
      <c r="M90" s="159"/>
      <c r="N90" s="160"/>
      <c r="O90" s="160"/>
      <c r="P90" s="161">
        <f>SUM(P91:P92)</f>
        <v>0</v>
      </c>
      <c r="Q90" s="160"/>
      <c r="R90" s="161">
        <f>SUM(R91:R92)</f>
        <v>0</v>
      </c>
      <c r="S90" s="160"/>
      <c r="T90" s="162">
        <f>SUM(T91:T92)</f>
        <v>0.02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155" t="s">
        <v>88</v>
      </c>
      <c r="AT90" s="163" t="s">
        <v>79</v>
      </c>
      <c r="AU90" s="163" t="s">
        <v>88</v>
      </c>
      <c r="AY90" s="155" t="s">
        <v>216</v>
      </c>
      <c r="BK90" s="164">
        <f>SUM(BK91:BK92)</f>
        <v>0</v>
      </c>
    </row>
    <row r="91" spans="1:65" s="2" customFormat="1" ht="24.15" customHeight="1">
      <c r="A91" s="40"/>
      <c r="B91" s="167"/>
      <c r="C91" s="168" t="s">
        <v>88</v>
      </c>
      <c r="D91" s="168" t="s">
        <v>218</v>
      </c>
      <c r="E91" s="169" t="s">
        <v>2568</v>
      </c>
      <c r="F91" s="170" t="s">
        <v>2569</v>
      </c>
      <c r="G91" s="171" t="s">
        <v>1435</v>
      </c>
      <c r="H91" s="172">
        <v>1</v>
      </c>
      <c r="I91" s="173"/>
      <c r="J91" s="174">
        <f>ROUND(I91*H91,2)</f>
        <v>0</v>
      </c>
      <c r="K91" s="175"/>
      <c r="L91" s="41"/>
      <c r="M91" s="176" t="s">
        <v>3</v>
      </c>
      <c r="N91" s="177" t="s">
        <v>51</v>
      </c>
      <c r="O91" s="74"/>
      <c r="P91" s="178">
        <f>O91*H91</f>
        <v>0</v>
      </c>
      <c r="Q91" s="178">
        <v>0</v>
      </c>
      <c r="R91" s="178">
        <f>Q91*H91</f>
        <v>0</v>
      </c>
      <c r="S91" s="178">
        <v>0.02</v>
      </c>
      <c r="T91" s="179">
        <f>S91*H91</f>
        <v>0.02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180" t="s">
        <v>222</v>
      </c>
      <c r="AT91" s="180" t="s">
        <v>218</v>
      </c>
      <c r="AU91" s="180" t="s">
        <v>22</v>
      </c>
      <c r="AY91" s="20" t="s">
        <v>216</v>
      </c>
      <c r="BE91" s="181">
        <f>IF(N91="základní",J91,0)</f>
        <v>0</v>
      </c>
      <c r="BF91" s="181">
        <f>IF(N91="snížená",J91,0)</f>
        <v>0</v>
      </c>
      <c r="BG91" s="181">
        <f>IF(N91="zákl. přenesená",J91,0)</f>
        <v>0</v>
      </c>
      <c r="BH91" s="181">
        <f>IF(N91="sníž. přenesená",J91,0)</f>
        <v>0</v>
      </c>
      <c r="BI91" s="181">
        <f>IF(N91="nulová",J91,0)</f>
        <v>0</v>
      </c>
      <c r="BJ91" s="20" t="s">
        <v>88</v>
      </c>
      <c r="BK91" s="181">
        <f>ROUND(I91*H91,2)</f>
        <v>0</v>
      </c>
      <c r="BL91" s="20" t="s">
        <v>222</v>
      </c>
      <c r="BM91" s="180" t="s">
        <v>2570</v>
      </c>
    </row>
    <row r="92" spans="1:47" s="2" customFormat="1" ht="12">
      <c r="A92" s="40"/>
      <c r="B92" s="41"/>
      <c r="C92" s="40"/>
      <c r="D92" s="183" t="s">
        <v>229</v>
      </c>
      <c r="E92" s="40"/>
      <c r="F92" s="191" t="s">
        <v>2571</v>
      </c>
      <c r="G92" s="40"/>
      <c r="H92" s="40"/>
      <c r="I92" s="192"/>
      <c r="J92" s="40"/>
      <c r="K92" s="40"/>
      <c r="L92" s="41"/>
      <c r="M92" s="193"/>
      <c r="N92" s="194"/>
      <c r="O92" s="74"/>
      <c r="P92" s="74"/>
      <c r="Q92" s="74"/>
      <c r="R92" s="74"/>
      <c r="S92" s="74"/>
      <c r="T92" s="75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T92" s="20" t="s">
        <v>229</v>
      </c>
      <c r="AU92" s="20" t="s">
        <v>22</v>
      </c>
    </row>
    <row r="93" spans="1:63" s="12" customFormat="1" ht="25.9" customHeight="1">
      <c r="A93" s="12"/>
      <c r="B93" s="154"/>
      <c r="C93" s="12"/>
      <c r="D93" s="155" t="s">
        <v>79</v>
      </c>
      <c r="E93" s="156" t="s">
        <v>1622</v>
      </c>
      <c r="F93" s="156" t="s">
        <v>1623</v>
      </c>
      <c r="G93" s="12"/>
      <c r="H93" s="12"/>
      <c r="I93" s="157"/>
      <c r="J93" s="158">
        <f>BK93</f>
        <v>0</v>
      </c>
      <c r="K93" s="12"/>
      <c r="L93" s="154"/>
      <c r="M93" s="159"/>
      <c r="N93" s="160"/>
      <c r="O93" s="160"/>
      <c r="P93" s="161">
        <f>P94+P112+P117+P130+P143+P150</f>
        <v>0</v>
      </c>
      <c r="Q93" s="160"/>
      <c r="R93" s="161">
        <f>R94+R112+R117+R130+R143+R150</f>
        <v>0</v>
      </c>
      <c r="S93" s="160"/>
      <c r="T93" s="162">
        <f>T94+T112+T117+T130+T143+T150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155" t="s">
        <v>244</v>
      </c>
      <c r="AT93" s="163" t="s">
        <v>79</v>
      </c>
      <c r="AU93" s="163" t="s">
        <v>80</v>
      </c>
      <c r="AY93" s="155" t="s">
        <v>216</v>
      </c>
      <c r="BK93" s="164">
        <f>BK94+BK112+BK117+BK130+BK143+BK150</f>
        <v>0</v>
      </c>
    </row>
    <row r="94" spans="1:63" s="12" customFormat="1" ht="22.8" customHeight="1">
      <c r="A94" s="12"/>
      <c r="B94" s="154"/>
      <c r="C94" s="12"/>
      <c r="D94" s="155" t="s">
        <v>79</v>
      </c>
      <c r="E94" s="165" t="s">
        <v>2572</v>
      </c>
      <c r="F94" s="165" t="s">
        <v>2573</v>
      </c>
      <c r="G94" s="12"/>
      <c r="H94" s="12"/>
      <c r="I94" s="157"/>
      <c r="J94" s="166">
        <f>BK94</f>
        <v>0</v>
      </c>
      <c r="K94" s="12"/>
      <c r="L94" s="154"/>
      <c r="M94" s="159"/>
      <c r="N94" s="160"/>
      <c r="O94" s="160"/>
      <c r="P94" s="161">
        <f>SUM(P95:P111)</f>
        <v>0</v>
      </c>
      <c r="Q94" s="160"/>
      <c r="R94" s="161">
        <f>SUM(R95:R111)</f>
        <v>0</v>
      </c>
      <c r="S94" s="160"/>
      <c r="T94" s="162">
        <f>SUM(T95:T111)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155" t="s">
        <v>244</v>
      </c>
      <c r="AT94" s="163" t="s">
        <v>79</v>
      </c>
      <c r="AU94" s="163" t="s">
        <v>88</v>
      </c>
      <c r="AY94" s="155" t="s">
        <v>216</v>
      </c>
      <c r="BK94" s="164">
        <f>SUM(BK95:BK111)</f>
        <v>0</v>
      </c>
    </row>
    <row r="95" spans="1:65" s="2" customFormat="1" ht="14.4" customHeight="1">
      <c r="A95" s="40"/>
      <c r="B95" s="167"/>
      <c r="C95" s="168" t="s">
        <v>22</v>
      </c>
      <c r="D95" s="168" t="s">
        <v>218</v>
      </c>
      <c r="E95" s="169" t="s">
        <v>2574</v>
      </c>
      <c r="F95" s="170" t="s">
        <v>2575</v>
      </c>
      <c r="G95" s="171" t="s">
        <v>1435</v>
      </c>
      <c r="H95" s="172">
        <v>1</v>
      </c>
      <c r="I95" s="173"/>
      <c r="J95" s="174">
        <f>ROUND(I95*H95,2)</f>
        <v>0</v>
      </c>
      <c r="K95" s="175"/>
      <c r="L95" s="41"/>
      <c r="M95" s="176" t="s">
        <v>3</v>
      </c>
      <c r="N95" s="177" t="s">
        <v>51</v>
      </c>
      <c r="O95" s="74"/>
      <c r="P95" s="178">
        <f>O95*H95</f>
        <v>0</v>
      </c>
      <c r="Q95" s="178">
        <v>0</v>
      </c>
      <c r="R95" s="178">
        <f>Q95*H95</f>
        <v>0</v>
      </c>
      <c r="S95" s="178">
        <v>0</v>
      </c>
      <c r="T95" s="179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180" t="s">
        <v>1628</v>
      </c>
      <c r="AT95" s="180" t="s">
        <v>218</v>
      </c>
      <c r="AU95" s="180" t="s">
        <v>22</v>
      </c>
      <c r="AY95" s="20" t="s">
        <v>216</v>
      </c>
      <c r="BE95" s="181">
        <f>IF(N95="základní",J95,0)</f>
        <v>0</v>
      </c>
      <c r="BF95" s="181">
        <f>IF(N95="snížená",J95,0)</f>
        <v>0</v>
      </c>
      <c r="BG95" s="181">
        <f>IF(N95="zákl. přenesená",J95,0)</f>
        <v>0</v>
      </c>
      <c r="BH95" s="181">
        <f>IF(N95="sníž. přenesená",J95,0)</f>
        <v>0</v>
      </c>
      <c r="BI95" s="181">
        <f>IF(N95="nulová",J95,0)</f>
        <v>0</v>
      </c>
      <c r="BJ95" s="20" t="s">
        <v>88</v>
      </c>
      <c r="BK95" s="181">
        <f>ROUND(I95*H95,2)</f>
        <v>0</v>
      </c>
      <c r="BL95" s="20" t="s">
        <v>1628</v>
      </c>
      <c r="BM95" s="180" t="s">
        <v>2576</v>
      </c>
    </row>
    <row r="96" spans="1:47" s="2" customFormat="1" ht="12">
      <c r="A96" s="40"/>
      <c r="B96" s="41"/>
      <c r="C96" s="40"/>
      <c r="D96" s="183" t="s">
        <v>229</v>
      </c>
      <c r="E96" s="40"/>
      <c r="F96" s="191" t="s">
        <v>2577</v>
      </c>
      <c r="G96" s="40"/>
      <c r="H96" s="40"/>
      <c r="I96" s="192"/>
      <c r="J96" s="40"/>
      <c r="K96" s="40"/>
      <c r="L96" s="41"/>
      <c r="M96" s="193"/>
      <c r="N96" s="194"/>
      <c r="O96" s="74"/>
      <c r="P96" s="74"/>
      <c r="Q96" s="74"/>
      <c r="R96" s="74"/>
      <c r="S96" s="74"/>
      <c r="T96" s="75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T96" s="20" t="s">
        <v>229</v>
      </c>
      <c r="AU96" s="20" t="s">
        <v>22</v>
      </c>
    </row>
    <row r="97" spans="1:65" s="2" customFormat="1" ht="14.4" customHeight="1">
      <c r="A97" s="40"/>
      <c r="B97" s="167"/>
      <c r="C97" s="168" t="s">
        <v>234</v>
      </c>
      <c r="D97" s="168" t="s">
        <v>218</v>
      </c>
      <c r="E97" s="169" t="s">
        <v>2578</v>
      </c>
      <c r="F97" s="170" t="s">
        <v>2579</v>
      </c>
      <c r="G97" s="171" t="s">
        <v>1435</v>
      </c>
      <c r="H97" s="172">
        <v>1</v>
      </c>
      <c r="I97" s="173"/>
      <c r="J97" s="174">
        <f>ROUND(I97*H97,2)</f>
        <v>0</v>
      </c>
      <c r="K97" s="175"/>
      <c r="L97" s="41"/>
      <c r="M97" s="176" t="s">
        <v>3</v>
      </c>
      <c r="N97" s="177" t="s">
        <v>51</v>
      </c>
      <c r="O97" s="74"/>
      <c r="P97" s="178">
        <f>O97*H97</f>
        <v>0</v>
      </c>
      <c r="Q97" s="178">
        <v>0</v>
      </c>
      <c r="R97" s="178">
        <f>Q97*H97</f>
        <v>0</v>
      </c>
      <c r="S97" s="178">
        <v>0</v>
      </c>
      <c r="T97" s="179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180" t="s">
        <v>1628</v>
      </c>
      <c r="AT97" s="180" t="s">
        <v>218</v>
      </c>
      <c r="AU97" s="180" t="s">
        <v>22</v>
      </c>
      <c r="AY97" s="20" t="s">
        <v>216</v>
      </c>
      <c r="BE97" s="181">
        <f>IF(N97="základní",J97,0)</f>
        <v>0</v>
      </c>
      <c r="BF97" s="181">
        <f>IF(N97="snížená",J97,0)</f>
        <v>0</v>
      </c>
      <c r="BG97" s="181">
        <f>IF(N97="zákl. přenesená",J97,0)</f>
        <v>0</v>
      </c>
      <c r="BH97" s="181">
        <f>IF(N97="sníž. přenesená",J97,0)</f>
        <v>0</v>
      </c>
      <c r="BI97" s="181">
        <f>IF(N97="nulová",J97,0)</f>
        <v>0</v>
      </c>
      <c r="BJ97" s="20" t="s">
        <v>88</v>
      </c>
      <c r="BK97" s="181">
        <f>ROUND(I97*H97,2)</f>
        <v>0</v>
      </c>
      <c r="BL97" s="20" t="s">
        <v>1628</v>
      </c>
      <c r="BM97" s="180" t="s">
        <v>2580</v>
      </c>
    </row>
    <row r="98" spans="1:65" s="2" customFormat="1" ht="14.4" customHeight="1">
      <c r="A98" s="40"/>
      <c r="B98" s="167"/>
      <c r="C98" s="168" t="s">
        <v>222</v>
      </c>
      <c r="D98" s="168" t="s">
        <v>218</v>
      </c>
      <c r="E98" s="169" t="s">
        <v>2581</v>
      </c>
      <c r="F98" s="170" t="s">
        <v>2582</v>
      </c>
      <c r="G98" s="171" t="s">
        <v>1435</v>
      </c>
      <c r="H98" s="172">
        <v>1</v>
      </c>
      <c r="I98" s="173"/>
      <c r="J98" s="174">
        <f>ROUND(I98*H98,2)</f>
        <v>0</v>
      </c>
      <c r="K98" s="175"/>
      <c r="L98" s="41"/>
      <c r="M98" s="176" t="s">
        <v>3</v>
      </c>
      <c r="N98" s="177" t="s">
        <v>51</v>
      </c>
      <c r="O98" s="74"/>
      <c r="P98" s="178">
        <f>O98*H98</f>
        <v>0</v>
      </c>
      <c r="Q98" s="178">
        <v>0</v>
      </c>
      <c r="R98" s="178">
        <f>Q98*H98</f>
        <v>0</v>
      </c>
      <c r="S98" s="178">
        <v>0</v>
      </c>
      <c r="T98" s="179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180" t="s">
        <v>1628</v>
      </c>
      <c r="AT98" s="180" t="s">
        <v>218</v>
      </c>
      <c r="AU98" s="180" t="s">
        <v>22</v>
      </c>
      <c r="AY98" s="20" t="s">
        <v>216</v>
      </c>
      <c r="BE98" s="181">
        <f>IF(N98="základní",J98,0)</f>
        <v>0</v>
      </c>
      <c r="BF98" s="181">
        <f>IF(N98="snížená",J98,0)</f>
        <v>0</v>
      </c>
      <c r="BG98" s="181">
        <f>IF(N98="zákl. přenesená",J98,0)</f>
        <v>0</v>
      </c>
      <c r="BH98" s="181">
        <f>IF(N98="sníž. přenesená",J98,0)</f>
        <v>0</v>
      </c>
      <c r="BI98" s="181">
        <f>IF(N98="nulová",J98,0)</f>
        <v>0</v>
      </c>
      <c r="BJ98" s="20" t="s">
        <v>88</v>
      </c>
      <c r="BK98" s="181">
        <f>ROUND(I98*H98,2)</f>
        <v>0</v>
      </c>
      <c r="BL98" s="20" t="s">
        <v>1628</v>
      </c>
      <c r="BM98" s="180" t="s">
        <v>2652</v>
      </c>
    </row>
    <row r="99" spans="1:47" s="2" customFormat="1" ht="12">
      <c r="A99" s="40"/>
      <c r="B99" s="41"/>
      <c r="C99" s="40"/>
      <c r="D99" s="183" t="s">
        <v>229</v>
      </c>
      <c r="E99" s="40"/>
      <c r="F99" s="191" t="s">
        <v>2584</v>
      </c>
      <c r="G99" s="40"/>
      <c r="H99" s="40"/>
      <c r="I99" s="192"/>
      <c r="J99" s="40"/>
      <c r="K99" s="40"/>
      <c r="L99" s="41"/>
      <c r="M99" s="193"/>
      <c r="N99" s="194"/>
      <c r="O99" s="74"/>
      <c r="P99" s="74"/>
      <c r="Q99" s="74"/>
      <c r="R99" s="74"/>
      <c r="S99" s="74"/>
      <c r="T99" s="75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T99" s="20" t="s">
        <v>229</v>
      </c>
      <c r="AU99" s="20" t="s">
        <v>22</v>
      </c>
    </row>
    <row r="100" spans="1:65" s="2" customFormat="1" ht="14.4" customHeight="1">
      <c r="A100" s="40"/>
      <c r="B100" s="167"/>
      <c r="C100" s="168" t="s">
        <v>244</v>
      </c>
      <c r="D100" s="168" t="s">
        <v>218</v>
      </c>
      <c r="E100" s="169" t="s">
        <v>2585</v>
      </c>
      <c r="F100" s="170" t="s">
        <v>2586</v>
      </c>
      <c r="G100" s="171" t="s">
        <v>1435</v>
      </c>
      <c r="H100" s="172">
        <v>1</v>
      </c>
      <c r="I100" s="173"/>
      <c r="J100" s="174">
        <f>ROUND(I100*H100,2)</f>
        <v>0</v>
      </c>
      <c r="K100" s="175"/>
      <c r="L100" s="41"/>
      <c r="M100" s="176" t="s">
        <v>3</v>
      </c>
      <c r="N100" s="177" t="s">
        <v>51</v>
      </c>
      <c r="O100" s="74"/>
      <c r="P100" s="178">
        <f>O100*H100</f>
        <v>0</v>
      </c>
      <c r="Q100" s="178">
        <v>0</v>
      </c>
      <c r="R100" s="178">
        <f>Q100*H100</f>
        <v>0</v>
      </c>
      <c r="S100" s="178">
        <v>0</v>
      </c>
      <c r="T100" s="179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180" t="s">
        <v>1628</v>
      </c>
      <c r="AT100" s="180" t="s">
        <v>218</v>
      </c>
      <c r="AU100" s="180" t="s">
        <v>22</v>
      </c>
      <c r="AY100" s="20" t="s">
        <v>216</v>
      </c>
      <c r="BE100" s="181">
        <f>IF(N100="základní",J100,0)</f>
        <v>0</v>
      </c>
      <c r="BF100" s="181">
        <f>IF(N100="snížená",J100,0)</f>
        <v>0</v>
      </c>
      <c r="BG100" s="181">
        <f>IF(N100="zákl. přenesená",J100,0)</f>
        <v>0</v>
      </c>
      <c r="BH100" s="181">
        <f>IF(N100="sníž. přenesená",J100,0)</f>
        <v>0</v>
      </c>
      <c r="BI100" s="181">
        <f>IF(N100="nulová",J100,0)</f>
        <v>0</v>
      </c>
      <c r="BJ100" s="20" t="s">
        <v>88</v>
      </c>
      <c r="BK100" s="181">
        <f>ROUND(I100*H100,2)</f>
        <v>0</v>
      </c>
      <c r="BL100" s="20" t="s">
        <v>1628</v>
      </c>
      <c r="BM100" s="180" t="s">
        <v>2653</v>
      </c>
    </row>
    <row r="101" spans="1:47" s="2" customFormat="1" ht="12">
      <c r="A101" s="40"/>
      <c r="B101" s="41"/>
      <c r="C101" s="40"/>
      <c r="D101" s="183" t="s">
        <v>229</v>
      </c>
      <c r="E101" s="40"/>
      <c r="F101" s="191" t="s">
        <v>2588</v>
      </c>
      <c r="G101" s="40"/>
      <c r="H101" s="40"/>
      <c r="I101" s="192"/>
      <c r="J101" s="40"/>
      <c r="K101" s="40"/>
      <c r="L101" s="41"/>
      <c r="M101" s="193"/>
      <c r="N101" s="194"/>
      <c r="O101" s="74"/>
      <c r="P101" s="74"/>
      <c r="Q101" s="74"/>
      <c r="R101" s="74"/>
      <c r="S101" s="74"/>
      <c r="T101" s="75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T101" s="20" t="s">
        <v>229</v>
      </c>
      <c r="AU101" s="20" t="s">
        <v>22</v>
      </c>
    </row>
    <row r="102" spans="1:65" s="2" customFormat="1" ht="14.4" customHeight="1">
      <c r="A102" s="40"/>
      <c r="B102" s="167"/>
      <c r="C102" s="168" t="s">
        <v>248</v>
      </c>
      <c r="D102" s="168" t="s">
        <v>218</v>
      </c>
      <c r="E102" s="169" t="s">
        <v>2589</v>
      </c>
      <c r="F102" s="170" t="s">
        <v>2590</v>
      </c>
      <c r="G102" s="171" t="s">
        <v>1435</v>
      </c>
      <c r="H102" s="172">
        <v>1</v>
      </c>
      <c r="I102" s="173"/>
      <c r="J102" s="174">
        <f>ROUND(I102*H102,2)</f>
        <v>0</v>
      </c>
      <c r="K102" s="175"/>
      <c r="L102" s="41"/>
      <c r="M102" s="176" t="s">
        <v>3</v>
      </c>
      <c r="N102" s="177" t="s">
        <v>51</v>
      </c>
      <c r="O102" s="74"/>
      <c r="P102" s="178">
        <f>O102*H102</f>
        <v>0</v>
      </c>
      <c r="Q102" s="178">
        <v>0</v>
      </c>
      <c r="R102" s="178">
        <f>Q102*H102</f>
        <v>0</v>
      </c>
      <c r="S102" s="178">
        <v>0</v>
      </c>
      <c r="T102" s="179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180" t="s">
        <v>1628</v>
      </c>
      <c r="AT102" s="180" t="s">
        <v>218</v>
      </c>
      <c r="AU102" s="180" t="s">
        <v>22</v>
      </c>
      <c r="AY102" s="20" t="s">
        <v>216</v>
      </c>
      <c r="BE102" s="181">
        <f>IF(N102="základní",J102,0)</f>
        <v>0</v>
      </c>
      <c r="BF102" s="181">
        <f>IF(N102="snížená",J102,0)</f>
        <v>0</v>
      </c>
      <c r="BG102" s="181">
        <f>IF(N102="zákl. přenesená",J102,0)</f>
        <v>0</v>
      </c>
      <c r="BH102" s="181">
        <f>IF(N102="sníž. přenesená",J102,0)</f>
        <v>0</v>
      </c>
      <c r="BI102" s="181">
        <f>IF(N102="nulová",J102,0)</f>
        <v>0</v>
      </c>
      <c r="BJ102" s="20" t="s">
        <v>88</v>
      </c>
      <c r="BK102" s="181">
        <f>ROUND(I102*H102,2)</f>
        <v>0</v>
      </c>
      <c r="BL102" s="20" t="s">
        <v>1628</v>
      </c>
      <c r="BM102" s="180" t="s">
        <v>2591</v>
      </c>
    </row>
    <row r="103" spans="1:47" s="2" customFormat="1" ht="12">
      <c r="A103" s="40"/>
      <c r="B103" s="41"/>
      <c r="C103" s="40"/>
      <c r="D103" s="183" t="s">
        <v>229</v>
      </c>
      <c r="E103" s="40"/>
      <c r="F103" s="191" t="s">
        <v>2592</v>
      </c>
      <c r="G103" s="40"/>
      <c r="H103" s="40"/>
      <c r="I103" s="192"/>
      <c r="J103" s="40"/>
      <c r="K103" s="40"/>
      <c r="L103" s="41"/>
      <c r="M103" s="193"/>
      <c r="N103" s="194"/>
      <c r="O103" s="74"/>
      <c r="P103" s="74"/>
      <c r="Q103" s="74"/>
      <c r="R103" s="74"/>
      <c r="S103" s="74"/>
      <c r="T103" s="75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T103" s="20" t="s">
        <v>229</v>
      </c>
      <c r="AU103" s="20" t="s">
        <v>22</v>
      </c>
    </row>
    <row r="104" spans="1:65" s="2" customFormat="1" ht="14.4" customHeight="1">
      <c r="A104" s="40"/>
      <c r="B104" s="167"/>
      <c r="C104" s="168" t="s">
        <v>253</v>
      </c>
      <c r="D104" s="168" t="s">
        <v>218</v>
      </c>
      <c r="E104" s="169" t="s">
        <v>2593</v>
      </c>
      <c r="F104" s="170" t="s">
        <v>2594</v>
      </c>
      <c r="G104" s="171" t="s">
        <v>1435</v>
      </c>
      <c r="H104" s="172">
        <v>1</v>
      </c>
      <c r="I104" s="173"/>
      <c r="J104" s="174">
        <f>ROUND(I104*H104,2)</f>
        <v>0</v>
      </c>
      <c r="K104" s="175"/>
      <c r="L104" s="41"/>
      <c r="M104" s="176" t="s">
        <v>3</v>
      </c>
      <c r="N104" s="177" t="s">
        <v>51</v>
      </c>
      <c r="O104" s="74"/>
      <c r="P104" s="178">
        <f>O104*H104</f>
        <v>0</v>
      </c>
      <c r="Q104" s="178">
        <v>0</v>
      </c>
      <c r="R104" s="178">
        <f>Q104*H104</f>
        <v>0</v>
      </c>
      <c r="S104" s="178">
        <v>0</v>
      </c>
      <c r="T104" s="179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180" t="s">
        <v>1628</v>
      </c>
      <c r="AT104" s="180" t="s">
        <v>218</v>
      </c>
      <c r="AU104" s="180" t="s">
        <v>22</v>
      </c>
      <c r="AY104" s="20" t="s">
        <v>216</v>
      </c>
      <c r="BE104" s="181">
        <f>IF(N104="základní",J104,0)</f>
        <v>0</v>
      </c>
      <c r="BF104" s="181">
        <f>IF(N104="snížená",J104,0)</f>
        <v>0</v>
      </c>
      <c r="BG104" s="181">
        <f>IF(N104="zákl. přenesená",J104,0)</f>
        <v>0</v>
      </c>
      <c r="BH104" s="181">
        <f>IF(N104="sníž. přenesená",J104,0)</f>
        <v>0</v>
      </c>
      <c r="BI104" s="181">
        <f>IF(N104="nulová",J104,0)</f>
        <v>0</v>
      </c>
      <c r="BJ104" s="20" t="s">
        <v>88</v>
      </c>
      <c r="BK104" s="181">
        <f>ROUND(I104*H104,2)</f>
        <v>0</v>
      </c>
      <c r="BL104" s="20" t="s">
        <v>1628</v>
      </c>
      <c r="BM104" s="180" t="s">
        <v>2654</v>
      </c>
    </row>
    <row r="105" spans="1:47" s="2" customFormat="1" ht="12">
      <c r="A105" s="40"/>
      <c r="B105" s="41"/>
      <c r="C105" s="40"/>
      <c r="D105" s="183" t="s">
        <v>229</v>
      </c>
      <c r="E105" s="40"/>
      <c r="F105" s="191" t="s">
        <v>2596</v>
      </c>
      <c r="G105" s="40"/>
      <c r="H105" s="40"/>
      <c r="I105" s="192"/>
      <c r="J105" s="40"/>
      <c r="K105" s="40"/>
      <c r="L105" s="41"/>
      <c r="M105" s="193"/>
      <c r="N105" s="194"/>
      <c r="O105" s="74"/>
      <c r="P105" s="74"/>
      <c r="Q105" s="74"/>
      <c r="R105" s="74"/>
      <c r="S105" s="74"/>
      <c r="T105" s="75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T105" s="20" t="s">
        <v>229</v>
      </c>
      <c r="AU105" s="20" t="s">
        <v>22</v>
      </c>
    </row>
    <row r="106" spans="1:65" s="2" customFormat="1" ht="14.4" customHeight="1">
      <c r="A106" s="40"/>
      <c r="B106" s="167"/>
      <c r="C106" s="168" t="s">
        <v>257</v>
      </c>
      <c r="D106" s="168" t="s">
        <v>218</v>
      </c>
      <c r="E106" s="169" t="s">
        <v>2597</v>
      </c>
      <c r="F106" s="170" t="s">
        <v>2598</v>
      </c>
      <c r="G106" s="171" t="s">
        <v>1435</v>
      </c>
      <c r="H106" s="172">
        <v>1</v>
      </c>
      <c r="I106" s="173"/>
      <c r="J106" s="174">
        <f>ROUND(I106*H106,2)</f>
        <v>0</v>
      </c>
      <c r="K106" s="175"/>
      <c r="L106" s="41"/>
      <c r="M106" s="176" t="s">
        <v>3</v>
      </c>
      <c r="N106" s="177" t="s">
        <v>51</v>
      </c>
      <c r="O106" s="74"/>
      <c r="P106" s="178">
        <f>O106*H106</f>
        <v>0</v>
      </c>
      <c r="Q106" s="178">
        <v>0</v>
      </c>
      <c r="R106" s="178">
        <f>Q106*H106</f>
        <v>0</v>
      </c>
      <c r="S106" s="178">
        <v>0</v>
      </c>
      <c r="T106" s="179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180" t="s">
        <v>1628</v>
      </c>
      <c r="AT106" s="180" t="s">
        <v>218</v>
      </c>
      <c r="AU106" s="180" t="s">
        <v>22</v>
      </c>
      <c r="AY106" s="20" t="s">
        <v>216</v>
      </c>
      <c r="BE106" s="181">
        <f>IF(N106="základní",J106,0)</f>
        <v>0</v>
      </c>
      <c r="BF106" s="181">
        <f>IF(N106="snížená",J106,0)</f>
        <v>0</v>
      </c>
      <c r="BG106" s="181">
        <f>IF(N106="zákl. přenesená",J106,0)</f>
        <v>0</v>
      </c>
      <c r="BH106" s="181">
        <f>IF(N106="sníž. přenesená",J106,0)</f>
        <v>0</v>
      </c>
      <c r="BI106" s="181">
        <f>IF(N106="nulová",J106,0)</f>
        <v>0</v>
      </c>
      <c r="BJ106" s="20" t="s">
        <v>88</v>
      </c>
      <c r="BK106" s="181">
        <f>ROUND(I106*H106,2)</f>
        <v>0</v>
      </c>
      <c r="BL106" s="20" t="s">
        <v>1628</v>
      </c>
      <c r="BM106" s="180" t="s">
        <v>2599</v>
      </c>
    </row>
    <row r="107" spans="1:47" s="2" customFormat="1" ht="12">
      <c r="A107" s="40"/>
      <c r="B107" s="41"/>
      <c r="C107" s="40"/>
      <c r="D107" s="183" t="s">
        <v>229</v>
      </c>
      <c r="E107" s="40"/>
      <c r="F107" s="191" t="s">
        <v>2600</v>
      </c>
      <c r="G107" s="40"/>
      <c r="H107" s="40"/>
      <c r="I107" s="192"/>
      <c r="J107" s="40"/>
      <c r="K107" s="40"/>
      <c r="L107" s="41"/>
      <c r="M107" s="193"/>
      <c r="N107" s="194"/>
      <c r="O107" s="74"/>
      <c r="P107" s="74"/>
      <c r="Q107" s="74"/>
      <c r="R107" s="74"/>
      <c r="S107" s="74"/>
      <c r="T107" s="75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T107" s="20" t="s">
        <v>229</v>
      </c>
      <c r="AU107" s="20" t="s">
        <v>22</v>
      </c>
    </row>
    <row r="108" spans="1:65" s="2" customFormat="1" ht="14.4" customHeight="1">
      <c r="A108" s="40"/>
      <c r="B108" s="167"/>
      <c r="C108" s="168" t="s">
        <v>263</v>
      </c>
      <c r="D108" s="168" t="s">
        <v>218</v>
      </c>
      <c r="E108" s="169" t="s">
        <v>2601</v>
      </c>
      <c r="F108" s="170" t="s">
        <v>2602</v>
      </c>
      <c r="G108" s="171" t="s">
        <v>1435</v>
      </c>
      <c r="H108" s="172">
        <v>1</v>
      </c>
      <c r="I108" s="173"/>
      <c r="J108" s="174">
        <f>ROUND(I108*H108,2)</f>
        <v>0</v>
      </c>
      <c r="K108" s="175"/>
      <c r="L108" s="41"/>
      <c r="M108" s="176" t="s">
        <v>3</v>
      </c>
      <c r="N108" s="177" t="s">
        <v>51</v>
      </c>
      <c r="O108" s="74"/>
      <c r="P108" s="178">
        <f>O108*H108</f>
        <v>0</v>
      </c>
      <c r="Q108" s="178">
        <v>0</v>
      </c>
      <c r="R108" s="178">
        <f>Q108*H108</f>
        <v>0</v>
      </c>
      <c r="S108" s="178">
        <v>0</v>
      </c>
      <c r="T108" s="179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180" t="s">
        <v>1628</v>
      </c>
      <c r="AT108" s="180" t="s">
        <v>218</v>
      </c>
      <c r="AU108" s="180" t="s">
        <v>22</v>
      </c>
      <c r="AY108" s="20" t="s">
        <v>216</v>
      </c>
      <c r="BE108" s="181">
        <f>IF(N108="základní",J108,0)</f>
        <v>0</v>
      </c>
      <c r="BF108" s="181">
        <f>IF(N108="snížená",J108,0)</f>
        <v>0</v>
      </c>
      <c r="BG108" s="181">
        <f>IF(N108="zákl. přenesená",J108,0)</f>
        <v>0</v>
      </c>
      <c r="BH108" s="181">
        <f>IF(N108="sníž. přenesená",J108,0)</f>
        <v>0</v>
      </c>
      <c r="BI108" s="181">
        <f>IF(N108="nulová",J108,0)</f>
        <v>0</v>
      </c>
      <c r="BJ108" s="20" t="s">
        <v>88</v>
      </c>
      <c r="BK108" s="181">
        <f>ROUND(I108*H108,2)</f>
        <v>0</v>
      </c>
      <c r="BL108" s="20" t="s">
        <v>1628</v>
      </c>
      <c r="BM108" s="180" t="s">
        <v>2655</v>
      </c>
    </row>
    <row r="109" spans="1:47" s="2" customFormat="1" ht="12">
      <c r="A109" s="40"/>
      <c r="B109" s="41"/>
      <c r="C109" s="40"/>
      <c r="D109" s="183" t="s">
        <v>229</v>
      </c>
      <c r="E109" s="40"/>
      <c r="F109" s="191" t="s">
        <v>2604</v>
      </c>
      <c r="G109" s="40"/>
      <c r="H109" s="40"/>
      <c r="I109" s="192"/>
      <c r="J109" s="40"/>
      <c r="K109" s="40"/>
      <c r="L109" s="41"/>
      <c r="M109" s="193"/>
      <c r="N109" s="194"/>
      <c r="O109" s="74"/>
      <c r="P109" s="74"/>
      <c r="Q109" s="74"/>
      <c r="R109" s="74"/>
      <c r="S109" s="74"/>
      <c r="T109" s="75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T109" s="20" t="s">
        <v>229</v>
      </c>
      <c r="AU109" s="20" t="s">
        <v>22</v>
      </c>
    </row>
    <row r="110" spans="1:65" s="2" customFormat="1" ht="14.4" customHeight="1">
      <c r="A110" s="40"/>
      <c r="B110" s="167"/>
      <c r="C110" s="168" t="s">
        <v>267</v>
      </c>
      <c r="D110" s="168" t="s">
        <v>218</v>
      </c>
      <c r="E110" s="169" t="s">
        <v>2605</v>
      </c>
      <c r="F110" s="170" t="s">
        <v>2606</v>
      </c>
      <c r="G110" s="171" t="s">
        <v>1435</v>
      </c>
      <c r="H110" s="172">
        <v>1</v>
      </c>
      <c r="I110" s="173"/>
      <c r="J110" s="174">
        <f>ROUND(I110*H110,2)</f>
        <v>0</v>
      </c>
      <c r="K110" s="175"/>
      <c r="L110" s="41"/>
      <c r="M110" s="176" t="s">
        <v>3</v>
      </c>
      <c r="N110" s="177" t="s">
        <v>51</v>
      </c>
      <c r="O110" s="74"/>
      <c r="P110" s="178">
        <f>O110*H110</f>
        <v>0</v>
      </c>
      <c r="Q110" s="178">
        <v>0</v>
      </c>
      <c r="R110" s="178">
        <f>Q110*H110</f>
        <v>0</v>
      </c>
      <c r="S110" s="178">
        <v>0</v>
      </c>
      <c r="T110" s="179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180" t="s">
        <v>1628</v>
      </c>
      <c r="AT110" s="180" t="s">
        <v>218</v>
      </c>
      <c r="AU110" s="180" t="s">
        <v>22</v>
      </c>
      <c r="AY110" s="20" t="s">
        <v>216</v>
      </c>
      <c r="BE110" s="181">
        <f>IF(N110="základní",J110,0)</f>
        <v>0</v>
      </c>
      <c r="BF110" s="181">
        <f>IF(N110="snížená",J110,0)</f>
        <v>0</v>
      </c>
      <c r="BG110" s="181">
        <f>IF(N110="zákl. přenesená",J110,0)</f>
        <v>0</v>
      </c>
      <c r="BH110" s="181">
        <f>IF(N110="sníž. přenesená",J110,0)</f>
        <v>0</v>
      </c>
      <c r="BI110" s="181">
        <f>IF(N110="nulová",J110,0)</f>
        <v>0</v>
      </c>
      <c r="BJ110" s="20" t="s">
        <v>88</v>
      </c>
      <c r="BK110" s="181">
        <f>ROUND(I110*H110,2)</f>
        <v>0</v>
      </c>
      <c r="BL110" s="20" t="s">
        <v>1628</v>
      </c>
      <c r="BM110" s="180" t="s">
        <v>2607</v>
      </c>
    </row>
    <row r="111" spans="1:47" s="2" customFormat="1" ht="12">
      <c r="A111" s="40"/>
      <c r="B111" s="41"/>
      <c r="C111" s="40"/>
      <c r="D111" s="183" t="s">
        <v>229</v>
      </c>
      <c r="E111" s="40"/>
      <c r="F111" s="191" t="s">
        <v>2608</v>
      </c>
      <c r="G111" s="40"/>
      <c r="H111" s="40"/>
      <c r="I111" s="192"/>
      <c r="J111" s="40"/>
      <c r="K111" s="40"/>
      <c r="L111" s="41"/>
      <c r="M111" s="193"/>
      <c r="N111" s="194"/>
      <c r="O111" s="74"/>
      <c r="P111" s="74"/>
      <c r="Q111" s="74"/>
      <c r="R111" s="74"/>
      <c r="S111" s="74"/>
      <c r="T111" s="75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T111" s="20" t="s">
        <v>229</v>
      </c>
      <c r="AU111" s="20" t="s">
        <v>22</v>
      </c>
    </row>
    <row r="112" spans="1:63" s="12" customFormat="1" ht="22.8" customHeight="1">
      <c r="A112" s="12"/>
      <c r="B112" s="154"/>
      <c r="C112" s="12"/>
      <c r="D112" s="155" t="s">
        <v>79</v>
      </c>
      <c r="E112" s="165" t="s">
        <v>2609</v>
      </c>
      <c r="F112" s="165" t="s">
        <v>2610</v>
      </c>
      <c r="G112" s="12"/>
      <c r="H112" s="12"/>
      <c r="I112" s="157"/>
      <c r="J112" s="166">
        <f>BK112</f>
        <v>0</v>
      </c>
      <c r="K112" s="12"/>
      <c r="L112" s="154"/>
      <c r="M112" s="159"/>
      <c r="N112" s="160"/>
      <c r="O112" s="160"/>
      <c r="P112" s="161">
        <f>SUM(P113:P116)</f>
        <v>0</v>
      </c>
      <c r="Q112" s="160"/>
      <c r="R112" s="161">
        <f>SUM(R113:R116)</f>
        <v>0</v>
      </c>
      <c r="S112" s="160"/>
      <c r="T112" s="162">
        <f>SUM(T113:T116)</f>
        <v>0</v>
      </c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R112" s="155" t="s">
        <v>244</v>
      </c>
      <c r="AT112" s="163" t="s">
        <v>79</v>
      </c>
      <c r="AU112" s="163" t="s">
        <v>88</v>
      </c>
      <c r="AY112" s="155" t="s">
        <v>216</v>
      </c>
      <c r="BK112" s="164">
        <f>SUM(BK113:BK116)</f>
        <v>0</v>
      </c>
    </row>
    <row r="113" spans="1:65" s="2" customFormat="1" ht="14.4" customHeight="1">
      <c r="A113" s="40"/>
      <c r="B113" s="167"/>
      <c r="C113" s="168" t="s">
        <v>272</v>
      </c>
      <c r="D113" s="168" t="s">
        <v>218</v>
      </c>
      <c r="E113" s="169" t="s">
        <v>2611</v>
      </c>
      <c r="F113" s="170" t="s">
        <v>2610</v>
      </c>
      <c r="G113" s="171" t="s">
        <v>1435</v>
      </c>
      <c r="H113" s="172">
        <v>1</v>
      </c>
      <c r="I113" s="173"/>
      <c r="J113" s="174">
        <f>ROUND(I113*H113,2)</f>
        <v>0</v>
      </c>
      <c r="K113" s="175"/>
      <c r="L113" s="41"/>
      <c r="M113" s="176" t="s">
        <v>3</v>
      </c>
      <c r="N113" s="177" t="s">
        <v>51</v>
      </c>
      <c r="O113" s="74"/>
      <c r="P113" s="178">
        <f>O113*H113</f>
        <v>0</v>
      </c>
      <c r="Q113" s="178">
        <v>0</v>
      </c>
      <c r="R113" s="178">
        <f>Q113*H113</f>
        <v>0</v>
      </c>
      <c r="S113" s="178">
        <v>0</v>
      </c>
      <c r="T113" s="179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180" t="s">
        <v>1628</v>
      </c>
      <c r="AT113" s="180" t="s">
        <v>218</v>
      </c>
      <c r="AU113" s="180" t="s">
        <v>22</v>
      </c>
      <c r="AY113" s="20" t="s">
        <v>216</v>
      </c>
      <c r="BE113" s="181">
        <f>IF(N113="základní",J113,0)</f>
        <v>0</v>
      </c>
      <c r="BF113" s="181">
        <f>IF(N113="snížená",J113,0)</f>
        <v>0</v>
      </c>
      <c r="BG113" s="181">
        <f>IF(N113="zákl. přenesená",J113,0)</f>
        <v>0</v>
      </c>
      <c r="BH113" s="181">
        <f>IF(N113="sníž. přenesená",J113,0)</f>
        <v>0</v>
      </c>
      <c r="BI113" s="181">
        <f>IF(N113="nulová",J113,0)</f>
        <v>0</v>
      </c>
      <c r="BJ113" s="20" t="s">
        <v>88</v>
      </c>
      <c r="BK113" s="181">
        <f>ROUND(I113*H113,2)</f>
        <v>0</v>
      </c>
      <c r="BL113" s="20" t="s">
        <v>1628</v>
      </c>
      <c r="BM113" s="180" t="s">
        <v>2612</v>
      </c>
    </row>
    <row r="114" spans="1:47" s="2" customFormat="1" ht="12">
      <c r="A114" s="40"/>
      <c r="B114" s="41"/>
      <c r="C114" s="40"/>
      <c r="D114" s="183" t="s">
        <v>229</v>
      </c>
      <c r="E114" s="40"/>
      <c r="F114" s="191" t="s">
        <v>2613</v>
      </c>
      <c r="G114" s="40"/>
      <c r="H114" s="40"/>
      <c r="I114" s="192"/>
      <c r="J114" s="40"/>
      <c r="K114" s="40"/>
      <c r="L114" s="41"/>
      <c r="M114" s="193"/>
      <c r="N114" s="194"/>
      <c r="O114" s="74"/>
      <c r="P114" s="74"/>
      <c r="Q114" s="74"/>
      <c r="R114" s="74"/>
      <c r="S114" s="74"/>
      <c r="T114" s="75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T114" s="20" t="s">
        <v>229</v>
      </c>
      <c r="AU114" s="20" t="s">
        <v>22</v>
      </c>
    </row>
    <row r="115" spans="1:65" s="2" customFormat="1" ht="14.4" customHeight="1">
      <c r="A115" s="40"/>
      <c r="B115" s="167"/>
      <c r="C115" s="168" t="s">
        <v>279</v>
      </c>
      <c r="D115" s="168" t="s">
        <v>218</v>
      </c>
      <c r="E115" s="169" t="s">
        <v>2614</v>
      </c>
      <c r="F115" s="170" t="s">
        <v>2615</v>
      </c>
      <c r="G115" s="171" t="s">
        <v>1435</v>
      </c>
      <c r="H115" s="172">
        <v>1</v>
      </c>
      <c r="I115" s="173"/>
      <c r="J115" s="174">
        <f>ROUND(I115*H115,2)</f>
        <v>0</v>
      </c>
      <c r="K115" s="175"/>
      <c r="L115" s="41"/>
      <c r="M115" s="176" t="s">
        <v>3</v>
      </c>
      <c r="N115" s="177" t="s">
        <v>51</v>
      </c>
      <c r="O115" s="74"/>
      <c r="P115" s="178">
        <f>O115*H115</f>
        <v>0</v>
      </c>
      <c r="Q115" s="178">
        <v>0</v>
      </c>
      <c r="R115" s="178">
        <f>Q115*H115</f>
        <v>0</v>
      </c>
      <c r="S115" s="178">
        <v>0</v>
      </c>
      <c r="T115" s="179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180" t="s">
        <v>1628</v>
      </c>
      <c r="AT115" s="180" t="s">
        <v>218</v>
      </c>
      <c r="AU115" s="180" t="s">
        <v>22</v>
      </c>
      <c r="AY115" s="20" t="s">
        <v>216</v>
      </c>
      <c r="BE115" s="181">
        <f>IF(N115="základní",J115,0)</f>
        <v>0</v>
      </c>
      <c r="BF115" s="181">
        <f>IF(N115="snížená",J115,0)</f>
        <v>0</v>
      </c>
      <c r="BG115" s="181">
        <f>IF(N115="zákl. přenesená",J115,0)</f>
        <v>0</v>
      </c>
      <c r="BH115" s="181">
        <f>IF(N115="sníž. přenesená",J115,0)</f>
        <v>0</v>
      </c>
      <c r="BI115" s="181">
        <f>IF(N115="nulová",J115,0)</f>
        <v>0</v>
      </c>
      <c r="BJ115" s="20" t="s">
        <v>88</v>
      </c>
      <c r="BK115" s="181">
        <f>ROUND(I115*H115,2)</f>
        <v>0</v>
      </c>
      <c r="BL115" s="20" t="s">
        <v>1628</v>
      </c>
      <c r="BM115" s="180" t="s">
        <v>2616</v>
      </c>
    </row>
    <row r="116" spans="1:47" s="2" customFormat="1" ht="12">
      <c r="A116" s="40"/>
      <c r="B116" s="41"/>
      <c r="C116" s="40"/>
      <c r="D116" s="183" t="s">
        <v>229</v>
      </c>
      <c r="E116" s="40"/>
      <c r="F116" s="191" t="s">
        <v>2617</v>
      </c>
      <c r="G116" s="40"/>
      <c r="H116" s="40"/>
      <c r="I116" s="192"/>
      <c r="J116" s="40"/>
      <c r="K116" s="40"/>
      <c r="L116" s="41"/>
      <c r="M116" s="193"/>
      <c r="N116" s="194"/>
      <c r="O116" s="74"/>
      <c r="P116" s="74"/>
      <c r="Q116" s="74"/>
      <c r="R116" s="74"/>
      <c r="S116" s="74"/>
      <c r="T116" s="75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T116" s="20" t="s">
        <v>229</v>
      </c>
      <c r="AU116" s="20" t="s">
        <v>22</v>
      </c>
    </row>
    <row r="117" spans="1:63" s="12" customFormat="1" ht="22.8" customHeight="1">
      <c r="A117" s="12"/>
      <c r="B117" s="154"/>
      <c r="C117" s="12"/>
      <c r="D117" s="155" t="s">
        <v>79</v>
      </c>
      <c r="E117" s="165" t="s">
        <v>2532</v>
      </c>
      <c r="F117" s="165" t="s">
        <v>2533</v>
      </c>
      <c r="G117" s="12"/>
      <c r="H117" s="12"/>
      <c r="I117" s="157"/>
      <c r="J117" s="166">
        <f>BK117</f>
        <v>0</v>
      </c>
      <c r="K117" s="12"/>
      <c r="L117" s="154"/>
      <c r="M117" s="159"/>
      <c r="N117" s="160"/>
      <c r="O117" s="160"/>
      <c r="P117" s="161">
        <f>SUM(P118:P129)</f>
        <v>0</v>
      </c>
      <c r="Q117" s="160"/>
      <c r="R117" s="161">
        <f>SUM(R118:R129)</f>
        <v>0</v>
      </c>
      <c r="S117" s="160"/>
      <c r="T117" s="162">
        <f>SUM(T118:T129)</f>
        <v>0</v>
      </c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R117" s="155" t="s">
        <v>244</v>
      </c>
      <c r="AT117" s="163" t="s">
        <v>79</v>
      </c>
      <c r="AU117" s="163" t="s">
        <v>88</v>
      </c>
      <c r="AY117" s="155" t="s">
        <v>216</v>
      </c>
      <c r="BK117" s="164">
        <f>SUM(BK118:BK129)</f>
        <v>0</v>
      </c>
    </row>
    <row r="118" spans="1:65" s="2" customFormat="1" ht="14.4" customHeight="1">
      <c r="A118" s="40"/>
      <c r="B118" s="167"/>
      <c r="C118" s="168" t="s">
        <v>286</v>
      </c>
      <c r="D118" s="168" t="s">
        <v>218</v>
      </c>
      <c r="E118" s="169" t="s">
        <v>2534</v>
      </c>
      <c r="F118" s="170" t="s">
        <v>2535</v>
      </c>
      <c r="G118" s="171" t="s">
        <v>1435</v>
      </c>
      <c r="H118" s="172">
        <v>1</v>
      </c>
      <c r="I118" s="173"/>
      <c r="J118" s="174">
        <f>ROUND(I118*H118,2)</f>
        <v>0</v>
      </c>
      <c r="K118" s="175"/>
      <c r="L118" s="41"/>
      <c r="M118" s="176" t="s">
        <v>3</v>
      </c>
      <c r="N118" s="177" t="s">
        <v>51</v>
      </c>
      <c r="O118" s="74"/>
      <c r="P118" s="178">
        <f>O118*H118</f>
        <v>0</v>
      </c>
      <c r="Q118" s="178">
        <v>0</v>
      </c>
      <c r="R118" s="178">
        <f>Q118*H118</f>
        <v>0</v>
      </c>
      <c r="S118" s="178">
        <v>0</v>
      </c>
      <c r="T118" s="179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180" t="s">
        <v>1628</v>
      </c>
      <c r="AT118" s="180" t="s">
        <v>218</v>
      </c>
      <c r="AU118" s="180" t="s">
        <v>22</v>
      </c>
      <c r="AY118" s="20" t="s">
        <v>216</v>
      </c>
      <c r="BE118" s="181">
        <f>IF(N118="základní",J118,0)</f>
        <v>0</v>
      </c>
      <c r="BF118" s="181">
        <f>IF(N118="snížená",J118,0)</f>
        <v>0</v>
      </c>
      <c r="BG118" s="181">
        <f>IF(N118="zákl. přenesená",J118,0)</f>
        <v>0</v>
      </c>
      <c r="BH118" s="181">
        <f>IF(N118="sníž. přenesená",J118,0)</f>
        <v>0</v>
      </c>
      <c r="BI118" s="181">
        <f>IF(N118="nulová",J118,0)</f>
        <v>0</v>
      </c>
      <c r="BJ118" s="20" t="s">
        <v>88</v>
      </c>
      <c r="BK118" s="181">
        <f>ROUND(I118*H118,2)</f>
        <v>0</v>
      </c>
      <c r="BL118" s="20" t="s">
        <v>1628</v>
      </c>
      <c r="BM118" s="180" t="s">
        <v>2536</v>
      </c>
    </row>
    <row r="119" spans="1:47" s="2" customFormat="1" ht="12">
      <c r="A119" s="40"/>
      <c r="B119" s="41"/>
      <c r="C119" s="40"/>
      <c r="D119" s="183" t="s">
        <v>229</v>
      </c>
      <c r="E119" s="40"/>
      <c r="F119" s="191" t="s">
        <v>2537</v>
      </c>
      <c r="G119" s="40"/>
      <c r="H119" s="40"/>
      <c r="I119" s="192"/>
      <c r="J119" s="40"/>
      <c r="K119" s="40"/>
      <c r="L119" s="41"/>
      <c r="M119" s="193"/>
      <c r="N119" s="194"/>
      <c r="O119" s="74"/>
      <c r="P119" s="74"/>
      <c r="Q119" s="74"/>
      <c r="R119" s="74"/>
      <c r="S119" s="74"/>
      <c r="T119" s="75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T119" s="20" t="s">
        <v>229</v>
      </c>
      <c r="AU119" s="20" t="s">
        <v>22</v>
      </c>
    </row>
    <row r="120" spans="1:65" s="2" customFormat="1" ht="14.4" customHeight="1">
      <c r="A120" s="40"/>
      <c r="B120" s="167"/>
      <c r="C120" s="168" t="s">
        <v>291</v>
      </c>
      <c r="D120" s="168" t="s">
        <v>218</v>
      </c>
      <c r="E120" s="169" t="s">
        <v>2538</v>
      </c>
      <c r="F120" s="170" t="s">
        <v>2539</v>
      </c>
      <c r="G120" s="171" t="s">
        <v>1435</v>
      </c>
      <c r="H120" s="172">
        <v>1</v>
      </c>
      <c r="I120" s="173"/>
      <c r="J120" s="174">
        <f>ROUND(I120*H120,2)</f>
        <v>0</v>
      </c>
      <c r="K120" s="175"/>
      <c r="L120" s="41"/>
      <c r="M120" s="176" t="s">
        <v>3</v>
      </c>
      <c r="N120" s="177" t="s">
        <v>51</v>
      </c>
      <c r="O120" s="74"/>
      <c r="P120" s="178">
        <f>O120*H120</f>
        <v>0</v>
      </c>
      <c r="Q120" s="178">
        <v>0</v>
      </c>
      <c r="R120" s="178">
        <f>Q120*H120</f>
        <v>0</v>
      </c>
      <c r="S120" s="178">
        <v>0</v>
      </c>
      <c r="T120" s="179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180" t="s">
        <v>1628</v>
      </c>
      <c r="AT120" s="180" t="s">
        <v>218</v>
      </c>
      <c r="AU120" s="180" t="s">
        <v>22</v>
      </c>
      <c r="AY120" s="20" t="s">
        <v>216</v>
      </c>
      <c r="BE120" s="181">
        <f>IF(N120="základní",J120,0)</f>
        <v>0</v>
      </c>
      <c r="BF120" s="181">
        <f>IF(N120="snížená",J120,0)</f>
        <v>0</v>
      </c>
      <c r="BG120" s="181">
        <f>IF(N120="zákl. přenesená",J120,0)</f>
        <v>0</v>
      </c>
      <c r="BH120" s="181">
        <f>IF(N120="sníž. přenesená",J120,0)</f>
        <v>0</v>
      </c>
      <c r="BI120" s="181">
        <f>IF(N120="nulová",J120,0)</f>
        <v>0</v>
      </c>
      <c r="BJ120" s="20" t="s">
        <v>88</v>
      </c>
      <c r="BK120" s="181">
        <f>ROUND(I120*H120,2)</f>
        <v>0</v>
      </c>
      <c r="BL120" s="20" t="s">
        <v>1628</v>
      </c>
      <c r="BM120" s="180" t="s">
        <v>2540</v>
      </c>
    </row>
    <row r="121" spans="1:47" s="2" customFormat="1" ht="12">
      <c r="A121" s="40"/>
      <c r="B121" s="41"/>
      <c r="C121" s="40"/>
      <c r="D121" s="183" t="s">
        <v>229</v>
      </c>
      <c r="E121" s="40"/>
      <c r="F121" s="191" t="s">
        <v>2541</v>
      </c>
      <c r="G121" s="40"/>
      <c r="H121" s="40"/>
      <c r="I121" s="192"/>
      <c r="J121" s="40"/>
      <c r="K121" s="40"/>
      <c r="L121" s="41"/>
      <c r="M121" s="193"/>
      <c r="N121" s="194"/>
      <c r="O121" s="74"/>
      <c r="P121" s="74"/>
      <c r="Q121" s="74"/>
      <c r="R121" s="74"/>
      <c r="S121" s="74"/>
      <c r="T121" s="75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T121" s="20" t="s">
        <v>229</v>
      </c>
      <c r="AU121" s="20" t="s">
        <v>22</v>
      </c>
    </row>
    <row r="122" spans="1:65" s="2" customFormat="1" ht="24.15" customHeight="1">
      <c r="A122" s="40"/>
      <c r="B122" s="167"/>
      <c r="C122" s="168" t="s">
        <v>9</v>
      </c>
      <c r="D122" s="168" t="s">
        <v>218</v>
      </c>
      <c r="E122" s="169" t="s">
        <v>2542</v>
      </c>
      <c r="F122" s="170" t="s">
        <v>2543</v>
      </c>
      <c r="G122" s="171" t="s">
        <v>1435</v>
      </c>
      <c r="H122" s="172">
        <v>1</v>
      </c>
      <c r="I122" s="173"/>
      <c r="J122" s="174">
        <f>ROUND(I122*H122,2)</f>
        <v>0</v>
      </c>
      <c r="K122" s="175"/>
      <c r="L122" s="41"/>
      <c r="M122" s="176" t="s">
        <v>3</v>
      </c>
      <c r="N122" s="177" t="s">
        <v>51</v>
      </c>
      <c r="O122" s="74"/>
      <c r="P122" s="178">
        <f>O122*H122</f>
        <v>0</v>
      </c>
      <c r="Q122" s="178">
        <v>0</v>
      </c>
      <c r="R122" s="178">
        <f>Q122*H122</f>
        <v>0</v>
      </c>
      <c r="S122" s="178">
        <v>0</v>
      </c>
      <c r="T122" s="179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180" t="s">
        <v>1628</v>
      </c>
      <c r="AT122" s="180" t="s">
        <v>218</v>
      </c>
      <c r="AU122" s="180" t="s">
        <v>22</v>
      </c>
      <c r="AY122" s="20" t="s">
        <v>216</v>
      </c>
      <c r="BE122" s="181">
        <f>IF(N122="základní",J122,0)</f>
        <v>0</v>
      </c>
      <c r="BF122" s="181">
        <f>IF(N122="snížená",J122,0)</f>
        <v>0</v>
      </c>
      <c r="BG122" s="181">
        <f>IF(N122="zákl. přenesená",J122,0)</f>
        <v>0</v>
      </c>
      <c r="BH122" s="181">
        <f>IF(N122="sníž. přenesená",J122,0)</f>
        <v>0</v>
      </c>
      <c r="BI122" s="181">
        <f>IF(N122="nulová",J122,0)</f>
        <v>0</v>
      </c>
      <c r="BJ122" s="20" t="s">
        <v>88</v>
      </c>
      <c r="BK122" s="181">
        <f>ROUND(I122*H122,2)</f>
        <v>0</v>
      </c>
      <c r="BL122" s="20" t="s">
        <v>1628</v>
      </c>
      <c r="BM122" s="180" t="s">
        <v>2544</v>
      </c>
    </row>
    <row r="123" spans="1:47" s="2" customFormat="1" ht="12">
      <c r="A123" s="40"/>
      <c r="B123" s="41"/>
      <c r="C123" s="40"/>
      <c r="D123" s="183" t="s">
        <v>229</v>
      </c>
      <c r="E123" s="40"/>
      <c r="F123" s="191" t="s">
        <v>2545</v>
      </c>
      <c r="G123" s="40"/>
      <c r="H123" s="40"/>
      <c r="I123" s="192"/>
      <c r="J123" s="40"/>
      <c r="K123" s="40"/>
      <c r="L123" s="41"/>
      <c r="M123" s="193"/>
      <c r="N123" s="194"/>
      <c r="O123" s="74"/>
      <c r="P123" s="74"/>
      <c r="Q123" s="74"/>
      <c r="R123" s="74"/>
      <c r="S123" s="74"/>
      <c r="T123" s="75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T123" s="20" t="s">
        <v>229</v>
      </c>
      <c r="AU123" s="20" t="s">
        <v>22</v>
      </c>
    </row>
    <row r="124" spans="1:65" s="2" customFormat="1" ht="14.4" customHeight="1">
      <c r="A124" s="40"/>
      <c r="B124" s="167"/>
      <c r="C124" s="168" t="s">
        <v>302</v>
      </c>
      <c r="D124" s="168" t="s">
        <v>218</v>
      </c>
      <c r="E124" s="169" t="s">
        <v>2546</v>
      </c>
      <c r="F124" s="170" t="s">
        <v>2547</v>
      </c>
      <c r="G124" s="171" t="s">
        <v>1435</v>
      </c>
      <c r="H124" s="172">
        <v>1</v>
      </c>
      <c r="I124" s="173"/>
      <c r="J124" s="174">
        <f>ROUND(I124*H124,2)</f>
        <v>0</v>
      </c>
      <c r="K124" s="175"/>
      <c r="L124" s="41"/>
      <c r="M124" s="176" t="s">
        <v>3</v>
      </c>
      <c r="N124" s="177" t="s">
        <v>51</v>
      </c>
      <c r="O124" s="74"/>
      <c r="P124" s="178">
        <f>O124*H124</f>
        <v>0</v>
      </c>
      <c r="Q124" s="178">
        <v>0</v>
      </c>
      <c r="R124" s="178">
        <f>Q124*H124</f>
        <v>0</v>
      </c>
      <c r="S124" s="178">
        <v>0</v>
      </c>
      <c r="T124" s="179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180" t="s">
        <v>1628</v>
      </c>
      <c r="AT124" s="180" t="s">
        <v>218</v>
      </c>
      <c r="AU124" s="180" t="s">
        <v>22</v>
      </c>
      <c r="AY124" s="20" t="s">
        <v>216</v>
      </c>
      <c r="BE124" s="181">
        <f>IF(N124="základní",J124,0)</f>
        <v>0</v>
      </c>
      <c r="BF124" s="181">
        <f>IF(N124="snížená",J124,0)</f>
        <v>0</v>
      </c>
      <c r="BG124" s="181">
        <f>IF(N124="zákl. přenesená",J124,0)</f>
        <v>0</v>
      </c>
      <c r="BH124" s="181">
        <f>IF(N124="sníž. přenesená",J124,0)</f>
        <v>0</v>
      </c>
      <c r="BI124" s="181">
        <f>IF(N124="nulová",J124,0)</f>
        <v>0</v>
      </c>
      <c r="BJ124" s="20" t="s">
        <v>88</v>
      </c>
      <c r="BK124" s="181">
        <f>ROUND(I124*H124,2)</f>
        <v>0</v>
      </c>
      <c r="BL124" s="20" t="s">
        <v>1628</v>
      </c>
      <c r="BM124" s="180" t="s">
        <v>2548</v>
      </c>
    </row>
    <row r="125" spans="1:47" s="2" customFormat="1" ht="12">
      <c r="A125" s="40"/>
      <c r="B125" s="41"/>
      <c r="C125" s="40"/>
      <c r="D125" s="183" t="s">
        <v>229</v>
      </c>
      <c r="E125" s="40"/>
      <c r="F125" s="191" t="s">
        <v>2549</v>
      </c>
      <c r="G125" s="40"/>
      <c r="H125" s="40"/>
      <c r="I125" s="192"/>
      <c r="J125" s="40"/>
      <c r="K125" s="40"/>
      <c r="L125" s="41"/>
      <c r="M125" s="193"/>
      <c r="N125" s="194"/>
      <c r="O125" s="74"/>
      <c r="P125" s="74"/>
      <c r="Q125" s="74"/>
      <c r="R125" s="74"/>
      <c r="S125" s="74"/>
      <c r="T125" s="75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T125" s="20" t="s">
        <v>229</v>
      </c>
      <c r="AU125" s="20" t="s">
        <v>22</v>
      </c>
    </row>
    <row r="126" spans="1:65" s="2" customFormat="1" ht="14.4" customHeight="1">
      <c r="A126" s="40"/>
      <c r="B126" s="167"/>
      <c r="C126" s="168" t="s">
        <v>307</v>
      </c>
      <c r="D126" s="168" t="s">
        <v>218</v>
      </c>
      <c r="E126" s="169" t="s">
        <v>2550</v>
      </c>
      <c r="F126" s="170" t="s">
        <v>2551</v>
      </c>
      <c r="G126" s="171" t="s">
        <v>1435</v>
      </c>
      <c r="H126" s="172">
        <v>1</v>
      </c>
      <c r="I126" s="173"/>
      <c r="J126" s="174">
        <f>ROUND(I126*H126,2)</f>
        <v>0</v>
      </c>
      <c r="K126" s="175"/>
      <c r="L126" s="41"/>
      <c r="M126" s="176" t="s">
        <v>3</v>
      </c>
      <c r="N126" s="177" t="s">
        <v>51</v>
      </c>
      <c r="O126" s="74"/>
      <c r="P126" s="178">
        <f>O126*H126</f>
        <v>0</v>
      </c>
      <c r="Q126" s="178">
        <v>0</v>
      </c>
      <c r="R126" s="178">
        <f>Q126*H126</f>
        <v>0</v>
      </c>
      <c r="S126" s="178">
        <v>0</v>
      </c>
      <c r="T126" s="179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180" t="s">
        <v>1628</v>
      </c>
      <c r="AT126" s="180" t="s">
        <v>218</v>
      </c>
      <c r="AU126" s="180" t="s">
        <v>22</v>
      </c>
      <c r="AY126" s="20" t="s">
        <v>216</v>
      </c>
      <c r="BE126" s="181">
        <f>IF(N126="základní",J126,0)</f>
        <v>0</v>
      </c>
      <c r="BF126" s="181">
        <f>IF(N126="snížená",J126,0)</f>
        <v>0</v>
      </c>
      <c r="BG126" s="181">
        <f>IF(N126="zákl. přenesená",J126,0)</f>
        <v>0</v>
      </c>
      <c r="BH126" s="181">
        <f>IF(N126="sníž. přenesená",J126,0)</f>
        <v>0</v>
      </c>
      <c r="BI126" s="181">
        <f>IF(N126="nulová",J126,0)</f>
        <v>0</v>
      </c>
      <c r="BJ126" s="20" t="s">
        <v>88</v>
      </c>
      <c r="BK126" s="181">
        <f>ROUND(I126*H126,2)</f>
        <v>0</v>
      </c>
      <c r="BL126" s="20" t="s">
        <v>1628</v>
      </c>
      <c r="BM126" s="180" t="s">
        <v>2552</v>
      </c>
    </row>
    <row r="127" spans="1:47" s="2" customFormat="1" ht="12">
      <c r="A127" s="40"/>
      <c r="B127" s="41"/>
      <c r="C127" s="40"/>
      <c r="D127" s="183" t="s">
        <v>229</v>
      </c>
      <c r="E127" s="40"/>
      <c r="F127" s="191" t="s">
        <v>2553</v>
      </c>
      <c r="G127" s="40"/>
      <c r="H127" s="40"/>
      <c r="I127" s="192"/>
      <c r="J127" s="40"/>
      <c r="K127" s="40"/>
      <c r="L127" s="41"/>
      <c r="M127" s="193"/>
      <c r="N127" s="194"/>
      <c r="O127" s="74"/>
      <c r="P127" s="74"/>
      <c r="Q127" s="74"/>
      <c r="R127" s="74"/>
      <c r="S127" s="74"/>
      <c r="T127" s="75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T127" s="20" t="s">
        <v>229</v>
      </c>
      <c r="AU127" s="20" t="s">
        <v>22</v>
      </c>
    </row>
    <row r="128" spans="1:65" s="2" customFormat="1" ht="14.4" customHeight="1">
      <c r="A128" s="40"/>
      <c r="B128" s="167"/>
      <c r="C128" s="168" t="s">
        <v>313</v>
      </c>
      <c r="D128" s="168" t="s">
        <v>218</v>
      </c>
      <c r="E128" s="169" t="s">
        <v>2554</v>
      </c>
      <c r="F128" s="170" t="s">
        <v>2555</v>
      </c>
      <c r="G128" s="171" t="s">
        <v>1435</v>
      </c>
      <c r="H128" s="172">
        <v>1</v>
      </c>
      <c r="I128" s="173"/>
      <c r="J128" s="174">
        <f>ROUND(I128*H128,2)</f>
        <v>0</v>
      </c>
      <c r="K128" s="175"/>
      <c r="L128" s="41"/>
      <c r="M128" s="176" t="s">
        <v>3</v>
      </c>
      <c r="N128" s="177" t="s">
        <v>51</v>
      </c>
      <c r="O128" s="74"/>
      <c r="P128" s="178">
        <f>O128*H128</f>
        <v>0</v>
      </c>
      <c r="Q128" s="178">
        <v>0</v>
      </c>
      <c r="R128" s="178">
        <f>Q128*H128</f>
        <v>0</v>
      </c>
      <c r="S128" s="178">
        <v>0</v>
      </c>
      <c r="T128" s="179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180" t="s">
        <v>1628</v>
      </c>
      <c r="AT128" s="180" t="s">
        <v>218</v>
      </c>
      <c r="AU128" s="180" t="s">
        <v>22</v>
      </c>
      <c r="AY128" s="20" t="s">
        <v>216</v>
      </c>
      <c r="BE128" s="181">
        <f>IF(N128="základní",J128,0)</f>
        <v>0</v>
      </c>
      <c r="BF128" s="181">
        <f>IF(N128="snížená",J128,0)</f>
        <v>0</v>
      </c>
      <c r="BG128" s="181">
        <f>IF(N128="zákl. přenesená",J128,0)</f>
        <v>0</v>
      </c>
      <c r="BH128" s="181">
        <f>IF(N128="sníž. přenesená",J128,0)</f>
        <v>0</v>
      </c>
      <c r="BI128" s="181">
        <f>IF(N128="nulová",J128,0)</f>
        <v>0</v>
      </c>
      <c r="BJ128" s="20" t="s">
        <v>88</v>
      </c>
      <c r="BK128" s="181">
        <f>ROUND(I128*H128,2)</f>
        <v>0</v>
      </c>
      <c r="BL128" s="20" t="s">
        <v>1628</v>
      </c>
      <c r="BM128" s="180" t="s">
        <v>2556</v>
      </c>
    </row>
    <row r="129" spans="1:47" s="2" customFormat="1" ht="12">
      <c r="A129" s="40"/>
      <c r="B129" s="41"/>
      <c r="C129" s="40"/>
      <c r="D129" s="183" t="s">
        <v>229</v>
      </c>
      <c r="E129" s="40"/>
      <c r="F129" s="191" t="s">
        <v>2557</v>
      </c>
      <c r="G129" s="40"/>
      <c r="H129" s="40"/>
      <c r="I129" s="192"/>
      <c r="J129" s="40"/>
      <c r="K129" s="40"/>
      <c r="L129" s="41"/>
      <c r="M129" s="193"/>
      <c r="N129" s="194"/>
      <c r="O129" s="74"/>
      <c r="P129" s="74"/>
      <c r="Q129" s="74"/>
      <c r="R129" s="74"/>
      <c r="S129" s="74"/>
      <c r="T129" s="75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T129" s="20" t="s">
        <v>229</v>
      </c>
      <c r="AU129" s="20" t="s">
        <v>22</v>
      </c>
    </row>
    <row r="130" spans="1:63" s="12" customFormat="1" ht="22.8" customHeight="1">
      <c r="A130" s="12"/>
      <c r="B130" s="154"/>
      <c r="C130" s="12"/>
      <c r="D130" s="155" t="s">
        <v>79</v>
      </c>
      <c r="E130" s="165" t="s">
        <v>1624</v>
      </c>
      <c r="F130" s="165" t="s">
        <v>1625</v>
      </c>
      <c r="G130" s="12"/>
      <c r="H130" s="12"/>
      <c r="I130" s="157"/>
      <c r="J130" s="166">
        <f>BK130</f>
        <v>0</v>
      </c>
      <c r="K130" s="12"/>
      <c r="L130" s="154"/>
      <c r="M130" s="159"/>
      <c r="N130" s="160"/>
      <c r="O130" s="160"/>
      <c r="P130" s="161">
        <f>SUM(P131:P142)</f>
        <v>0</v>
      </c>
      <c r="Q130" s="160"/>
      <c r="R130" s="161">
        <f>SUM(R131:R142)</f>
        <v>0</v>
      </c>
      <c r="S130" s="160"/>
      <c r="T130" s="162">
        <f>SUM(T131:T142)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155" t="s">
        <v>244</v>
      </c>
      <c r="AT130" s="163" t="s">
        <v>79</v>
      </c>
      <c r="AU130" s="163" t="s">
        <v>88</v>
      </c>
      <c r="AY130" s="155" t="s">
        <v>216</v>
      </c>
      <c r="BK130" s="164">
        <f>SUM(BK131:BK142)</f>
        <v>0</v>
      </c>
    </row>
    <row r="131" spans="1:65" s="2" customFormat="1" ht="14.4" customHeight="1">
      <c r="A131" s="40"/>
      <c r="B131" s="167"/>
      <c r="C131" s="168" t="s">
        <v>318</v>
      </c>
      <c r="D131" s="168" t="s">
        <v>218</v>
      </c>
      <c r="E131" s="169" t="s">
        <v>2618</v>
      </c>
      <c r="F131" s="170" t="s">
        <v>2619</v>
      </c>
      <c r="G131" s="171" t="s">
        <v>1435</v>
      </c>
      <c r="H131" s="172">
        <v>1</v>
      </c>
      <c r="I131" s="173"/>
      <c r="J131" s="174">
        <f>ROUND(I131*H131,2)</f>
        <v>0</v>
      </c>
      <c r="K131" s="175"/>
      <c r="L131" s="41"/>
      <c r="M131" s="176" t="s">
        <v>3</v>
      </c>
      <c r="N131" s="177" t="s">
        <v>51</v>
      </c>
      <c r="O131" s="74"/>
      <c r="P131" s="178">
        <f>O131*H131</f>
        <v>0</v>
      </c>
      <c r="Q131" s="178">
        <v>0</v>
      </c>
      <c r="R131" s="178">
        <f>Q131*H131</f>
        <v>0</v>
      </c>
      <c r="S131" s="178">
        <v>0</v>
      </c>
      <c r="T131" s="179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180" t="s">
        <v>1628</v>
      </c>
      <c r="AT131" s="180" t="s">
        <v>218</v>
      </c>
      <c r="AU131" s="180" t="s">
        <v>22</v>
      </c>
      <c r="AY131" s="20" t="s">
        <v>216</v>
      </c>
      <c r="BE131" s="181">
        <f>IF(N131="základní",J131,0)</f>
        <v>0</v>
      </c>
      <c r="BF131" s="181">
        <f>IF(N131="snížená",J131,0)</f>
        <v>0</v>
      </c>
      <c r="BG131" s="181">
        <f>IF(N131="zákl. přenesená",J131,0)</f>
        <v>0</v>
      </c>
      <c r="BH131" s="181">
        <f>IF(N131="sníž. přenesená",J131,0)</f>
        <v>0</v>
      </c>
      <c r="BI131" s="181">
        <f>IF(N131="nulová",J131,0)</f>
        <v>0</v>
      </c>
      <c r="BJ131" s="20" t="s">
        <v>88</v>
      </c>
      <c r="BK131" s="181">
        <f>ROUND(I131*H131,2)</f>
        <v>0</v>
      </c>
      <c r="BL131" s="20" t="s">
        <v>1628</v>
      </c>
      <c r="BM131" s="180" t="s">
        <v>2656</v>
      </c>
    </row>
    <row r="132" spans="1:47" s="2" customFormat="1" ht="12">
      <c r="A132" s="40"/>
      <c r="B132" s="41"/>
      <c r="C132" s="40"/>
      <c r="D132" s="183" t="s">
        <v>229</v>
      </c>
      <c r="E132" s="40"/>
      <c r="F132" s="191" t="s">
        <v>2621</v>
      </c>
      <c r="G132" s="40"/>
      <c r="H132" s="40"/>
      <c r="I132" s="192"/>
      <c r="J132" s="40"/>
      <c r="K132" s="40"/>
      <c r="L132" s="41"/>
      <c r="M132" s="193"/>
      <c r="N132" s="194"/>
      <c r="O132" s="74"/>
      <c r="P132" s="74"/>
      <c r="Q132" s="74"/>
      <c r="R132" s="74"/>
      <c r="S132" s="74"/>
      <c r="T132" s="75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T132" s="20" t="s">
        <v>229</v>
      </c>
      <c r="AU132" s="20" t="s">
        <v>22</v>
      </c>
    </row>
    <row r="133" spans="1:65" s="2" customFormat="1" ht="14.4" customHeight="1">
      <c r="A133" s="40"/>
      <c r="B133" s="167"/>
      <c r="C133" s="168" t="s">
        <v>324</v>
      </c>
      <c r="D133" s="168" t="s">
        <v>218</v>
      </c>
      <c r="E133" s="169" t="s">
        <v>2622</v>
      </c>
      <c r="F133" s="170" t="s">
        <v>2623</v>
      </c>
      <c r="G133" s="171" t="s">
        <v>1435</v>
      </c>
      <c r="H133" s="172">
        <v>1</v>
      </c>
      <c r="I133" s="173"/>
      <c r="J133" s="174">
        <f>ROUND(I133*H133,2)</f>
        <v>0</v>
      </c>
      <c r="K133" s="175"/>
      <c r="L133" s="41"/>
      <c r="M133" s="176" t="s">
        <v>3</v>
      </c>
      <c r="N133" s="177" t="s">
        <v>51</v>
      </c>
      <c r="O133" s="74"/>
      <c r="P133" s="178">
        <f>O133*H133</f>
        <v>0</v>
      </c>
      <c r="Q133" s="178">
        <v>0</v>
      </c>
      <c r="R133" s="178">
        <f>Q133*H133</f>
        <v>0</v>
      </c>
      <c r="S133" s="178">
        <v>0</v>
      </c>
      <c r="T133" s="179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180" t="s">
        <v>1628</v>
      </c>
      <c r="AT133" s="180" t="s">
        <v>218</v>
      </c>
      <c r="AU133" s="180" t="s">
        <v>22</v>
      </c>
      <c r="AY133" s="20" t="s">
        <v>216</v>
      </c>
      <c r="BE133" s="181">
        <f>IF(N133="základní",J133,0)</f>
        <v>0</v>
      </c>
      <c r="BF133" s="181">
        <f>IF(N133="snížená",J133,0)</f>
        <v>0</v>
      </c>
      <c r="BG133" s="181">
        <f>IF(N133="zákl. přenesená",J133,0)</f>
        <v>0</v>
      </c>
      <c r="BH133" s="181">
        <f>IF(N133="sníž. přenesená",J133,0)</f>
        <v>0</v>
      </c>
      <c r="BI133" s="181">
        <f>IF(N133="nulová",J133,0)</f>
        <v>0</v>
      </c>
      <c r="BJ133" s="20" t="s">
        <v>88</v>
      </c>
      <c r="BK133" s="181">
        <f>ROUND(I133*H133,2)</f>
        <v>0</v>
      </c>
      <c r="BL133" s="20" t="s">
        <v>1628</v>
      </c>
      <c r="BM133" s="180" t="s">
        <v>2657</v>
      </c>
    </row>
    <row r="134" spans="1:47" s="2" customFormat="1" ht="12">
      <c r="A134" s="40"/>
      <c r="B134" s="41"/>
      <c r="C134" s="40"/>
      <c r="D134" s="183" t="s">
        <v>229</v>
      </c>
      <c r="E134" s="40"/>
      <c r="F134" s="191" t="s">
        <v>2625</v>
      </c>
      <c r="G134" s="40"/>
      <c r="H134" s="40"/>
      <c r="I134" s="192"/>
      <c r="J134" s="40"/>
      <c r="K134" s="40"/>
      <c r="L134" s="41"/>
      <c r="M134" s="193"/>
      <c r="N134" s="194"/>
      <c r="O134" s="74"/>
      <c r="P134" s="74"/>
      <c r="Q134" s="74"/>
      <c r="R134" s="74"/>
      <c r="S134" s="74"/>
      <c r="T134" s="75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T134" s="20" t="s">
        <v>229</v>
      </c>
      <c r="AU134" s="20" t="s">
        <v>22</v>
      </c>
    </row>
    <row r="135" spans="1:65" s="2" customFormat="1" ht="14.4" customHeight="1">
      <c r="A135" s="40"/>
      <c r="B135" s="167"/>
      <c r="C135" s="168" t="s">
        <v>8</v>
      </c>
      <c r="D135" s="168" t="s">
        <v>218</v>
      </c>
      <c r="E135" s="169" t="s">
        <v>2626</v>
      </c>
      <c r="F135" s="170" t="s">
        <v>2627</v>
      </c>
      <c r="G135" s="171" t="s">
        <v>1435</v>
      </c>
      <c r="H135" s="172">
        <v>1</v>
      </c>
      <c r="I135" s="173"/>
      <c r="J135" s="174">
        <f>ROUND(I135*H135,2)</f>
        <v>0</v>
      </c>
      <c r="K135" s="175"/>
      <c r="L135" s="41"/>
      <c r="M135" s="176" t="s">
        <v>3</v>
      </c>
      <c r="N135" s="177" t="s">
        <v>51</v>
      </c>
      <c r="O135" s="74"/>
      <c r="P135" s="178">
        <f>O135*H135</f>
        <v>0</v>
      </c>
      <c r="Q135" s="178">
        <v>0</v>
      </c>
      <c r="R135" s="178">
        <f>Q135*H135</f>
        <v>0</v>
      </c>
      <c r="S135" s="178">
        <v>0</v>
      </c>
      <c r="T135" s="179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180" t="s">
        <v>1628</v>
      </c>
      <c r="AT135" s="180" t="s">
        <v>218</v>
      </c>
      <c r="AU135" s="180" t="s">
        <v>22</v>
      </c>
      <c r="AY135" s="20" t="s">
        <v>216</v>
      </c>
      <c r="BE135" s="181">
        <f>IF(N135="základní",J135,0)</f>
        <v>0</v>
      </c>
      <c r="BF135" s="181">
        <f>IF(N135="snížená",J135,0)</f>
        <v>0</v>
      </c>
      <c r="BG135" s="181">
        <f>IF(N135="zákl. přenesená",J135,0)</f>
        <v>0</v>
      </c>
      <c r="BH135" s="181">
        <f>IF(N135="sníž. přenesená",J135,0)</f>
        <v>0</v>
      </c>
      <c r="BI135" s="181">
        <f>IF(N135="nulová",J135,0)</f>
        <v>0</v>
      </c>
      <c r="BJ135" s="20" t="s">
        <v>88</v>
      </c>
      <c r="BK135" s="181">
        <f>ROUND(I135*H135,2)</f>
        <v>0</v>
      </c>
      <c r="BL135" s="20" t="s">
        <v>1628</v>
      </c>
      <c r="BM135" s="180" t="s">
        <v>2658</v>
      </c>
    </row>
    <row r="136" spans="1:47" s="2" customFormat="1" ht="12">
      <c r="A136" s="40"/>
      <c r="B136" s="41"/>
      <c r="C136" s="40"/>
      <c r="D136" s="183" t="s">
        <v>229</v>
      </c>
      <c r="E136" s="40"/>
      <c r="F136" s="191" t="s">
        <v>2625</v>
      </c>
      <c r="G136" s="40"/>
      <c r="H136" s="40"/>
      <c r="I136" s="192"/>
      <c r="J136" s="40"/>
      <c r="K136" s="40"/>
      <c r="L136" s="41"/>
      <c r="M136" s="193"/>
      <c r="N136" s="194"/>
      <c r="O136" s="74"/>
      <c r="P136" s="74"/>
      <c r="Q136" s="74"/>
      <c r="R136" s="74"/>
      <c r="S136" s="74"/>
      <c r="T136" s="75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T136" s="20" t="s">
        <v>229</v>
      </c>
      <c r="AU136" s="20" t="s">
        <v>22</v>
      </c>
    </row>
    <row r="137" spans="1:65" s="2" customFormat="1" ht="14.4" customHeight="1">
      <c r="A137" s="40"/>
      <c r="B137" s="167"/>
      <c r="C137" s="168" t="s">
        <v>335</v>
      </c>
      <c r="D137" s="168" t="s">
        <v>218</v>
      </c>
      <c r="E137" s="169" t="s">
        <v>2629</v>
      </c>
      <c r="F137" s="170" t="s">
        <v>2630</v>
      </c>
      <c r="G137" s="171" t="s">
        <v>1435</v>
      </c>
      <c r="H137" s="172">
        <v>1</v>
      </c>
      <c r="I137" s="173"/>
      <c r="J137" s="174">
        <f>ROUND(I137*H137,2)</f>
        <v>0</v>
      </c>
      <c r="K137" s="175"/>
      <c r="L137" s="41"/>
      <c r="M137" s="176" t="s">
        <v>3</v>
      </c>
      <c r="N137" s="177" t="s">
        <v>51</v>
      </c>
      <c r="O137" s="74"/>
      <c r="P137" s="178">
        <f>O137*H137</f>
        <v>0</v>
      </c>
      <c r="Q137" s="178">
        <v>0</v>
      </c>
      <c r="R137" s="178">
        <f>Q137*H137</f>
        <v>0</v>
      </c>
      <c r="S137" s="178">
        <v>0</v>
      </c>
      <c r="T137" s="179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180" t="s">
        <v>1628</v>
      </c>
      <c r="AT137" s="180" t="s">
        <v>218</v>
      </c>
      <c r="AU137" s="180" t="s">
        <v>22</v>
      </c>
      <c r="AY137" s="20" t="s">
        <v>216</v>
      </c>
      <c r="BE137" s="181">
        <f>IF(N137="základní",J137,0)</f>
        <v>0</v>
      </c>
      <c r="BF137" s="181">
        <f>IF(N137="snížená",J137,0)</f>
        <v>0</v>
      </c>
      <c r="BG137" s="181">
        <f>IF(N137="zákl. přenesená",J137,0)</f>
        <v>0</v>
      </c>
      <c r="BH137" s="181">
        <f>IF(N137="sníž. přenesená",J137,0)</f>
        <v>0</v>
      </c>
      <c r="BI137" s="181">
        <f>IF(N137="nulová",J137,0)</f>
        <v>0</v>
      </c>
      <c r="BJ137" s="20" t="s">
        <v>88</v>
      </c>
      <c r="BK137" s="181">
        <f>ROUND(I137*H137,2)</f>
        <v>0</v>
      </c>
      <c r="BL137" s="20" t="s">
        <v>1628</v>
      </c>
      <c r="BM137" s="180" t="s">
        <v>2659</v>
      </c>
    </row>
    <row r="138" spans="1:47" s="2" customFormat="1" ht="12">
      <c r="A138" s="40"/>
      <c r="B138" s="41"/>
      <c r="C138" s="40"/>
      <c r="D138" s="183" t="s">
        <v>229</v>
      </c>
      <c r="E138" s="40"/>
      <c r="F138" s="191" t="s">
        <v>2625</v>
      </c>
      <c r="G138" s="40"/>
      <c r="H138" s="40"/>
      <c r="I138" s="192"/>
      <c r="J138" s="40"/>
      <c r="K138" s="40"/>
      <c r="L138" s="41"/>
      <c r="M138" s="193"/>
      <c r="N138" s="194"/>
      <c r="O138" s="74"/>
      <c r="P138" s="74"/>
      <c r="Q138" s="74"/>
      <c r="R138" s="74"/>
      <c r="S138" s="74"/>
      <c r="T138" s="75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T138" s="20" t="s">
        <v>229</v>
      </c>
      <c r="AU138" s="20" t="s">
        <v>22</v>
      </c>
    </row>
    <row r="139" spans="1:65" s="2" customFormat="1" ht="14.4" customHeight="1">
      <c r="A139" s="40"/>
      <c r="B139" s="167"/>
      <c r="C139" s="168" t="s">
        <v>340</v>
      </c>
      <c r="D139" s="168" t="s">
        <v>218</v>
      </c>
      <c r="E139" s="169" t="s">
        <v>2632</v>
      </c>
      <c r="F139" s="170" t="s">
        <v>2633</v>
      </c>
      <c r="G139" s="171" t="s">
        <v>1435</v>
      </c>
      <c r="H139" s="172">
        <v>1</v>
      </c>
      <c r="I139" s="173"/>
      <c r="J139" s="174">
        <f>ROUND(I139*H139,2)</f>
        <v>0</v>
      </c>
      <c r="K139" s="175"/>
      <c r="L139" s="41"/>
      <c r="M139" s="176" t="s">
        <v>3</v>
      </c>
      <c r="N139" s="177" t="s">
        <v>51</v>
      </c>
      <c r="O139" s="74"/>
      <c r="P139" s="178">
        <f>O139*H139</f>
        <v>0</v>
      </c>
      <c r="Q139" s="178">
        <v>0</v>
      </c>
      <c r="R139" s="178">
        <f>Q139*H139</f>
        <v>0</v>
      </c>
      <c r="S139" s="178">
        <v>0</v>
      </c>
      <c r="T139" s="179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180" t="s">
        <v>1628</v>
      </c>
      <c r="AT139" s="180" t="s">
        <v>218</v>
      </c>
      <c r="AU139" s="180" t="s">
        <v>22</v>
      </c>
      <c r="AY139" s="20" t="s">
        <v>216</v>
      </c>
      <c r="BE139" s="181">
        <f>IF(N139="základní",J139,0)</f>
        <v>0</v>
      </c>
      <c r="BF139" s="181">
        <f>IF(N139="snížená",J139,0)</f>
        <v>0</v>
      </c>
      <c r="BG139" s="181">
        <f>IF(N139="zákl. přenesená",J139,0)</f>
        <v>0</v>
      </c>
      <c r="BH139" s="181">
        <f>IF(N139="sníž. přenesená",J139,0)</f>
        <v>0</v>
      </c>
      <c r="BI139" s="181">
        <f>IF(N139="nulová",J139,0)</f>
        <v>0</v>
      </c>
      <c r="BJ139" s="20" t="s">
        <v>88</v>
      </c>
      <c r="BK139" s="181">
        <f>ROUND(I139*H139,2)</f>
        <v>0</v>
      </c>
      <c r="BL139" s="20" t="s">
        <v>1628</v>
      </c>
      <c r="BM139" s="180" t="s">
        <v>2660</v>
      </c>
    </row>
    <row r="140" spans="1:47" s="2" customFormat="1" ht="12">
      <c r="A140" s="40"/>
      <c r="B140" s="41"/>
      <c r="C140" s="40"/>
      <c r="D140" s="183" t="s">
        <v>229</v>
      </c>
      <c r="E140" s="40"/>
      <c r="F140" s="191" t="s">
        <v>2625</v>
      </c>
      <c r="G140" s="40"/>
      <c r="H140" s="40"/>
      <c r="I140" s="192"/>
      <c r="J140" s="40"/>
      <c r="K140" s="40"/>
      <c r="L140" s="41"/>
      <c r="M140" s="193"/>
      <c r="N140" s="194"/>
      <c r="O140" s="74"/>
      <c r="P140" s="74"/>
      <c r="Q140" s="74"/>
      <c r="R140" s="74"/>
      <c r="S140" s="74"/>
      <c r="T140" s="75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T140" s="20" t="s">
        <v>229</v>
      </c>
      <c r="AU140" s="20" t="s">
        <v>22</v>
      </c>
    </row>
    <row r="141" spans="1:65" s="2" customFormat="1" ht="14.4" customHeight="1">
      <c r="A141" s="40"/>
      <c r="B141" s="167"/>
      <c r="C141" s="168" t="s">
        <v>345</v>
      </c>
      <c r="D141" s="168" t="s">
        <v>218</v>
      </c>
      <c r="E141" s="169" t="s">
        <v>2635</v>
      </c>
      <c r="F141" s="170" t="s">
        <v>2636</v>
      </c>
      <c r="G141" s="171" t="s">
        <v>1435</v>
      </c>
      <c r="H141" s="172">
        <v>1</v>
      </c>
      <c r="I141" s="173"/>
      <c r="J141" s="174">
        <f>ROUND(I141*H141,2)</f>
        <v>0</v>
      </c>
      <c r="K141" s="175"/>
      <c r="L141" s="41"/>
      <c r="M141" s="176" t="s">
        <v>3</v>
      </c>
      <c r="N141" s="177" t="s">
        <v>51</v>
      </c>
      <c r="O141" s="74"/>
      <c r="P141" s="178">
        <f>O141*H141</f>
        <v>0</v>
      </c>
      <c r="Q141" s="178">
        <v>0</v>
      </c>
      <c r="R141" s="178">
        <f>Q141*H141</f>
        <v>0</v>
      </c>
      <c r="S141" s="178">
        <v>0</v>
      </c>
      <c r="T141" s="179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180" t="s">
        <v>1628</v>
      </c>
      <c r="AT141" s="180" t="s">
        <v>218</v>
      </c>
      <c r="AU141" s="180" t="s">
        <v>22</v>
      </c>
      <c r="AY141" s="20" t="s">
        <v>216</v>
      </c>
      <c r="BE141" s="181">
        <f>IF(N141="základní",J141,0)</f>
        <v>0</v>
      </c>
      <c r="BF141" s="181">
        <f>IF(N141="snížená",J141,0)</f>
        <v>0</v>
      </c>
      <c r="BG141" s="181">
        <f>IF(N141="zákl. přenesená",J141,0)</f>
        <v>0</v>
      </c>
      <c r="BH141" s="181">
        <f>IF(N141="sníž. přenesená",J141,0)</f>
        <v>0</v>
      </c>
      <c r="BI141" s="181">
        <f>IF(N141="nulová",J141,0)</f>
        <v>0</v>
      </c>
      <c r="BJ141" s="20" t="s">
        <v>88</v>
      </c>
      <c r="BK141" s="181">
        <f>ROUND(I141*H141,2)</f>
        <v>0</v>
      </c>
      <c r="BL141" s="20" t="s">
        <v>1628</v>
      </c>
      <c r="BM141" s="180" t="s">
        <v>2661</v>
      </c>
    </row>
    <row r="142" spans="1:47" s="2" customFormat="1" ht="12">
      <c r="A142" s="40"/>
      <c r="B142" s="41"/>
      <c r="C142" s="40"/>
      <c r="D142" s="183" t="s">
        <v>229</v>
      </c>
      <c r="E142" s="40"/>
      <c r="F142" s="191" t="s">
        <v>2625</v>
      </c>
      <c r="G142" s="40"/>
      <c r="H142" s="40"/>
      <c r="I142" s="192"/>
      <c r="J142" s="40"/>
      <c r="K142" s="40"/>
      <c r="L142" s="41"/>
      <c r="M142" s="193"/>
      <c r="N142" s="194"/>
      <c r="O142" s="74"/>
      <c r="P142" s="74"/>
      <c r="Q142" s="74"/>
      <c r="R142" s="74"/>
      <c r="S142" s="74"/>
      <c r="T142" s="75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T142" s="20" t="s">
        <v>229</v>
      </c>
      <c r="AU142" s="20" t="s">
        <v>22</v>
      </c>
    </row>
    <row r="143" spans="1:63" s="12" customFormat="1" ht="22.8" customHeight="1">
      <c r="A143" s="12"/>
      <c r="B143" s="154"/>
      <c r="C143" s="12"/>
      <c r="D143" s="155" t="s">
        <v>79</v>
      </c>
      <c r="E143" s="165" t="s">
        <v>2558</v>
      </c>
      <c r="F143" s="165" t="s">
        <v>2559</v>
      </c>
      <c r="G143" s="12"/>
      <c r="H143" s="12"/>
      <c r="I143" s="157"/>
      <c r="J143" s="166">
        <f>BK143</f>
        <v>0</v>
      </c>
      <c r="K143" s="12"/>
      <c r="L143" s="154"/>
      <c r="M143" s="159"/>
      <c r="N143" s="160"/>
      <c r="O143" s="160"/>
      <c r="P143" s="161">
        <f>SUM(P144:P149)</f>
        <v>0</v>
      </c>
      <c r="Q143" s="160"/>
      <c r="R143" s="161">
        <f>SUM(R144:R149)</f>
        <v>0</v>
      </c>
      <c r="S143" s="160"/>
      <c r="T143" s="162">
        <f>SUM(T144:T149)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155" t="s">
        <v>244</v>
      </c>
      <c r="AT143" s="163" t="s">
        <v>79</v>
      </c>
      <c r="AU143" s="163" t="s">
        <v>88</v>
      </c>
      <c r="AY143" s="155" t="s">
        <v>216</v>
      </c>
      <c r="BK143" s="164">
        <f>SUM(BK144:BK149)</f>
        <v>0</v>
      </c>
    </row>
    <row r="144" spans="1:65" s="2" customFormat="1" ht="14.4" customHeight="1">
      <c r="A144" s="40"/>
      <c r="B144" s="167"/>
      <c r="C144" s="168" t="s">
        <v>350</v>
      </c>
      <c r="D144" s="168" t="s">
        <v>218</v>
      </c>
      <c r="E144" s="169" t="s">
        <v>2638</v>
      </c>
      <c r="F144" s="170" t="s">
        <v>2639</v>
      </c>
      <c r="G144" s="171" t="s">
        <v>1435</v>
      </c>
      <c r="H144" s="172">
        <v>1</v>
      </c>
      <c r="I144" s="173"/>
      <c r="J144" s="174">
        <f>ROUND(I144*H144,2)</f>
        <v>0</v>
      </c>
      <c r="K144" s="175"/>
      <c r="L144" s="41"/>
      <c r="M144" s="176" t="s">
        <v>3</v>
      </c>
      <c r="N144" s="177" t="s">
        <v>51</v>
      </c>
      <c r="O144" s="74"/>
      <c r="P144" s="178">
        <f>O144*H144</f>
        <v>0</v>
      </c>
      <c r="Q144" s="178">
        <v>0</v>
      </c>
      <c r="R144" s="178">
        <f>Q144*H144</f>
        <v>0</v>
      </c>
      <c r="S144" s="178">
        <v>0</v>
      </c>
      <c r="T144" s="179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180" t="s">
        <v>1628</v>
      </c>
      <c r="AT144" s="180" t="s">
        <v>218</v>
      </c>
      <c r="AU144" s="180" t="s">
        <v>22</v>
      </c>
      <c r="AY144" s="20" t="s">
        <v>216</v>
      </c>
      <c r="BE144" s="181">
        <f>IF(N144="základní",J144,0)</f>
        <v>0</v>
      </c>
      <c r="BF144" s="181">
        <f>IF(N144="snížená",J144,0)</f>
        <v>0</v>
      </c>
      <c r="BG144" s="181">
        <f>IF(N144="zákl. přenesená",J144,0)</f>
        <v>0</v>
      </c>
      <c r="BH144" s="181">
        <f>IF(N144="sníž. přenesená",J144,0)</f>
        <v>0</v>
      </c>
      <c r="BI144" s="181">
        <f>IF(N144="nulová",J144,0)</f>
        <v>0</v>
      </c>
      <c r="BJ144" s="20" t="s">
        <v>88</v>
      </c>
      <c r="BK144" s="181">
        <f>ROUND(I144*H144,2)</f>
        <v>0</v>
      </c>
      <c r="BL144" s="20" t="s">
        <v>1628</v>
      </c>
      <c r="BM144" s="180" t="s">
        <v>2662</v>
      </c>
    </row>
    <row r="145" spans="1:47" s="2" customFormat="1" ht="12">
      <c r="A145" s="40"/>
      <c r="B145" s="41"/>
      <c r="C145" s="40"/>
      <c r="D145" s="183" t="s">
        <v>229</v>
      </c>
      <c r="E145" s="40"/>
      <c r="F145" s="191" t="s">
        <v>2641</v>
      </c>
      <c r="G145" s="40"/>
      <c r="H145" s="40"/>
      <c r="I145" s="192"/>
      <c r="J145" s="40"/>
      <c r="K145" s="40"/>
      <c r="L145" s="41"/>
      <c r="M145" s="193"/>
      <c r="N145" s="194"/>
      <c r="O145" s="74"/>
      <c r="P145" s="74"/>
      <c r="Q145" s="74"/>
      <c r="R145" s="74"/>
      <c r="S145" s="74"/>
      <c r="T145" s="75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T145" s="20" t="s">
        <v>229</v>
      </c>
      <c r="AU145" s="20" t="s">
        <v>22</v>
      </c>
    </row>
    <row r="146" spans="1:65" s="2" customFormat="1" ht="14.4" customHeight="1">
      <c r="A146" s="40"/>
      <c r="B146" s="167"/>
      <c r="C146" s="168" t="s">
        <v>354</v>
      </c>
      <c r="D146" s="168" t="s">
        <v>218</v>
      </c>
      <c r="E146" s="169" t="s">
        <v>2642</v>
      </c>
      <c r="F146" s="170" t="s">
        <v>2643</v>
      </c>
      <c r="G146" s="171" t="s">
        <v>1435</v>
      </c>
      <c r="H146" s="172">
        <v>1</v>
      </c>
      <c r="I146" s="173"/>
      <c r="J146" s="174">
        <f>ROUND(I146*H146,2)</f>
        <v>0</v>
      </c>
      <c r="K146" s="175"/>
      <c r="L146" s="41"/>
      <c r="M146" s="176" t="s">
        <v>3</v>
      </c>
      <c r="N146" s="177" t="s">
        <v>51</v>
      </c>
      <c r="O146" s="74"/>
      <c r="P146" s="178">
        <f>O146*H146</f>
        <v>0</v>
      </c>
      <c r="Q146" s="178">
        <v>0</v>
      </c>
      <c r="R146" s="178">
        <f>Q146*H146</f>
        <v>0</v>
      </c>
      <c r="S146" s="178">
        <v>0</v>
      </c>
      <c r="T146" s="179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180" t="s">
        <v>1628</v>
      </c>
      <c r="AT146" s="180" t="s">
        <v>218</v>
      </c>
      <c r="AU146" s="180" t="s">
        <v>22</v>
      </c>
      <c r="AY146" s="20" t="s">
        <v>216</v>
      </c>
      <c r="BE146" s="181">
        <f>IF(N146="základní",J146,0)</f>
        <v>0</v>
      </c>
      <c r="BF146" s="181">
        <f>IF(N146="snížená",J146,0)</f>
        <v>0</v>
      </c>
      <c r="BG146" s="181">
        <f>IF(N146="zákl. přenesená",J146,0)</f>
        <v>0</v>
      </c>
      <c r="BH146" s="181">
        <f>IF(N146="sníž. přenesená",J146,0)</f>
        <v>0</v>
      </c>
      <c r="BI146" s="181">
        <f>IF(N146="nulová",J146,0)</f>
        <v>0</v>
      </c>
      <c r="BJ146" s="20" t="s">
        <v>88</v>
      </c>
      <c r="BK146" s="181">
        <f>ROUND(I146*H146,2)</f>
        <v>0</v>
      </c>
      <c r="BL146" s="20" t="s">
        <v>1628</v>
      </c>
      <c r="BM146" s="180" t="s">
        <v>2663</v>
      </c>
    </row>
    <row r="147" spans="1:47" s="2" customFormat="1" ht="12">
      <c r="A147" s="40"/>
      <c r="B147" s="41"/>
      <c r="C147" s="40"/>
      <c r="D147" s="183" t="s">
        <v>229</v>
      </c>
      <c r="E147" s="40"/>
      <c r="F147" s="191" t="s">
        <v>2645</v>
      </c>
      <c r="G147" s="40"/>
      <c r="H147" s="40"/>
      <c r="I147" s="192"/>
      <c r="J147" s="40"/>
      <c r="K147" s="40"/>
      <c r="L147" s="41"/>
      <c r="M147" s="193"/>
      <c r="N147" s="194"/>
      <c r="O147" s="74"/>
      <c r="P147" s="74"/>
      <c r="Q147" s="74"/>
      <c r="R147" s="74"/>
      <c r="S147" s="74"/>
      <c r="T147" s="75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T147" s="20" t="s">
        <v>229</v>
      </c>
      <c r="AU147" s="20" t="s">
        <v>22</v>
      </c>
    </row>
    <row r="148" spans="1:65" s="2" customFormat="1" ht="24.15" customHeight="1">
      <c r="A148" s="40"/>
      <c r="B148" s="167"/>
      <c r="C148" s="168" t="s">
        <v>362</v>
      </c>
      <c r="D148" s="168" t="s">
        <v>218</v>
      </c>
      <c r="E148" s="169" t="s">
        <v>2560</v>
      </c>
      <c r="F148" s="170" t="s">
        <v>2561</v>
      </c>
      <c r="G148" s="171" t="s">
        <v>1435</v>
      </c>
      <c r="H148" s="172">
        <v>1</v>
      </c>
      <c r="I148" s="173"/>
      <c r="J148" s="174">
        <f>ROUND(I148*H148,2)</f>
        <v>0</v>
      </c>
      <c r="K148" s="175"/>
      <c r="L148" s="41"/>
      <c r="M148" s="176" t="s">
        <v>3</v>
      </c>
      <c r="N148" s="177" t="s">
        <v>51</v>
      </c>
      <c r="O148" s="74"/>
      <c r="P148" s="178">
        <f>O148*H148</f>
        <v>0</v>
      </c>
      <c r="Q148" s="178">
        <v>0</v>
      </c>
      <c r="R148" s="178">
        <f>Q148*H148</f>
        <v>0</v>
      </c>
      <c r="S148" s="178">
        <v>0</v>
      </c>
      <c r="T148" s="179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180" t="s">
        <v>1628</v>
      </c>
      <c r="AT148" s="180" t="s">
        <v>218</v>
      </c>
      <c r="AU148" s="180" t="s">
        <v>22</v>
      </c>
      <c r="AY148" s="20" t="s">
        <v>216</v>
      </c>
      <c r="BE148" s="181">
        <f>IF(N148="základní",J148,0)</f>
        <v>0</v>
      </c>
      <c r="BF148" s="181">
        <f>IF(N148="snížená",J148,0)</f>
        <v>0</v>
      </c>
      <c r="BG148" s="181">
        <f>IF(N148="zákl. přenesená",J148,0)</f>
        <v>0</v>
      </c>
      <c r="BH148" s="181">
        <f>IF(N148="sníž. přenesená",J148,0)</f>
        <v>0</v>
      </c>
      <c r="BI148" s="181">
        <f>IF(N148="nulová",J148,0)</f>
        <v>0</v>
      </c>
      <c r="BJ148" s="20" t="s">
        <v>88</v>
      </c>
      <c r="BK148" s="181">
        <f>ROUND(I148*H148,2)</f>
        <v>0</v>
      </c>
      <c r="BL148" s="20" t="s">
        <v>1628</v>
      </c>
      <c r="BM148" s="180" t="s">
        <v>2562</v>
      </c>
    </row>
    <row r="149" spans="1:47" s="2" customFormat="1" ht="12">
      <c r="A149" s="40"/>
      <c r="B149" s="41"/>
      <c r="C149" s="40"/>
      <c r="D149" s="183" t="s">
        <v>229</v>
      </c>
      <c r="E149" s="40"/>
      <c r="F149" s="191" t="s">
        <v>2563</v>
      </c>
      <c r="G149" s="40"/>
      <c r="H149" s="40"/>
      <c r="I149" s="192"/>
      <c r="J149" s="40"/>
      <c r="K149" s="40"/>
      <c r="L149" s="41"/>
      <c r="M149" s="193"/>
      <c r="N149" s="194"/>
      <c r="O149" s="74"/>
      <c r="P149" s="74"/>
      <c r="Q149" s="74"/>
      <c r="R149" s="74"/>
      <c r="S149" s="74"/>
      <c r="T149" s="75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T149" s="20" t="s">
        <v>229</v>
      </c>
      <c r="AU149" s="20" t="s">
        <v>22</v>
      </c>
    </row>
    <row r="150" spans="1:63" s="12" customFormat="1" ht="22.8" customHeight="1">
      <c r="A150" s="12"/>
      <c r="B150" s="154"/>
      <c r="C150" s="12"/>
      <c r="D150" s="155" t="s">
        <v>79</v>
      </c>
      <c r="E150" s="165" t="s">
        <v>2646</v>
      </c>
      <c r="F150" s="165" t="s">
        <v>2647</v>
      </c>
      <c r="G150" s="12"/>
      <c r="H150" s="12"/>
      <c r="I150" s="157"/>
      <c r="J150" s="166">
        <f>BK150</f>
        <v>0</v>
      </c>
      <c r="K150" s="12"/>
      <c r="L150" s="154"/>
      <c r="M150" s="159"/>
      <c r="N150" s="160"/>
      <c r="O150" s="160"/>
      <c r="P150" s="161">
        <f>P151</f>
        <v>0</v>
      </c>
      <c r="Q150" s="160"/>
      <c r="R150" s="161">
        <f>R151</f>
        <v>0</v>
      </c>
      <c r="S150" s="160"/>
      <c r="T150" s="162">
        <f>T151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155" t="s">
        <v>244</v>
      </c>
      <c r="AT150" s="163" t="s">
        <v>79</v>
      </c>
      <c r="AU150" s="163" t="s">
        <v>88</v>
      </c>
      <c r="AY150" s="155" t="s">
        <v>216</v>
      </c>
      <c r="BK150" s="164">
        <f>BK151</f>
        <v>0</v>
      </c>
    </row>
    <row r="151" spans="1:65" s="2" customFormat="1" ht="14.4" customHeight="1">
      <c r="A151" s="40"/>
      <c r="B151" s="167"/>
      <c r="C151" s="168" t="s">
        <v>368</v>
      </c>
      <c r="D151" s="168" t="s">
        <v>218</v>
      </c>
      <c r="E151" s="169" t="s">
        <v>2648</v>
      </c>
      <c r="F151" s="170" t="s">
        <v>2649</v>
      </c>
      <c r="G151" s="171" t="s">
        <v>1435</v>
      </c>
      <c r="H151" s="172">
        <v>1</v>
      </c>
      <c r="I151" s="173"/>
      <c r="J151" s="174">
        <f>ROUND(I151*H151,2)</f>
        <v>0</v>
      </c>
      <c r="K151" s="175"/>
      <c r="L151" s="41"/>
      <c r="M151" s="214" t="s">
        <v>3</v>
      </c>
      <c r="N151" s="215" t="s">
        <v>51</v>
      </c>
      <c r="O151" s="216"/>
      <c r="P151" s="217">
        <f>O151*H151</f>
        <v>0</v>
      </c>
      <c r="Q151" s="217">
        <v>0</v>
      </c>
      <c r="R151" s="217">
        <f>Q151*H151</f>
        <v>0</v>
      </c>
      <c r="S151" s="217">
        <v>0</v>
      </c>
      <c r="T151" s="218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180" t="s">
        <v>1628</v>
      </c>
      <c r="AT151" s="180" t="s">
        <v>218</v>
      </c>
      <c r="AU151" s="180" t="s">
        <v>22</v>
      </c>
      <c r="AY151" s="20" t="s">
        <v>216</v>
      </c>
      <c r="BE151" s="181">
        <f>IF(N151="základní",J151,0)</f>
        <v>0</v>
      </c>
      <c r="BF151" s="181">
        <f>IF(N151="snížená",J151,0)</f>
        <v>0</v>
      </c>
      <c r="BG151" s="181">
        <f>IF(N151="zákl. přenesená",J151,0)</f>
        <v>0</v>
      </c>
      <c r="BH151" s="181">
        <f>IF(N151="sníž. přenesená",J151,0)</f>
        <v>0</v>
      </c>
      <c r="BI151" s="181">
        <f>IF(N151="nulová",J151,0)</f>
        <v>0</v>
      </c>
      <c r="BJ151" s="20" t="s">
        <v>88</v>
      </c>
      <c r="BK151" s="181">
        <f>ROUND(I151*H151,2)</f>
        <v>0</v>
      </c>
      <c r="BL151" s="20" t="s">
        <v>1628</v>
      </c>
      <c r="BM151" s="180" t="s">
        <v>2664</v>
      </c>
    </row>
    <row r="152" spans="1:31" s="2" customFormat="1" ht="6.95" customHeight="1">
      <c r="A152" s="40"/>
      <c r="B152" s="57"/>
      <c r="C152" s="58"/>
      <c r="D152" s="58"/>
      <c r="E152" s="58"/>
      <c r="F152" s="58"/>
      <c r="G152" s="58"/>
      <c r="H152" s="58"/>
      <c r="I152" s="58"/>
      <c r="J152" s="58"/>
      <c r="K152" s="58"/>
      <c r="L152" s="41"/>
      <c r="M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</row>
  </sheetData>
  <autoFilter ref="C87:K151"/>
  <mergeCells count="9">
    <mergeCell ref="E7:H7"/>
    <mergeCell ref="E9:H9"/>
    <mergeCell ref="E18:H18"/>
    <mergeCell ref="E27:H27"/>
    <mergeCell ref="E48:H48"/>
    <mergeCell ref="E50:H50"/>
    <mergeCell ref="E78:H78"/>
    <mergeCell ref="E80:H8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9" t="s">
        <v>6</v>
      </c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179</v>
      </c>
    </row>
    <row r="3" spans="2:46" s="1" customFormat="1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3"/>
      <c r="AT3" s="20" t="s">
        <v>22</v>
      </c>
    </row>
    <row r="4" spans="2:46" s="1" customFormat="1" ht="24.95" customHeight="1">
      <c r="B4" s="23"/>
      <c r="D4" s="24" t="s">
        <v>186</v>
      </c>
      <c r="L4" s="23"/>
      <c r="M4" s="116" t="s">
        <v>11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33" t="s">
        <v>17</v>
      </c>
      <c r="L6" s="23"/>
    </row>
    <row r="7" spans="2:12" s="1" customFormat="1" ht="16.5" customHeight="1">
      <c r="B7" s="23"/>
      <c r="E7" s="117" t="str">
        <f>'Rekapitulace stavby'!K6</f>
        <v>II/187 Kolínec průtah</v>
      </c>
      <c r="F7" s="33"/>
      <c r="G7" s="33"/>
      <c r="H7" s="33"/>
      <c r="L7" s="23"/>
    </row>
    <row r="8" spans="1:31" s="2" customFormat="1" ht="12" customHeight="1">
      <c r="A8" s="40"/>
      <c r="B8" s="41"/>
      <c r="C8" s="40"/>
      <c r="D8" s="33" t="s">
        <v>187</v>
      </c>
      <c r="E8" s="40"/>
      <c r="F8" s="40"/>
      <c r="G8" s="40"/>
      <c r="H8" s="40"/>
      <c r="I8" s="40"/>
      <c r="J8" s="40"/>
      <c r="K8" s="40"/>
      <c r="L8" s="118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1"/>
      <c r="C9" s="40"/>
      <c r="D9" s="40"/>
      <c r="E9" s="64" t="s">
        <v>2665</v>
      </c>
      <c r="F9" s="40"/>
      <c r="G9" s="40"/>
      <c r="H9" s="40"/>
      <c r="I9" s="40"/>
      <c r="J9" s="40"/>
      <c r="K9" s="40"/>
      <c r="L9" s="118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1"/>
      <c r="C10" s="40"/>
      <c r="D10" s="40"/>
      <c r="E10" s="40"/>
      <c r="F10" s="40"/>
      <c r="G10" s="40"/>
      <c r="H10" s="40"/>
      <c r="I10" s="40"/>
      <c r="J10" s="40"/>
      <c r="K10" s="40"/>
      <c r="L10" s="118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1"/>
      <c r="C11" s="40"/>
      <c r="D11" s="33" t="s">
        <v>19</v>
      </c>
      <c r="E11" s="40"/>
      <c r="F11" s="28" t="s">
        <v>20</v>
      </c>
      <c r="G11" s="40"/>
      <c r="H11" s="40"/>
      <c r="I11" s="33" t="s">
        <v>21</v>
      </c>
      <c r="J11" s="28" t="s">
        <v>3</v>
      </c>
      <c r="K11" s="40"/>
      <c r="L11" s="118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1"/>
      <c r="C12" s="40"/>
      <c r="D12" s="33" t="s">
        <v>23</v>
      </c>
      <c r="E12" s="40"/>
      <c r="F12" s="28" t="s">
        <v>24</v>
      </c>
      <c r="G12" s="40"/>
      <c r="H12" s="40"/>
      <c r="I12" s="33" t="s">
        <v>25</v>
      </c>
      <c r="J12" s="66" t="str">
        <f>'Rekapitulace stavby'!AN8</f>
        <v>21. 1. 2021</v>
      </c>
      <c r="K12" s="40"/>
      <c r="L12" s="118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1"/>
      <c r="C13" s="40"/>
      <c r="D13" s="40"/>
      <c r="E13" s="40"/>
      <c r="F13" s="40"/>
      <c r="G13" s="40"/>
      <c r="H13" s="40"/>
      <c r="I13" s="40"/>
      <c r="J13" s="40"/>
      <c r="K13" s="40"/>
      <c r="L13" s="118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1"/>
      <c r="C14" s="40"/>
      <c r="D14" s="33" t="s">
        <v>31</v>
      </c>
      <c r="E14" s="40"/>
      <c r="F14" s="40"/>
      <c r="G14" s="40"/>
      <c r="H14" s="40"/>
      <c r="I14" s="33" t="s">
        <v>32</v>
      </c>
      <c r="J14" s="28" t="s">
        <v>33</v>
      </c>
      <c r="K14" s="40"/>
      <c r="L14" s="118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1"/>
      <c r="C15" s="40"/>
      <c r="D15" s="40"/>
      <c r="E15" s="28" t="s">
        <v>34</v>
      </c>
      <c r="F15" s="40"/>
      <c r="G15" s="40"/>
      <c r="H15" s="40"/>
      <c r="I15" s="33" t="s">
        <v>35</v>
      </c>
      <c r="J15" s="28" t="s">
        <v>3</v>
      </c>
      <c r="K15" s="40"/>
      <c r="L15" s="118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1"/>
      <c r="C16" s="40"/>
      <c r="D16" s="40"/>
      <c r="E16" s="40"/>
      <c r="F16" s="40"/>
      <c r="G16" s="40"/>
      <c r="H16" s="40"/>
      <c r="I16" s="40"/>
      <c r="J16" s="40"/>
      <c r="K16" s="40"/>
      <c r="L16" s="118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1"/>
      <c r="C17" s="40"/>
      <c r="D17" s="33" t="s">
        <v>36</v>
      </c>
      <c r="E17" s="40"/>
      <c r="F17" s="40"/>
      <c r="G17" s="40"/>
      <c r="H17" s="40"/>
      <c r="I17" s="33" t="s">
        <v>32</v>
      </c>
      <c r="J17" s="34" t="str">
        <f>'Rekapitulace stavby'!AN13</f>
        <v>Vyplň údaj</v>
      </c>
      <c r="K17" s="40"/>
      <c r="L17" s="118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1"/>
      <c r="C18" s="40"/>
      <c r="D18" s="40"/>
      <c r="E18" s="34" t="str">
        <f>'Rekapitulace stavby'!E14</f>
        <v>Vyplň údaj</v>
      </c>
      <c r="F18" s="28"/>
      <c r="G18" s="28"/>
      <c r="H18" s="28"/>
      <c r="I18" s="33" t="s">
        <v>35</v>
      </c>
      <c r="J18" s="34" t="str">
        <f>'Rekapitulace stavby'!AN14</f>
        <v>Vyplň údaj</v>
      </c>
      <c r="K18" s="40"/>
      <c r="L18" s="118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1"/>
      <c r="C19" s="40"/>
      <c r="D19" s="40"/>
      <c r="E19" s="40"/>
      <c r="F19" s="40"/>
      <c r="G19" s="40"/>
      <c r="H19" s="40"/>
      <c r="I19" s="40"/>
      <c r="J19" s="40"/>
      <c r="K19" s="40"/>
      <c r="L19" s="118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1"/>
      <c r="C20" s="40"/>
      <c r="D20" s="33" t="s">
        <v>38</v>
      </c>
      <c r="E20" s="40"/>
      <c r="F20" s="40"/>
      <c r="G20" s="40"/>
      <c r="H20" s="40"/>
      <c r="I20" s="33" t="s">
        <v>32</v>
      </c>
      <c r="J20" s="28" t="s">
        <v>39</v>
      </c>
      <c r="K20" s="40"/>
      <c r="L20" s="118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1"/>
      <c r="C21" s="40"/>
      <c r="D21" s="40"/>
      <c r="E21" s="28" t="s">
        <v>40</v>
      </c>
      <c r="F21" s="40"/>
      <c r="G21" s="40"/>
      <c r="H21" s="40"/>
      <c r="I21" s="33" t="s">
        <v>35</v>
      </c>
      <c r="J21" s="28" t="s">
        <v>3</v>
      </c>
      <c r="K21" s="40"/>
      <c r="L21" s="118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1"/>
      <c r="C22" s="40"/>
      <c r="D22" s="40"/>
      <c r="E22" s="40"/>
      <c r="F22" s="40"/>
      <c r="G22" s="40"/>
      <c r="H22" s="40"/>
      <c r="I22" s="40"/>
      <c r="J22" s="40"/>
      <c r="K22" s="40"/>
      <c r="L22" s="118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1"/>
      <c r="C23" s="40"/>
      <c r="D23" s="33" t="s">
        <v>42</v>
      </c>
      <c r="E23" s="40"/>
      <c r="F23" s="40"/>
      <c r="G23" s="40"/>
      <c r="H23" s="40"/>
      <c r="I23" s="33" t="s">
        <v>32</v>
      </c>
      <c r="J23" s="28" t="s">
        <v>39</v>
      </c>
      <c r="K23" s="40"/>
      <c r="L23" s="118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1"/>
      <c r="C24" s="40"/>
      <c r="D24" s="40"/>
      <c r="E24" s="28" t="s">
        <v>43</v>
      </c>
      <c r="F24" s="40"/>
      <c r="G24" s="40"/>
      <c r="H24" s="40"/>
      <c r="I24" s="33" t="s">
        <v>35</v>
      </c>
      <c r="J24" s="28" t="s">
        <v>3</v>
      </c>
      <c r="K24" s="40"/>
      <c r="L24" s="118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1"/>
      <c r="C25" s="40"/>
      <c r="D25" s="40"/>
      <c r="E25" s="40"/>
      <c r="F25" s="40"/>
      <c r="G25" s="40"/>
      <c r="H25" s="40"/>
      <c r="I25" s="40"/>
      <c r="J25" s="40"/>
      <c r="K25" s="40"/>
      <c r="L25" s="118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1"/>
      <c r="C26" s="40"/>
      <c r="D26" s="33" t="s">
        <v>44</v>
      </c>
      <c r="E26" s="40"/>
      <c r="F26" s="40"/>
      <c r="G26" s="40"/>
      <c r="H26" s="40"/>
      <c r="I26" s="40"/>
      <c r="J26" s="40"/>
      <c r="K26" s="40"/>
      <c r="L26" s="118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19"/>
      <c r="B27" s="120"/>
      <c r="C27" s="119"/>
      <c r="D27" s="119"/>
      <c r="E27" s="38" t="s">
        <v>3</v>
      </c>
      <c r="F27" s="38"/>
      <c r="G27" s="38"/>
      <c r="H27" s="38"/>
      <c r="I27" s="119"/>
      <c r="J27" s="119"/>
      <c r="K27" s="119"/>
      <c r="L27" s="121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</row>
    <row r="28" spans="1:31" s="2" customFormat="1" ht="6.95" customHeight="1">
      <c r="A28" s="40"/>
      <c r="B28" s="41"/>
      <c r="C28" s="40"/>
      <c r="D28" s="40"/>
      <c r="E28" s="40"/>
      <c r="F28" s="40"/>
      <c r="G28" s="40"/>
      <c r="H28" s="40"/>
      <c r="I28" s="40"/>
      <c r="J28" s="40"/>
      <c r="K28" s="40"/>
      <c r="L28" s="118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1"/>
      <c r="C29" s="40"/>
      <c r="D29" s="86"/>
      <c r="E29" s="86"/>
      <c r="F29" s="86"/>
      <c r="G29" s="86"/>
      <c r="H29" s="86"/>
      <c r="I29" s="86"/>
      <c r="J29" s="86"/>
      <c r="K29" s="86"/>
      <c r="L29" s="118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1"/>
      <c r="C30" s="40"/>
      <c r="D30" s="122" t="s">
        <v>46</v>
      </c>
      <c r="E30" s="40"/>
      <c r="F30" s="40"/>
      <c r="G30" s="40"/>
      <c r="H30" s="40"/>
      <c r="I30" s="40"/>
      <c r="J30" s="92">
        <f>ROUND(J83,2)</f>
        <v>0</v>
      </c>
      <c r="K30" s="40"/>
      <c r="L30" s="118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1"/>
      <c r="C31" s="40"/>
      <c r="D31" s="86"/>
      <c r="E31" s="86"/>
      <c r="F31" s="86"/>
      <c r="G31" s="86"/>
      <c r="H31" s="86"/>
      <c r="I31" s="86"/>
      <c r="J31" s="86"/>
      <c r="K31" s="86"/>
      <c r="L31" s="118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1"/>
      <c r="C32" s="40"/>
      <c r="D32" s="40"/>
      <c r="E32" s="40"/>
      <c r="F32" s="45" t="s">
        <v>48</v>
      </c>
      <c r="G32" s="40"/>
      <c r="H32" s="40"/>
      <c r="I32" s="45" t="s">
        <v>47</v>
      </c>
      <c r="J32" s="45" t="s">
        <v>49</v>
      </c>
      <c r="K32" s="40"/>
      <c r="L32" s="118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1"/>
      <c r="C33" s="40"/>
      <c r="D33" s="123" t="s">
        <v>50</v>
      </c>
      <c r="E33" s="33" t="s">
        <v>51</v>
      </c>
      <c r="F33" s="124">
        <f>ROUND((SUM(BE83:BE101)),2)</f>
        <v>0</v>
      </c>
      <c r="G33" s="40"/>
      <c r="H33" s="40"/>
      <c r="I33" s="125">
        <v>0.21</v>
      </c>
      <c r="J33" s="124">
        <f>ROUND(((SUM(BE83:BE101))*I33),2)</f>
        <v>0</v>
      </c>
      <c r="K33" s="40"/>
      <c r="L33" s="118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1"/>
      <c r="C34" s="40"/>
      <c r="D34" s="40"/>
      <c r="E34" s="33" t="s">
        <v>52</v>
      </c>
      <c r="F34" s="124">
        <f>ROUND((SUM(BF83:BF101)),2)</f>
        <v>0</v>
      </c>
      <c r="G34" s="40"/>
      <c r="H34" s="40"/>
      <c r="I34" s="125">
        <v>0.15</v>
      </c>
      <c r="J34" s="124">
        <f>ROUND(((SUM(BF83:BF101))*I34),2)</f>
        <v>0</v>
      </c>
      <c r="K34" s="40"/>
      <c r="L34" s="118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1"/>
      <c r="C35" s="40"/>
      <c r="D35" s="40"/>
      <c r="E35" s="33" t="s">
        <v>53</v>
      </c>
      <c r="F35" s="124">
        <f>ROUND((SUM(BG83:BG101)),2)</f>
        <v>0</v>
      </c>
      <c r="G35" s="40"/>
      <c r="H35" s="40"/>
      <c r="I35" s="125">
        <v>0.21</v>
      </c>
      <c r="J35" s="124">
        <f>0</f>
        <v>0</v>
      </c>
      <c r="K35" s="40"/>
      <c r="L35" s="118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1"/>
      <c r="C36" s="40"/>
      <c r="D36" s="40"/>
      <c r="E36" s="33" t="s">
        <v>54</v>
      </c>
      <c r="F36" s="124">
        <f>ROUND((SUM(BH83:BH101)),2)</f>
        <v>0</v>
      </c>
      <c r="G36" s="40"/>
      <c r="H36" s="40"/>
      <c r="I36" s="125">
        <v>0.15</v>
      </c>
      <c r="J36" s="124">
        <f>0</f>
        <v>0</v>
      </c>
      <c r="K36" s="40"/>
      <c r="L36" s="118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1"/>
      <c r="C37" s="40"/>
      <c r="D37" s="40"/>
      <c r="E37" s="33" t="s">
        <v>55</v>
      </c>
      <c r="F37" s="124">
        <f>ROUND((SUM(BI83:BI101)),2)</f>
        <v>0</v>
      </c>
      <c r="G37" s="40"/>
      <c r="H37" s="40"/>
      <c r="I37" s="125">
        <v>0</v>
      </c>
      <c r="J37" s="124">
        <f>0</f>
        <v>0</v>
      </c>
      <c r="K37" s="40"/>
      <c r="L37" s="118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1"/>
      <c r="C38" s="40"/>
      <c r="D38" s="40"/>
      <c r="E38" s="40"/>
      <c r="F38" s="40"/>
      <c r="G38" s="40"/>
      <c r="H38" s="40"/>
      <c r="I38" s="40"/>
      <c r="J38" s="40"/>
      <c r="K38" s="40"/>
      <c r="L38" s="118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1"/>
      <c r="C39" s="126"/>
      <c r="D39" s="127" t="s">
        <v>56</v>
      </c>
      <c r="E39" s="78"/>
      <c r="F39" s="78"/>
      <c r="G39" s="128" t="s">
        <v>57</v>
      </c>
      <c r="H39" s="129" t="s">
        <v>58</v>
      </c>
      <c r="I39" s="78"/>
      <c r="J39" s="130">
        <f>SUM(J30:J37)</f>
        <v>0</v>
      </c>
      <c r="K39" s="131"/>
      <c r="L39" s="118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57"/>
      <c r="C40" s="58"/>
      <c r="D40" s="58"/>
      <c r="E40" s="58"/>
      <c r="F40" s="58"/>
      <c r="G40" s="58"/>
      <c r="H40" s="58"/>
      <c r="I40" s="58"/>
      <c r="J40" s="58"/>
      <c r="K40" s="58"/>
      <c r="L40" s="118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59"/>
      <c r="C44" s="60"/>
      <c r="D44" s="60"/>
      <c r="E44" s="60"/>
      <c r="F44" s="60"/>
      <c r="G44" s="60"/>
      <c r="H44" s="60"/>
      <c r="I44" s="60"/>
      <c r="J44" s="60"/>
      <c r="K44" s="60"/>
      <c r="L44" s="118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4" t="s">
        <v>189</v>
      </c>
      <c r="D45" s="40"/>
      <c r="E45" s="40"/>
      <c r="F45" s="40"/>
      <c r="G45" s="40"/>
      <c r="H45" s="40"/>
      <c r="I45" s="40"/>
      <c r="J45" s="40"/>
      <c r="K45" s="40"/>
      <c r="L45" s="118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0"/>
      <c r="D46" s="40"/>
      <c r="E46" s="40"/>
      <c r="F46" s="40"/>
      <c r="G46" s="40"/>
      <c r="H46" s="40"/>
      <c r="I46" s="40"/>
      <c r="J46" s="40"/>
      <c r="K46" s="40"/>
      <c r="L46" s="118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3" t="s">
        <v>17</v>
      </c>
      <c r="D47" s="40"/>
      <c r="E47" s="40"/>
      <c r="F47" s="40"/>
      <c r="G47" s="40"/>
      <c r="H47" s="40"/>
      <c r="I47" s="40"/>
      <c r="J47" s="40"/>
      <c r="K47" s="40"/>
      <c r="L47" s="118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0"/>
      <c r="D48" s="40"/>
      <c r="E48" s="117" t="str">
        <f>E7</f>
        <v>II/187 Kolínec průtah</v>
      </c>
      <c r="F48" s="33"/>
      <c r="G48" s="33"/>
      <c r="H48" s="33"/>
      <c r="I48" s="40"/>
      <c r="J48" s="40"/>
      <c r="K48" s="40"/>
      <c r="L48" s="118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3" t="s">
        <v>187</v>
      </c>
      <c r="D49" s="40"/>
      <c r="E49" s="40"/>
      <c r="F49" s="40"/>
      <c r="G49" s="40"/>
      <c r="H49" s="40"/>
      <c r="I49" s="40"/>
      <c r="J49" s="40"/>
      <c r="K49" s="40"/>
      <c r="L49" s="118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0"/>
      <c r="D50" s="40"/>
      <c r="E50" s="64" t="str">
        <f>E9</f>
        <v xml:space="preserve">VRN.3 - Vedlejší rozpočtové náklady -  III. úsek - uznatelné náklady</v>
      </c>
      <c r="F50" s="40"/>
      <c r="G50" s="40"/>
      <c r="H50" s="40"/>
      <c r="I50" s="40"/>
      <c r="J50" s="40"/>
      <c r="K50" s="40"/>
      <c r="L50" s="118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0"/>
      <c r="D51" s="40"/>
      <c r="E51" s="40"/>
      <c r="F51" s="40"/>
      <c r="G51" s="40"/>
      <c r="H51" s="40"/>
      <c r="I51" s="40"/>
      <c r="J51" s="40"/>
      <c r="K51" s="40"/>
      <c r="L51" s="118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3" t="s">
        <v>23</v>
      </c>
      <c r="D52" s="40"/>
      <c r="E52" s="40"/>
      <c r="F52" s="28" t="str">
        <f>F12</f>
        <v>Kolínec</v>
      </c>
      <c r="G52" s="40"/>
      <c r="H52" s="40"/>
      <c r="I52" s="33" t="s">
        <v>25</v>
      </c>
      <c r="J52" s="66" t="str">
        <f>IF(J12="","",J12)</f>
        <v>21. 1. 2021</v>
      </c>
      <c r="K52" s="40"/>
      <c r="L52" s="118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0"/>
      <c r="D53" s="40"/>
      <c r="E53" s="40"/>
      <c r="F53" s="40"/>
      <c r="G53" s="40"/>
      <c r="H53" s="40"/>
      <c r="I53" s="40"/>
      <c r="J53" s="40"/>
      <c r="K53" s="40"/>
      <c r="L53" s="118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40.05" customHeight="1">
      <c r="A54" s="40"/>
      <c r="B54" s="41"/>
      <c r="C54" s="33" t="s">
        <v>31</v>
      </c>
      <c r="D54" s="40"/>
      <c r="E54" s="40"/>
      <c r="F54" s="28" t="str">
        <f>E15</f>
        <v>Městys Kolínec, Kolínec 28, 341 12 Kolínec</v>
      </c>
      <c r="G54" s="40"/>
      <c r="H54" s="40"/>
      <c r="I54" s="33" t="s">
        <v>38</v>
      </c>
      <c r="J54" s="38" t="str">
        <f>E21</f>
        <v>Ing. arch. Martin Jirovský Ph.D., MBA</v>
      </c>
      <c r="K54" s="40"/>
      <c r="L54" s="118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40.05" customHeight="1">
      <c r="A55" s="40"/>
      <c r="B55" s="41"/>
      <c r="C55" s="33" t="s">
        <v>36</v>
      </c>
      <c r="D55" s="40"/>
      <c r="E55" s="40"/>
      <c r="F55" s="28" t="str">
        <f>IF(E18="","",E18)</f>
        <v>Vyplň údaj</v>
      </c>
      <c r="G55" s="40"/>
      <c r="H55" s="40"/>
      <c r="I55" s="33" t="s">
        <v>42</v>
      </c>
      <c r="J55" s="38" t="str">
        <f>E24</f>
        <v>Centrum služen Staré město; Petra Stejskalová</v>
      </c>
      <c r="K55" s="40"/>
      <c r="L55" s="118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0"/>
      <c r="D56" s="40"/>
      <c r="E56" s="40"/>
      <c r="F56" s="40"/>
      <c r="G56" s="40"/>
      <c r="H56" s="40"/>
      <c r="I56" s="40"/>
      <c r="J56" s="40"/>
      <c r="K56" s="40"/>
      <c r="L56" s="118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32" t="s">
        <v>190</v>
      </c>
      <c r="D57" s="126"/>
      <c r="E57" s="126"/>
      <c r="F57" s="126"/>
      <c r="G57" s="126"/>
      <c r="H57" s="126"/>
      <c r="I57" s="126"/>
      <c r="J57" s="133" t="s">
        <v>191</v>
      </c>
      <c r="K57" s="126"/>
      <c r="L57" s="118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0"/>
      <c r="D58" s="40"/>
      <c r="E58" s="40"/>
      <c r="F58" s="40"/>
      <c r="G58" s="40"/>
      <c r="H58" s="40"/>
      <c r="I58" s="40"/>
      <c r="J58" s="40"/>
      <c r="K58" s="40"/>
      <c r="L58" s="118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34" t="s">
        <v>78</v>
      </c>
      <c r="D59" s="40"/>
      <c r="E59" s="40"/>
      <c r="F59" s="40"/>
      <c r="G59" s="40"/>
      <c r="H59" s="40"/>
      <c r="I59" s="40"/>
      <c r="J59" s="92">
        <f>J83</f>
        <v>0</v>
      </c>
      <c r="K59" s="40"/>
      <c r="L59" s="118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20" t="s">
        <v>192</v>
      </c>
    </row>
    <row r="60" spans="1:31" s="9" customFormat="1" ht="24.95" customHeight="1">
      <c r="A60" s="9"/>
      <c r="B60" s="135"/>
      <c r="C60" s="9"/>
      <c r="D60" s="136" t="s">
        <v>193</v>
      </c>
      <c r="E60" s="137"/>
      <c r="F60" s="137"/>
      <c r="G60" s="137"/>
      <c r="H60" s="137"/>
      <c r="I60" s="137"/>
      <c r="J60" s="138">
        <f>J84</f>
        <v>0</v>
      </c>
      <c r="K60" s="9"/>
      <c r="L60" s="135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39"/>
      <c r="C61" s="10"/>
      <c r="D61" s="140" t="s">
        <v>2530</v>
      </c>
      <c r="E61" s="141"/>
      <c r="F61" s="141"/>
      <c r="G61" s="141"/>
      <c r="H61" s="141"/>
      <c r="I61" s="141"/>
      <c r="J61" s="142">
        <f>J85</f>
        <v>0</v>
      </c>
      <c r="K61" s="10"/>
      <c r="L61" s="13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9" customFormat="1" ht="24.95" customHeight="1">
      <c r="A62" s="9"/>
      <c r="B62" s="135"/>
      <c r="C62" s="9"/>
      <c r="D62" s="136" t="s">
        <v>1460</v>
      </c>
      <c r="E62" s="137"/>
      <c r="F62" s="137"/>
      <c r="G62" s="137"/>
      <c r="H62" s="137"/>
      <c r="I62" s="137"/>
      <c r="J62" s="138">
        <f>J98</f>
        <v>0</v>
      </c>
      <c r="K62" s="9"/>
      <c r="L62" s="135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39"/>
      <c r="C63" s="10"/>
      <c r="D63" s="140" t="s">
        <v>2531</v>
      </c>
      <c r="E63" s="141"/>
      <c r="F63" s="141"/>
      <c r="G63" s="141"/>
      <c r="H63" s="141"/>
      <c r="I63" s="141"/>
      <c r="J63" s="142">
        <f>J99</f>
        <v>0</v>
      </c>
      <c r="K63" s="10"/>
      <c r="L63" s="13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40"/>
      <c r="B64" s="41"/>
      <c r="C64" s="40"/>
      <c r="D64" s="40"/>
      <c r="E64" s="40"/>
      <c r="F64" s="40"/>
      <c r="G64" s="40"/>
      <c r="H64" s="40"/>
      <c r="I64" s="40"/>
      <c r="J64" s="40"/>
      <c r="K64" s="40"/>
      <c r="L64" s="118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pans="1:31" s="2" customFormat="1" ht="6.95" customHeight="1">
      <c r="A65" s="40"/>
      <c r="B65" s="57"/>
      <c r="C65" s="58"/>
      <c r="D65" s="58"/>
      <c r="E65" s="58"/>
      <c r="F65" s="58"/>
      <c r="G65" s="58"/>
      <c r="H65" s="58"/>
      <c r="I65" s="58"/>
      <c r="J65" s="58"/>
      <c r="K65" s="58"/>
      <c r="L65" s="118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9" spans="1:31" s="2" customFormat="1" ht="6.95" customHeight="1">
      <c r="A69" s="40"/>
      <c r="B69" s="59"/>
      <c r="C69" s="60"/>
      <c r="D69" s="60"/>
      <c r="E69" s="60"/>
      <c r="F69" s="60"/>
      <c r="G69" s="60"/>
      <c r="H69" s="60"/>
      <c r="I69" s="60"/>
      <c r="J69" s="60"/>
      <c r="K69" s="60"/>
      <c r="L69" s="118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24.95" customHeight="1">
      <c r="A70" s="40"/>
      <c r="B70" s="41"/>
      <c r="C70" s="24" t="s">
        <v>201</v>
      </c>
      <c r="D70" s="40"/>
      <c r="E70" s="40"/>
      <c r="F70" s="40"/>
      <c r="G70" s="40"/>
      <c r="H70" s="40"/>
      <c r="I70" s="40"/>
      <c r="J70" s="40"/>
      <c r="K70" s="40"/>
      <c r="L70" s="118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6.95" customHeight="1">
      <c r="A71" s="40"/>
      <c r="B71" s="41"/>
      <c r="C71" s="40"/>
      <c r="D71" s="40"/>
      <c r="E71" s="40"/>
      <c r="F71" s="40"/>
      <c r="G71" s="40"/>
      <c r="H71" s="40"/>
      <c r="I71" s="40"/>
      <c r="J71" s="40"/>
      <c r="K71" s="40"/>
      <c r="L71" s="118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12" customHeight="1">
      <c r="A72" s="40"/>
      <c r="B72" s="41"/>
      <c r="C72" s="33" t="s">
        <v>17</v>
      </c>
      <c r="D72" s="40"/>
      <c r="E72" s="40"/>
      <c r="F72" s="40"/>
      <c r="G72" s="40"/>
      <c r="H72" s="40"/>
      <c r="I72" s="40"/>
      <c r="J72" s="40"/>
      <c r="K72" s="40"/>
      <c r="L72" s="118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16.5" customHeight="1">
      <c r="A73" s="40"/>
      <c r="B73" s="41"/>
      <c r="C73" s="40"/>
      <c r="D73" s="40"/>
      <c r="E73" s="117" t="str">
        <f>E7</f>
        <v>II/187 Kolínec průtah</v>
      </c>
      <c r="F73" s="33"/>
      <c r="G73" s="33"/>
      <c r="H73" s="33"/>
      <c r="I73" s="40"/>
      <c r="J73" s="40"/>
      <c r="K73" s="40"/>
      <c r="L73" s="118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2" customHeight="1">
      <c r="A74" s="40"/>
      <c r="B74" s="41"/>
      <c r="C74" s="33" t="s">
        <v>187</v>
      </c>
      <c r="D74" s="40"/>
      <c r="E74" s="40"/>
      <c r="F74" s="40"/>
      <c r="G74" s="40"/>
      <c r="H74" s="40"/>
      <c r="I74" s="40"/>
      <c r="J74" s="40"/>
      <c r="K74" s="40"/>
      <c r="L74" s="118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6.5" customHeight="1">
      <c r="A75" s="40"/>
      <c r="B75" s="41"/>
      <c r="C75" s="40"/>
      <c r="D75" s="40"/>
      <c r="E75" s="64" t="str">
        <f>E9</f>
        <v xml:space="preserve">VRN.3 - Vedlejší rozpočtové náklady -  III. úsek - uznatelné náklady</v>
      </c>
      <c r="F75" s="40"/>
      <c r="G75" s="40"/>
      <c r="H75" s="40"/>
      <c r="I75" s="40"/>
      <c r="J75" s="40"/>
      <c r="K75" s="40"/>
      <c r="L75" s="118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6.95" customHeight="1">
      <c r="A76" s="40"/>
      <c r="B76" s="41"/>
      <c r="C76" s="40"/>
      <c r="D76" s="40"/>
      <c r="E76" s="40"/>
      <c r="F76" s="40"/>
      <c r="G76" s="40"/>
      <c r="H76" s="40"/>
      <c r="I76" s="40"/>
      <c r="J76" s="40"/>
      <c r="K76" s="40"/>
      <c r="L76" s="118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2" customHeight="1">
      <c r="A77" s="40"/>
      <c r="B77" s="41"/>
      <c r="C77" s="33" t="s">
        <v>23</v>
      </c>
      <c r="D77" s="40"/>
      <c r="E77" s="40"/>
      <c r="F77" s="28" t="str">
        <f>F12</f>
        <v>Kolínec</v>
      </c>
      <c r="G77" s="40"/>
      <c r="H77" s="40"/>
      <c r="I77" s="33" t="s">
        <v>25</v>
      </c>
      <c r="J77" s="66" t="str">
        <f>IF(J12="","",J12)</f>
        <v>21. 1. 2021</v>
      </c>
      <c r="K77" s="40"/>
      <c r="L77" s="118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6.95" customHeight="1">
      <c r="A78" s="40"/>
      <c r="B78" s="41"/>
      <c r="C78" s="40"/>
      <c r="D78" s="40"/>
      <c r="E78" s="40"/>
      <c r="F78" s="40"/>
      <c r="G78" s="40"/>
      <c r="H78" s="40"/>
      <c r="I78" s="40"/>
      <c r="J78" s="40"/>
      <c r="K78" s="40"/>
      <c r="L78" s="118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40.05" customHeight="1">
      <c r="A79" s="40"/>
      <c r="B79" s="41"/>
      <c r="C79" s="33" t="s">
        <v>31</v>
      </c>
      <c r="D79" s="40"/>
      <c r="E79" s="40"/>
      <c r="F79" s="28" t="str">
        <f>E15</f>
        <v>Městys Kolínec, Kolínec 28, 341 12 Kolínec</v>
      </c>
      <c r="G79" s="40"/>
      <c r="H79" s="40"/>
      <c r="I79" s="33" t="s">
        <v>38</v>
      </c>
      <c r="J79" s="38" t="str">
        <f>E21</f>
        <v>Ing. arch. Martin Jirovský Ph.D., MBA</v>
      </c>
      <c r="K79" s="40"/>
      <c r="L79" s="118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40.05" customHeight="1">
      <c r="A80" s="40"/>
      <c r="B80" s="41"/>
      <c r="C80" s="33" t="s">
        <v>36</v>
      </c>
      <c r="D80" s="40"/>
      <c r="E80" s="40"/>
      <c r="F80" s="28" t="str">
        <f>IF(E18="","",E18)</f>
        <v>Vyplň údaj</v>
      </c>
      <c r="G80" s="40"/>
      <c r="H80" s="40"/>
      <c r="I80" s="33" t="s">
        <v>42</v>
      </c>
      <c r="J80" s="38" t="str">
        <f>E24</f>
        <v>Centrum služen Staré město; Petra Stejskalová</v>
      </c>
      <c r="K80" s="40"/>
      <c r="L80" s="118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0.3" customHeight="1">
      <c r="A81" s="40"/>
      <c r="B81" s="41"/>
      <c r="C81" s="40"/>
      <c r="D81" s="40"/>
      <c r="E81" s="40"/>
      <c r="F81" s="40"/>
      <c r="G81" s="40"/>
      <c r="H81" s="40"/>
      <c r="I81" s="40"/>
      <c r="J81" s="40"/>
      <c r="K81" s="40"/>
      <c r="L81" s="118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11" customFormat="1" ht="29.25" customHeight="1">
      <c r="A82" s="143"/>
      <c r="B82" s="144"/>
      <c r="C82" s="145" t="s">
        <v>202</v>
      </c>
      <c r="D82" s="146" t="s">
        <v>65</v>
      </c>
      <c r="E82" s="146" t="s">
        <v>61</v>
      </c>
      <c r="F82" s="146" t="s">
        <v>62</v>
      </c>
      <c r="G82" s="146" t="s">
        <v>203</v>
      </c>
      <c r="H82" s="146" t="s">
        <v>204</v>
      </c>
      <c r="I82" s="146" t="s">
        <v>205</v>
      </c>
      <c r="J82" s="147" t="s">
        <v>191</v>
      </c>
      <c r="K82" s="148" t="s">
        <v>206</v>
      </c>
      <c r="L82" s="149"/>
      <c r="M82" s="82" t="s">
        <v>3</v>
      </c>
      <c r="N82" s="83" t="s">
        <v>50</v>
      </c>
      <c r="O82" s="83" t="s">
        <v>207</v>
      </c>
      <c r="P82" s="83" t="s">
        <v>208</v>
      </c>
      <c r="Q82" s="83" t="s">
        <v>209</v>
      </c>
      <c r="R82" s="83" t="s">
        <v>210</v>
      </c>
      <c r="S82" s="83" t="s">
        <v>211</v>
      </c>
      <c r="T82" s="84" t="s">
        <v>212</v>
      </c>
      <c r="U82" s="143"/>
      <c r="V82" s="143"/>
      <c r="W82" s="143"/>
      <c r="X82" s="143"/>
      <c r="Y82" s="143"/>
      <c r="Z82" s="143"/>
      <c r="AA82" s="143"/>
      <c r="AB82" s="143"/>
      <c r="AC82" s="143"/>
      <c r="AD82" s="143"/>
      <c r="AE82" s="143"/>
    </row>
    <row r="83" spans="1:63" s="2" customFormat="1" ht="22.8" customHeight="1">
      <c r="A83" s="40"/>
      <c r="B83" s="41"/>
      <c r="C83" s="89" t="s">
        <v>213</v>
      </c>
      <c r="D83" s="40"/>
      <c r="E83" s="40"/>
      <c r="F83" s="40"/>
      <c r="G83" s="40"/>
      <c r="H83" s="40"/>
      <c r="I83" s="40"/>
      <c r="J83" s="150">
        <f>BK83</f>
        <v>0</v>
      </c>
      <c r="K83" s="40"/>
      <c r="L83" s="41"/>
      <c r="M83" s="85"/>
      <c r="N83" s="70"/>
      <c r="O83" s="86"/>
      <c r="P83" s="151">
        <f>P84+P98</f>
        <v>0</v>
      </c>
      <c r="Q83" s="86"/>
      <c r="R83" s="151">
        <f>R84+R98</f>
        <v>0</v>
      </c>
      <c r="S83" s="86"/>
      <c r="T83" s="152">
        <f>T84+T98</f>
        <v>0</v>
      </c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T83" s="20" t="s">
        <v>79</v>
      </c>
      <c r="AU83" s="20" t="s">
        <v>192</v>
      </c>
      <c r="BK83" s="153">
        <f>BK84+BK98</f>
        <v>0</v>
      </c>
    </row>
    <row r="84" spans="1:63" s="12" customFormat="1" ht="25.9" customHeight="1">
      <c r="A84" s="12"/>
      <c r="B84" s="154"/>
      <c r="C84" s="12"/>
      <c r="D84" s="155" t="s">
        <v>79</v>
      </c>
      <c r="E84" s="156" t="s">
        <v>214</v>
      </c>
      <c r="F84" s="156" t="s">
        <v>215</v>
      </c>
      <c r="G84" s="12"/>
      <c r="H84" s="12"/>
      <c r="I84" s="157"/>
      <c r="J84" s="158">
        <f>BK84</f>
        <v>0</v>
      </c>
      <c r="K84" s="12"/>
      <c r="L84" s="154"/>
      <c r="M84" s="159"/>
      <c r="N84" s="160"/>
      <c r="O84" s="160"/>
      <c r="P84" s="161">
        <f>P85</f>
        <v>0</v>
      </c>
      <c r="Q84" s="160"/>
      <c r="R84" s="161">
        <f>R85</f>
        <v>0</v>
      </c>
      <c r="S84" s="160"/>
      <c r="T84" s="162">
        <f>T85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155" t="s">
        <v>88</v>
      </c>
      <c r="AT84" s="163" t="s">
        <v>79</v>
      </c>
      <c r="AU84" s="163" t="s">
        <v>80</v>
      </c>
      <c r="AY84" s="155" t="s">
        <v>216</v>
      </c>
      <c r="BK84" s="164">
        <f>BK85</f>
        <v>0</v>
      </c>
    </row>
    <row r="85" spans="1:63" s="12" customFormat="1" ht="22.8" customHeight="1">
      <c r="A85" s="12"/>
      <c r="B85" s="154"/>
      <c r="C85" s="12"/>
      <c r="D85" s="155" t="s">
        <v>79</v>
      </c>
      <c r="E85" s="165" t="s">
        <v>2532</v>
      </c>
      <c r="F85" s="165" t="s">
        <v>2533</v>
      </c>
      <c r="G85" s="12"/>
      <c r="H85" s="12"/>
      <c r="I85" s="157"/>
      <c r="J85" s="166">
        <f>BK85</f>
        <v>0</v>
      </c>
      <c r="K85" s="12"/>
      <c r="L85" s="154"/>
      <c r="M85" s="159"/>
      <c r="N85" s="160"/>
      <c r="O85" s="160"/>
      <c r="P85" s="161">
        <f>SUM(P86:P97)</f>
        <v>0</v>
      </c>
      <c r="Q85" s="160"/>
      <c r="R85" s="161">
        <f>SUM(R86:R97)</f>
        <v>0</v>
      </c>
      <c r="S85" s="160"/>
      <c r="T85" s="162">
        <f>SUM(T86:T97)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155" t="s">
        <v>244</v>
      </c>
      <c r="AT85" s="163" t="s">
        <v>79</v>
      </c>
      <c r="AU85" s="163" t="s">
        <v>88</v>
      </c>
      <c r="AY85" s="155" t="s">
        <v>216</v>
      </c>
      <c r="BK85" s="164">
        <f>SUM(BK86:BK97)</f>
        <v>0</v>
      </c>
    </row>
    <row r="86" spans="1:65" s="2" customFormat="1" ht="14.4" customHeight="1">
      <c r="A86" s="40"/>
      <c r="B86" s="167"/>
      <c r="C86" s="168" t="s">
        <v>88</v>
      </c>
      <c r="D86" s="168" t="s">
        <v>218</v>
      </c>
      <c r="E86" s="169" t="s">
        <v>2534</v>
      </c>
      <c r="F86" s="170" t="s">
        <v>2535</v>
      </c>
      <c r="G86" s="171" t="s">
        <v>1435</v>
      </c>
      <c r="H86" s="172">
        <v>1</v>
      </c>
      <c r="I86" s="173"/>
      <c r="J86" s="174">
        <f>ROUND(I86*H86,2)</f>
        <v>0</v>
      </c>
      <c r="K86" s="175"/>
      <c r="L86" s="41"/>
      <c r="M86" s="176" t="s">
        <v>3</v>
      </c>
      <c r="N86" s="177" t="s">
        <v>51</v>
      </c>
      <c r="O86" s="74"/>
      <c r="P86" s="178">
        <f>O86*H86</f>
        <v>0</v>
      </c>
      <c r="Q86" s="178">
        <v>0</v>
      </c>
      <c r="R86" s="178">
        <f>Q86*H86</f>
        <v>0</v>
      </c>
      <c r="S86" s="178">
        <v>0</v>
      </c>
      <c r="T86" s="179">
        <f>S86*H86</f>
        <v>0</v>
      </c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R86" s="180" t="s">
        <v>1628</v>
      </c>
      <c r="AT86" s="180" t="s">
        <v>218</v>
      </c>
      <c r="AU86" s="180" t="s">
        <v>22</v>
      </c>
      <c r="AY86" s="20" t="s">
        <v>216</v>
      </c>
      <c r="BE86" s="181">
        <f>IF(N86="základní",J86,0)</f>
        <v>0</v>
      </c>
      <c r="BF86" s="181">
        <f>IF(N86="snížená",J86,0)</f>
        <v>0</v>
      </c>
      <c r="BG86" s="181">
        <f>IF(N86="zákl. přenesená",J86,0)</f>
        <v>0</v>
      </c>
      <c r="BH86" s="181">
        <f>IF(N86="sníž. přenesená",J86,0)</f>
        <v>0</v>
      </c>
      <c r="BI86" s="181">
        <f>IF(N86="nulová",J86,0)</f>
        <v>0</v>
      </c>
      <c r="BJ86" s="20" t="s">
        <v>88</v>
      </c>
      <c r="BK86" s="181">
        <f>ROUND(I86*H86,2)</f>
        <v>0</v>
      </c>
      <c r="BL86" s="20" t="s">
        <v>1628</v>
      </c>
      <c r="BM86" s="180" t="s">
        <v>2536</v>
      </c>
    </row>
    <row r="87" spans="1:47" s="2" customFormat="1" ht="12">
      <c r="A87" s="40"/>
      <c r="B87" s="41"/>
      <c r="C87" s="40"/>
      <c r="D87" s="183" t="s">
        <v>229</v>
      </c>
      <c r="E87" s="40"/>
      <c r="F87" s="191" t="s">
        <v>2537</v>
      </c>
      <c r="G87" s="40"/>
      <c r="H87" s="40"/>
      <c r="I87" s="192"/>
      <c r="J87" s="40"/>
      <c r="K87" s="40"/>
      <c r="L87" s="41"/>
      <c r="M87" s="193"/>
      <c r="N87" s="194"/>
      <c r="O87" s="74"/>
      <c r="P87" s="74"/>
      <c r="Q87" s="74"/>
      <c r="R87" s="74"/>
      <c r="S87" s="74"/>
      <c r="T87" s="75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T87" s="20" t="s">
        <v>229</v>
      </c>
      <c r="AU87" s="20" t="s">
        <v>22</v>
      </c>
    </row>
    <row r="88" spans="1:65" s="2" customFormat="1" ht="14.4" customHeight="1">
      <c r="A88" s="40"/>
      <c r="B88" s="167"/>
      <c r="C88" s="168" t="s">
        <v>22</v>
      </c>
      <c r="D88" s="168" t="s">
        <v>218</v>
      </c>
      <c r="E88" s="169" t="s">
        <v>2538</v>
      </c>
      <c r="F88" s="170" t="s">
        <v>2539</v>
      </c>
      <c r="G88" s="171" t="s">
        <v>1435</v>
      </c>
      <c r="H88" s="172">
        <v>1</v>
      </c>
      <c r="I88" s="173"/>
      <c r="J88" s="174">
        <f>ROUND(I88*H88,2)</f>
        <v>0</v>
      </c>
      <c r="K88" s="175"/>
      <c r="L88" s="41"/>
      <c r="M88" s="176" t="s">
        <v>3</v>
      </c>
      <c r="N88" s="177" t="s">
        <v>51</v>
      </c>
      <c r="O88" s="74"/>
      <c r="P88" s="178">
        <f>O88*H88</f>
        <v>0</v>
      </c>
      <c r="Q88" s="178">
        <v>0</v>
      </c>
      <c r="R88" s="178">
        <f>Q88*H88</f>
        <v>0</v>
      </c>
      <c r="S88" s="178">
        <v>0</v>
      </c>
      <c r="T88" s="179">
        <f>S88*H88</f>
        <v>0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R88" s="180" t="s">
        <v>1628</v>
      </c>
      <c r="AT88" s="180" t="s">
        <v>218</v>
      </c>
      <c r="AU88" s="180" t="s">
        <v>22</v>
      </c>
      <c r="AY88" s="20" t="s">
        <v>216</v>
      </c>
      <c r="BE88" s="181">
        <f>IF(N88="základní",J88,0)</f>
        <v>0</v>
      </c>
      <c r="BF88" s="181">
        <f>IF(N88="snížená",J88,0)</f>
        <v>0</v>
      </c>
      <c r="BG88" s="181">
        <f>IF(N88="zákl. přenesená",J88,0)</f>
        <v>0</v>
      </c>
      <c r="BH88" s="181">
        <f>IF(N88="sníž. přenesená",J88,0)</f>
        <v>0</v>
      </c>
      <c r="BI88" s="181">
        <f>IF(N88="nulová",J88,0)</f>
        <v>0</v>
      </c>
      <c r="BJ88" s="20" t="s">
        <v>88</v>
      </c>
      <c r="BK88" s="181">
        <f>ROUND(I88*H88,2)</f>
        <v>0</v>
      </c>
      <c r="BL88" s="20" t="s">
        <v>1628</v>
      </c>
      <c r="BM88" s="180" t="s">
        <v>2540</v>
      </c>
    </row>
    <row r="89" spans="1:47" s="2" customFormat="1" ht="12">
      <c r="A89" s="40"/>
      <c r="B89" s="41"/>
      <c r="C89" s="40"/>
      <c r="D89" s="183" t="s">
        <v>229</v>
      </c>
      <c r="E89" s="40"/>
      <c r="F89" s="191" t="s">
        <v>2541</v>
      </c>
      <c r="G89" s="40"/>
      <c r="H89" s="40"/>
      <c r="I89" s="192"/>
      <c r="J89" s="40"/>
      <c r="K89" s="40"/>
      <c r="L89" s="41"/>
      <c r="M89" s="193"/>
      <c r="N89" s="194"/>
      <c r="O89" s="74"/>
      <c r="P89" s="74"/>
      <c r="Q89" s="74"/>
      <c r="R89" s="74"/>
      <c r="S89" s="74"/>
      <c r="T89" s="75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T89" s="20" t="s">
        <v>229</v>
      </c>
      <c r="AU89" s="20" t="s">
        <v>22</v>
      </c>
    </row>
    <row r="90" spans="1:65" s="2" customFormat="1" ht="24.15" customHeight="1">
      <c r="A90" s="40"/>
      <c r="B90" s="167"/>
      <c r="C90" s="168" t="s">
        <v>234</v>
      </c>
      <c r="D90" s="168" t="s">
        <v>218</v>
      </c>
      <c r="E90" s="169" t="s">
        <v>2542</v>
      </c>
      <c r="F90" s="170" t="s">
        <v>2543</v>
      </c>
      <c r="G90" s="171" t="s">
        <v>1435</v>
      </c>
      <c r="H90" s="172">
        <v>1</v>
      </c>
      <c r="I90" s="173"/>
      <c r="J90" s="174">
        <f>ROUND(I90*H90,2)</f>
        <v>0</v>
      </c>
      <c r="K90" s="175"/>
      <c r="L90" s="41"/>
      <c r="M90" s="176" t="s">
        <v>3</v>
      </c>
      <c r="N90" s="177" t="s">
        <v>51</v>
      </c>
      <c r="O90" s="74"/>
      <c r="P90" s="178">
        <f>O90*H90</f>
        <v>0</v>
      </c>
      <c r="Q90" s="178">
        <v>0</v>
      </c>
      <c r="R90" s="178">
        <f>Q90*H90</f>
        <v>0</v>
      </c>
      <c r="S90" s="178">
        <v>0</v>
      </c>
      <c r="T90" s="179">
        <f>S90*H90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180" t="s">
        <v>1628</v>
      </c>
      <c r="AT90" s="180" t="s">
        <v>218</v>
      </c>
      <c r="AU90" s="180" t="s">
        <v>22</v>
      </c>
      <c r="AY90" s="20" t="s">
        <v>216</v>
      </c>
      <c r="BE90" s="181">
        <f>IF(N90="základní",J90,0)</f>
        <v>0</v>
      </c>
      <c r="BF90" s="181">
        <f>IF(N90="snížená",J90,0)</f>
        <v>0</v>
      </c>
      <c r="BG90" s="181">
        <f>IF(N90="zákl. přenesená",J90,0)</f>
        <v>0</v>
      </c>
      <c r="BH90" s="181">
        <f>IF(N90="sníž. přenesená",J90,0)</f>
        <v>0</v>
      </c>
      <c r="BI90" s="181">
        <f>IF(N90="nulová",J90,0)</f>
        <v>0</v>
      </c>
      <c r="BJ90" s="20" t="s">
        <v>88</v>
      </c>
      <c r="BK90" s="181">
        <f>ROUND(I90*H90,2)</f>
        <v>0</v>
      </c>
      <c r="BL90" s="20" t="s">
        <v>1628</v>
      </c>
      <c r="BM90" s="180" t="s">
        <v>2544</v>
      </c>
    </row>
    <row r="91" spans="1:47" s="2" customFormat="1" ht="12">
      <c r="A91" s="40"/>
      <c r="B91" s="41"/>
      <c r="C91" s="40"/>
      <c r="D91" s="183" t="s">
        <v>229</v>
      </c>
      <c r="E91" s="40"/>
      <c r="F91" s="191" t="s">
        <v>2545</v>
      </c>
      <c r="G91" s="40"/>
      <c r="H91" s="40"/>
      <c r="I91" s="192"/>
      <c r="J91" s="40"/>
      <c r="K91" s="40"/>
      <c r="L91" s="41"/>
      <c r="M91" s="193"/>
      <c r="N91" s="194"/>
      <c r="O91" s="74"/>
      <c r="P91" s="74"/>
      <c r="Q91" s="74"/>
      <c r="R91" s="74"/>
      <c r="S91" s="74"/>
      <c r="T91" s="75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T91" s="20" t="s">
        <v>229</v>
      </c>
      <c r="AU91" s="20" t="s">
        <v>22</v>
      </c>
    </row>
    <row r="92" spans="1:65" s="2" customFormat="1" ht="14.4" customHeight="1">
      <c r="A92" s="40"/>
      <c r="B92" s="167"/>
      <c r="C92" s="168" t="s">
        <v>222</v>
      </c>
      <c r="D92" s="168" t="s">
        <v>218</v>
      </c>
      <c r="E92" s="169" t="s">
        <v>2546</v>
      </c>
      <c r="F92" s="170" t="s">
        <v>2547</v>
      </c>
      <c r="G92" s="171" t="s">
        <v>1435</v>
      </c>
      <c r="H92" s="172">
        <v>1</v>
      </c>
      <c r="I92" s="173"/>
      <c r="J92" s="174">
        <f>ROUND(I92*H92,2)</f>
        <v>0</v>
      </c>
      <c r="K92" s="175"/>
      <c r="L92" s="41"/>
      <c r="M92" s="176" t="s">
        <v>3</v>
      </c>
      <c r="N92" s="177" t="s">
        <v>51</v>
      </c>
      <c r="O92" s="74"/>
      <c r="P92" s="178">
        <f>O92*H92</f>
        <v>0</v>
      </c>
      <c r="Q92" s="178">
        <v>0</v>
      </c>
      <c r="R92" s="178">
        <f>Q92*H92</f>
        <v>0</v>
      </c>
      <c r="S92" s="178">
        <v>0</v>
      </c>
      <c r="T92" s="179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180" t="s">
        <v>1628</v>
      </c>
      <c r="AT92" s="180" t="s">
        <v>218</v>
      </c>
      <c r="AU92" s="180" t="s">
        <v>22</v>
      </c>
      <c r="AY92" s="20" t="s">
        <v>216</v>
      </c>
      <c r="BE92" s="181">
        <f>IF(N92="základní",J92,0)</f>
        <v>0</v>
      </c>
      <c r="BF92" s="181">
        <f>IF(N92="snížená",J92,0)</f>
        <v>0</v>
      </c>
      <c r="BG92" s="181">
        <f>IF(N92="zákl. přenesená",J92,0)</f>
        <v>0</v>
      </c>
      <c r="BH92" s="181">
        <f>IF(N92="sníž. přenesená",J92,0)</f>
        <v>0</v>
      </c>
      <c r="BI92" s="181">
        <f>IF(N92="nulová",J92,0)</f>
        <v>0</v>
      </c>
      <c r="BJ92" s="20" t="s">
        <v>88</v>
      </c>
      <c r="BK92" s="181">
        <f>ROUND(I92*H92,2)</f>
        <v>0</v>
      </c>
      <c r="BL92" s="20" t="s">
        <v>1628</v>
      </c>
      <c r="BM92" s="180" t="s">
        <v>2548</v>
      </c>
    </row>
    <row r="93" spans="1:47" s="2" customFormat="1" ht="12">
      <c r="A93" s="40"/>
      <c r="B93" s="41"/>
      <c r="C93" s="40"/>
      <c r="D93" s="183" t="s">
        <v>229</v>
      </c>
      <c r="E93" s="40"/>
      <c r="F93" s="191" t="s">
        <v>2549</v>
      </c>
      <c r="G93" s="40"/>
      <c r="H93" s="40"/>
      <c r="I93" s="192"/>
      <c r="J93" s="40"/>
      <c r="K93" s="40"/>
      <c r="L93" s="41"/>
      <c r="M93" s="193"/>
      <c r="N93" s="194"/>
      <c r="O93" s="74"/>
      <c r="P93" s="74"/>
      <c r="Q93" s="74"/>
      <c r="R93" s="74"/>
      <c r="S93" s="74"/>
      <c r="T93" s="75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20" t="s">
        <v>229</v>
      </c>
      <c r="AU93" s="20" t="s">
        <v>22</v>
      </c>
    </row>
    <row r="94" spans="1:65" s="2" customFormat="1" ht="14.4" customHeight="1">
      <c r="A94" s="40"/>
      <c r="B94" s="167"/>
      <c r="C94" s="168" t="s">
        <v>244</v>
      </c>
      <c r="D94" s="168" t="s">
        <v>218</v>
      </c>
      <c r="E94" s="169" t="s">
        <v>2550</v>
      </c>
      <c r="F94" s="170" t="s">
        <v>2551</v>
      </c>
      <c r="G94" s="171" t="s">
        <v>1435</v>
      </c>
      <c r="H94" s="172">
        <v>1</v>
      </c>
      <c r="I94" s="173"/>
      <c r="J94" s="174">
        <f>ROUND(I94*H94,2)</f>
        <v>0</v>
      </c>
      <c r="K94" s="175"/>
      <c r="L94" s="41"/>
      <c r="M94" s="176" t="s">
        <v>3</v>
      </c>
      <c r="N94" s="177" t="s">
        <v>51</v>
      </c>
      <c r="O94" s="74"/>
      <c r="P94" s="178">
        <f>O94*H94</f>
        <v>0</v>
      </c>
      <c r="Q94" s="178">
        <v>0</v>
      </c>
      <c r="R94" s="178">
        <f>Q94*H94</f>
        <v>0</v>
      </c>
      <c r="S94" s="178">
        <v>0</v>
      </c>
      <c r="T94" s="179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180" t="s">
        <v>1628</v>
      </c>
      <c r="AT94" s="180" t="s">
        <v>218</v>
      </c>
      <c r="AU94" s="180" t="s">
        <v>22</v>
      </c>
      <c r="AY94" s="20" t="s">
        <v>216</v>
      </c>
      <c r="BE94" s="181">
        <f>IF(N94="základní",J94,0)</f>
        <v>0</v>
      </c>
      <c r="BF94" s="181">
        <f>IF(N94="snížená",J94,0)</f>
        <v>0</v>
      </c>
      <c r="BG94" s="181">
        <f>IF(N94="zákl. přenesená",J94,0)</f>
        <v>0</v>
      </c>
      <c r="BH94" s="181">
        <f>IF(N94="sníž. přenesená",J94,0)</f>
        <v>0</v>
      </c>
      <c r="BI94" s="181">
        <f>IF(N94="nulová",J94,0)</f>
        <v>0</v>
      </c>
      <c r="BJ94" s="20" t="s">
        <v>88</v>
      </c>
      <c r="BK94" s="181">
        <f>ROUND(I94*H94,2)</f>
        <v>0</v>
      </c>
      <c r="BL94" s="20" t="s">
        <v>1628</v>
      </c>
      <c r="BM94" s="180" t="s">
        <v>2552</v>
      </c>
    </row>
    <row r="95" spans="1:47" s="2" customFormat="1" ht="12">
      <c r="A95" s="40"/>
      <c r="B95" s="41"/>
      <c r="C95" s="40"/>
      <c r="D95" s="183" t="s">
        <v>229</v>
      </c>
      <c r="E95" s="40"/>
      <c r="F95" s="191" t="s">
        <v>2553</v>
      </c>
      <c r="G95" s="40"/>
      <c r="H95" s="40"/>
      <c r="I95" s="192"/>
      <c r="J95" s="40"/>
      <c r="K95" s="40"/>
      <c r="L95" s="41"/>
      <c r="M95" s="193"/>
      <c r="N95" s="194"/>
      <c r="O95" s="74"/>
      <c r="P95" s="74"/>
      <c r="Q95" s="74"/>
      <c r="R95" s="74"/>
      <c r="S95" s="74"/>
      <c r="T95" s="75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T95" s="20" t="s">
        <v>229</v>
      </c>
      <c r="AU95" s="20" t="s">
        <v>22</v>
      </c>
    </row>
    <row r="96" spans="1:65" s="2" customFormat="1" ht="14.4" customHeight="1">
      <c r="A96" s="40"/>
      <c r="B96" s="167"/>
      <c r="C96" s="168" t="s">
        <v>248</v>
      </c>
      <c r="D96" s="168" t="s">
        <v>218</v>
      </c>
      <c r="E96" s="169" t="s">
        <v>2554</v>
      </c>
      <c r="F96" s="170" t="s">
        <v>2555</v>
      </c>
      <c r="G96" s="171" t="s">
        <v>1435</v>
      </c>
      <c r="H96" s="172">
        <v>1</v>
      </c>
      <c r="I96" s="173"/>
      <c r="J96" s="174">
        <f>ROUND(I96*H96,2)</f>
        <v>0</v>
      </c>
      <c r="K96" s="175"/>
      <c r="L96" s="41"/>
      <c r="M96" s="176" t="s">
        <v>3</v>
      </c>
      <c r="N96" s="177" t="s">
        <v>51</v>
      </c>
      <c r="O96" s="74"/>
      <c r="P96" s="178">
        <f>O96*H96</f>
        <v>0</v>
      </c>
      <c r="Q96" s="178">
        <v>0</v>
      </c>
      <c r="R96" s="178">
        <f>Q96*H96</f>
        <v>0</v>
      </c>
      <c r="S96" s="178">
        <v>0</v>
      </c>
      <c r="T96" s="179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180" t="s">
        <v>1628</v>
      </c>
      <c r="AT96" s="180" t="s">
        <v>218</v>
      </c>
      <c r="AU96" s="180" t="s">
        <v>22</v>
      </c>
      <c r="AY96" s="20" t="s">
        <v>216</v>
      </c>
      <c r="BE96" s="181">
        <f>IF(N96="základní",J96,0)</f>
        <v>0</v>
      </c>
      <c r="BF96" s="181">
        <f>IF(N96="snížená",J96,0)</f>
        <v>0</v>
      </c>
      <c r="BG96" s="181">
        <f>IF(N96="zákl. přenesená",J96,0)</f>
        <v>0</v>
      </c>
      <c r="BH96" s="181">
        <f>IF(N96="sníž. přenesená",J96,0)</f>
        <v>0</v>
      </c>
      <c r="BI96" s="181">
        <f>IF(N96="nulová",J96,0)</f>
        <v>0</v>
      </c>
      <c r="BJ96" s="20" t="s">
        <v>88</v>
      </c>
      <c r="BK96" s="181">
        <f>ROUND(I96*H96,2)</f>
        <v>0</v>
      </c>
      <c r="BL96" s="20" t="s">
        <v>1628</v>
      </c>
      <c r="BM96" s="180" t="s">
        <v>2556</v>
      </c>
    </row>
    <row r="97" spans="1:47" s="2" customFormat="1" ht="12">
      <c r="A97" s="40"/>
      <c r="B97" s="41"/>
      <c r="C97" s="40"/>
      <c r="D97" s="183" t="s">
        <v>229</v>
      </c>
      <c r="E97" s="40"/>
      <c r="F97" s="191" t="s">
        <v>2557</v>
      </c>
      <c r="G97" s="40"/>
      <c r="H97" s="40"/>
      <c r="I97" s="192"/>
      <c r="J97" s="40"/>
      <c r="K97" s="40"/>
      <c r="L97" s="41"/>
      <c r="M97" s="193"/>
      <c r="N97" s="194"/>
      <c r="O97" s="74"/>
      <c r="P97" s="74"/>
      <c r="Q97" s="74"/>
      <c r="R97" s="74"/>
      <c r="S97" s="74"/>
      <c r="T97" s="75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20" t="s">
        <v>229</v>
      </c>
      <c r="AU97" s="20" t="s">
        <v>22</v>
      </c>
    </row>
    <row r="98" spans="1:63" s="12" customFormat="1" ht="25.9" customHeight="1">
      <c r="A98" s="12"/>
      <c r="B98" s="154"/>
      <c r="C98" s="12"/>
      <c r="D98" s="155" t="s">
        <v>79</v>
      </c>
      <c r="E98" s="156" t="s">
        <v>1622</v>
      </c>
      <c r="F98" s="156" t="s">
        <v>1623</v>
      </c>
      <c r="G98" s="12"/>
      <c r="H98" s="12"/>
      <c r="I98" s="157"/>
      <c r="J98" s="158">
        <f>BK98</f>
        <v>0</v>
      </c>
      <c r="K98" s="12"/>
      <c r="L98" s="154"/>
      <c r="M98" s="159"/>
      <c r="N98" s="160"/>
      <c r="O98" s="160"/>
      <c r="P98" s="161">
        <f>P99</f>
        <v>0</v>
      </c>
      <c r="Q98" s="160"/>
      <c r="R98" s="161">
        <f>R99</f>
        <v>0</v>
      </c>
      <c r="S98" s="160"/>
      <c r="T98" s="162">
        <f>T99</f>
        <v>0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155" t="s">
        <v>244</v>
      </c>
      <c r="AT98" s="163" t="s">
        <v>79</v>
      </c>
      <c r="AU98" s="163" t="s">
        <v>80</v>
      </c>
      <c r="AY98" s="155" t="s">
        <v>216</v>
      </c>
      <c r="BK98" s="164">
        <f>BK99</f>
        <v>0</v>
      </c>
    </row>
    <row r="99" spans="1:63" s="12" customFormat="1" ht="22.8" customHeight="1">
      <c r="A99" s="12"/>
      <c r="B99" s="154"/>
      <c r="C99" s="12"/>
      <c r="D99" s="155" t="s">
        <v>79</v>
      </c>
      <c r="E99" s="165" t="s">
        <v>2558</v>
      </c>
      <c r="F99" s="165" t="s">
        <v>2559</v>
      </c>
      <c r="G99" s="12"/>
      <c r="H99" s="12"/>
      <c r="I99" s="157"/>
      <c r="J99" s="166">
        <f>BK99</f>
        <v>0</v>
      </c>
      <c r="K99" s="12"/>
      <c r="L99" s="154"/>
      <c r="M99" s="159"/>
      <c r="N99" s="160"/>
      <c r="O99" s="160"/>
      <c r="P99" s="161">
        <f>SUM(P100:P101)</f>
        <v>0</v>
      </c>
      <c r="Q99" s="160"/>
      <c r="R99" s="161">
        <f>SUM(R100:R101)</f>
        <v>0</v>
      </c>
      <c r="S99" s="160"/>
      <c r="T99" s="162">
        <f>SUM(T100:T101)</f>
        <v>0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155" t="s">
        <v>244</v>
      </c>
      <c r="AT99" s="163" t="s">
        <v>79</v>
      </c>
      <c r="AU99" s="163" t="s">
        <v>88</v>
      </c>
      <c r="AY99" s="155" t="s">
        <v>216</v>
      </c>
      <c r="BK99" s="164">
        <f>SUM(BK100:BK101)</f>
        <v>0</v>
      </c>
    </row>
    <row r="100" spans="1:65" s="2" customFormat="1" ht="24.15" customHeight="1">
      <c r="A100" s="40"/>
      <c r="B100" s="167"/>
      <c r="C100" s="168" t="s">
        <v>253</v>
      </c>
      <c r="D100" s="168" t="s">
        <v>218</v>
      </c>
      <c r="E100" s="169" t="s">
        <v>2560</v>
      </c>
      <c r="F100" s="170" t="s">
        <v>2561</v>
      </c>
      <c r="G100" s="171" t="s">
        <v>1435</v>
      </c>
      <c r="H100" s="172">
        <v>1</v>
      </c>
      <c r="I100" s="173"/>
      <c r="J100" s="174">
        <f>ROUND(I100*H100,2)</f>
        <v>0</v>
      </c>
      <c r="K100" s="175"/>
      <c r="L100" s="41"/>
      <c r="M100" s="176" t="s">
        <v>3</v>
      </c>
      <c r="N100" s="177" t="s">
        <v>51</v>
      </c>
      <c r="O100" s="74"/>
      <c r="P100" s="178">
        <f>O100*H100</f>
        <v>0</v>
      </c>
      <c r="Q100" s="178">
        <v>0</v>
      </c>
      <c r="R100" s="178">
        <f>Q100*H100</f>
        <v>0</v>
      </c>
      <c r="S100" s="178">
        <v>0</v>
      </c>
      <c r="T100" s="179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180" t="s">
        <v>1628</v>
      </c>
      <c r="AT100" s="180" t="s">
        <v>218</v>
      </c>
      <c r="AU100" s="180" t="s">
        <v>22</v>
      </c>
      <c r="AY100" s="20" t="s">
        <v>216</v>
      </c>
      <c r="BE100" s="181">
        <f>IF(N100="základní",J100,0)</f>
        <v>0</v>
      </c>
      <c r="BF100" s="181">
        <f>IF(N100="snížená",J100,0)</f>
        <v>0</v>
      </c>
      <c r="BG100" s="181">
        <f>IF(N100="zákl. přenesená",J100,0)</f>
        <v>0</v>
      </c>
      <c r="BH100" s="181">
        <f>IF(N100="sníž. přenesená",J100,0)</f>
        <v>0</v>
      </c>
      <c r="BI100" s="181">
        <f>IF(N100="nulová",J100,0)</f>
        <v>0</v>
      </c>
      <c r="BJ100" s="20" t="s">
        <v>88</v>
      </c>
      <c r="BK100" s="181">
        <f>ROUND(I100*H100,2)</f>
        <v>0</v>
      </c>
      <c r="BL100" s="20" t="s">
        <v>1628</v>
      </c>
      <c r="BM100" s="180" t="s">
        <v>2666</v>
      </c>
    </row>
    <row r="101" spans="1:47" s="2" customFormat="1" ht="12">
      <c r="A101" s="40"/>
      <c r="B101" s="41"/>
      <c r="C101" s="40"/>
      <c r="D101" s="183" t="s">
        <v>229</v>
      </c>
      <c r="E101" s="40"/>
      <c r="F101" s="191" t="s">
        <v>2563</v>
      </c>
      <c r="G101" s="40"/>
      <c r="H101" s="40"/>
      <c r="I101" s="192"/>
      <c r="J101" s="40"/>
      <c r="K101" s="40"/>
      <c r="L101" s="41"/>
      <c r="M101" s="226"/>
      <c r="N101" s="227"/>
      <c r="O101" s="216"/>
      <c r="P101" s="216"/>
      <c r="Q101" s="216"/>
      <c r="R101" s="216"/>
      <c r="S101" s="216"/>
      <c r="T101" s="228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T101" s="20" t="s">
        <v>229</v>
      </c>
      <c r="AU101" s="20" t="s">
        <v>22</v>
      </c>
    </row>
    <row r="102" spans="1:31" s="2" customFormat="1" ht="6.95" customHeight="1">
      <c r="A102" s="40"/>
      <c r="B102" s="57"/>
      <c r="C102" s="58"/>
      <c r="D102" s="58"/>
      <c r="E102" s="58"/>
      <c r="F102" s="58"/>
      <c r="G102" s="58"/>
      <c r="H102" s="58"/>
      <c r="I102" s="58"/>
      <c r="J102" s="58"/>
      <c r="K102" s="58"/>
      <c r="L102" s="41"/>
      <c r="M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</row>
  </sheetData>
  <autoFilter ref="C82:K101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9" t="s">
        <v>6</v>
      </c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182</v>
      </c>
    </row>
    <row r="3" spans="2:46" s="1" customFormat="1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3"/>
      <c r="AT3" s="20" t="s">
        <v>22</v>
      </c>
    </row>
    <row r="4" spans="2:46" s="1" customFormat="1" ht="24.95" customHeight="1">
      <c r="B4" s="23"/>
      <c r="D4" s="24" t="s">
        <v>186</v>
      </c>
      <c r="L4" s="23"/>
      <c r="M4" s="116" t="s">
        <v>11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33" t="s">
        <v>17</v>
      </c>
      <c r="L6" s="23"/>
    </row>
    <row r="7" spans="2:12" s="1" customFormat="1" ht="16.5" customHeight="1">
      <c r="B7" s="23"/>
      <c r="E7" s="117" t="str">
        <f>'Rekapitulace stavby'!K6</f>
        <v>II/187 Kolínec průtah</v>
      </c>
      <c r="F7" s="33"/>
      <c r="G7" s="33"/>
      <c r="H7" s="33"/>
      <c r="L7" s="23"/>
    </row>
    <row r="8" spans="1:31" s="2" customFormat="1" ht="12" customHeight="1">
      <c r="A8" s="40"/>
      <c r="B8" s="41"/>
      <c r="C8" s="40"/>
      <c r="D8" s="33" t="s">
        <v>187</v>
      </c>
      <c r="E8" s="40"/>
      <c r="F8" s="40"/>
      <c r="G8" s="40"/>
      <c r="H8" s="40"/>
      <c r="I8" s="40"/>
      <c r="J8" s="40"/>
      <c r="K8" s="40"/>
      <c r="L8" s="118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24.75" customHeight="1">
      <c r="A9" s="40"/>
      <c r="B9" s="41"/>
      <c r="C9" s="40"/>
      <c r="D9" s="40"/>
      <c r="E9" s="64" t="s">
        <v>2667</v>
      </c>
      <c r="F9" s="40"/>
      <c r="G9" s="40"/>
      <c r="H9" s="40"/>
      <c r="I9" s="40"/>
      <c r="J9" s="40"/>
      <c r="K9" s="40"/>
      <c r="L9" s="118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1"/>
      <c r="C10" s="40"/>
      <c r="D10" s="40"/>
      <c r="E10" s="40"/>
      <c r="F10" s="40"/>
      <c r="G10" s="40"/>
      <c r="H10" s="40"/>
      <c r="I10" s="40"/>
      <c r="J10" s="40"/>
      <c r="K10" s="40"/>
      <c r="L10" s="118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1"/>
      <c r="C11" s="40"/>
      <c r="D11" s="33" t="s">
        <v>19</v>
      </c>
      <c r="E11" s="40"/>
      <c r="F11" s="28" t="s">
        <v>20</v>
      </c>
      <c r="G11" s="40"/>
      <c r="H11" s="40"/>
      <c r="I11" s="33" t="s">
        <v>21</v>
      </c>
      <c r="J11" s="28" t="s">
        <v>3</v>
      </c>
      <c r="K11" s="40"/>
      <c r="L11" s="118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1"/>
      <c r="C12" s="40"/>
      <c r="D12" s="33" t="s">
        <v>23</v>
      </c>
      <c r="E12" s="40"/>
      <c r="F12" s="28" t="s">
        <v>24</v>
      </c>
      <c r="G12" s="40"/>
      <c r="H12" s="40"/>
      <c r="I12" s="33" t="s">
        <v>25</v>
      </c>
      <c r="J12" s="66" t="str">
        <f>'Rekapitulace stavby'!AN8</f>
        <v>21. 1. 2021</v>
      </c>
      <c r="K12" s="40"/>
      <c r="L12" s="118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1"/>
      <c r="C13" s="40"/>
      <c r="D13" s="40"/>
      <c r="E13" s="40"/>
      <c r="F13" s="40"/>
      <c r="G13" s="40"/>
      <c r="H13" s="40"/>
      <c r="I13" s="40"/>
      <c r="J13" s="40"/>
      <c r="K13" s="40"/>
      <c r="L13" s="118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1"/>
      <c r="C14" s="40"/>
      <c r="D14" s="33" t="s">
        <v>31</v>
      </c>
      <c r="E14" s="40"/>
      <c r="F14" s="40"/>
      <c r="G14" s="40"/>
      <c r="H14" s="40"/>
      <c r="I14" s="33" t="s">
        <v>32</v>
      </c>
      <c r="J14" s="28" t="s">
        <v>33</v>
      </c>
      <c r="K14" s="40"/>
      <c r="L14" s="118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1"/>
      <c r="C15" s="40"/>
      <c r="D15" s="40"/>
      <c r="E15" s="28" t="s">
        <v>34</v>
      </c>
      <c r="F15" s="40"/>
      <c r="G15" s="40"/>
      <c r="H15" s="40"/>
      <c r="I15" s="33" t="s">
        <v>35</v>
      </c>
      <c r="J15" s="28" t="s">
        <v>3</v>
      </c>
      <c r="K15" s="40"/>
      <c r="L15" s="118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1"/>
      <c r="C16" s="40"/>
      <c r="D16" s="40"/>
      <c r="E16" s="40"/>
      <c r="F16" s="40"/>
      <c r="G16" s="40"/>
      <c r="H16" s="40"/>
      <c r="I16" s="40"/>
      <c r="J16" s="40"/>
      <c r="K16" s="40"/>
      <c r="L16" s="118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1"/>
      <c r="C17" s="40"/>
      <c r="D17" s="33" t="s">
        <v>36</v>
      </c>
      <c r="E17" s="40"/>
      <c r="F17" s="40"/>
      <c r="G17" s="40"/>
      <c r="H17" s="40"/>
      <c r="I17" s="33" t="s">
        <v>32</v>
      </c>
      <c r="J17" s="34" t="str">
        <f>'Rekapitulace stavby'!AN13</f>
        <v>Vyplň údaj</v>
      </c>
      <c r="K17" s="40"/>
      <c r="L17" s="118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1"/>
      <c r="C18" s="40"/>
      <c r="D18" s="40"/>
      <c r="E18" s="34" t="str">
        <f>'Rekapitulace stavby'!E14</f>
        <v>Vyplň údaj</v>
      </c>
      <c r="F18" s="28"/>
      <c r="G18" s="28"/>
      <c r="H18" s="28"/>
      <c r="I18" s="33" t="s">
        <v>35</v>
      </c>
      <c r="J18" s="34" t="str">
        <f>'Rekapitulace stavby'!AN14</f>
        <v>Vyplň údaj</v>
      </c>
      <c r="K18" s="40"/>
      <c r="L18" s="118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1"/>
      <c r="C19" s="40"/>
      <c r="D19" s="40"/>
      <c r="E19" s="40"/>
      <c r="F19" s="40"/>
      <c r="G19" s="40"/>
      <c r="H19" s="40"/>
      <c r="I19" s="40"/>
      <c r="J19" s="40"/>
      <c r="K19" s="40"/>
      <c r="L19" s="118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1"/>
      <c r="C20" s="40"/>
      <c r="D20" s="33" t="s">
        <v>38</v>
      </c>
      <c r="E20" s="40"/>
      <c r="F20" s="40"/>
      <c r="G20" s="40"/>
      <c r="H20" s="40"/>
      <c r="I20" s="33" t="s">
        <v>32</v>
      </c>
      <c r="J20" s="28" t="s">
        <v>39</v>
      </c>
      <c r="K20" s="40"/>
      <c r="L20" s="118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1"/>
      <c r="C21" s="40"/>
      <c r="D21" s="40"/>
      <c r="E21" s="28" t="s">
        <v>40</v>
      </c>
      <c r="F21" s="40"/>
      <c r="G21" s="40"/>
      <c r="H21" s="40"/>
      <c r="I21" s="33" t="s">
        <v>35</v>
      </c>
      <c r="J21" s="28" t="s">
        <v>3</v>
      </c>
      <c r="K21" s="40"/>
      <c r="L21" s="118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1"/>
      <c r="C22" s="40"/>
      <c r="D22" s="40"/>
      <c r="E22" s="40"/>
      <c r="F22" s="40"/>
      <c r="G22" s="40"/>
      <c r="H22" s="40"/>
      <c r="I22" s="40"/>
      <c r="J22" s="40"/>
      <c r="K22" s="40"/>
      <c r="L22" s="118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1"/>
      <c r="C23" s="40"/>
      <c r="D23" s="33" t="s">
        <v>42</v>
      </c>
      <c r="E23" s="40"/>
      <c r="F23" s="40"/>
      <c r="G23" s="40"/>
      <c r="H23" s="40"/>
      <c r="I23" s="33" t="s">
        <v>32</v>
      </c>
      <c r="J23" s="28" t="s">
        <v>39</v>
      </c>
      <c r="K23" s="40"/>
      <c r="L23" s="118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1"/>
      <c r="C24" s="40"/>
      <c r="D24" s="40"/>
      <c r="E24" s="28" t="s">
        <v>43</v>
      </c>
      <c r="F24" s="40"/>
      <c r="G24" s="40"/>
      <c r="H24" s="40"/>
      <c r="I24" s="33" t="s">
        <v>35</v>
      </c>
      <c r="J24" s="28" t="s">
        <v>3</v>
      </c>
      <c r="K24" s="40"/>
      <c r="L24" s="118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1"/>
      <c r="C25" s="40"/>
      <c r="D25" s="40"/>
      <c r="E25" s="40"/>
      <c r="F25" s="40"/>
      <c r="G25" s="40"/>
      <c r="H25" s="40"/>
      <c r="I25" s="40"/>
      <c r="J25" s="40"/>
      <c r="K25" s="40"/>
      <c r="L25" s="118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1"/>
      <c r="C26" s="40"/>
      <c r="D26" s="33" t="s">
        <v>44</v>
      </c>
      <c r="E26" s="40"/>
      <c r="F26" s="40"/>
      <c r="G26" s="40"/>
      <c r="H26" s="40"/>
      <c r="I26" s="40"/>
      <c r="J26" s="40"/>
      <c r="K26" s="40"/>
      <c r="L26" s="118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19"/>
      <c r="B27" s="120"/>
      <c r="C27" s="119"/>
      <c r="D27" s="119"/>
      <c r="E27" s="38" t="s">
        <v>3</v>
      </c>
      <c r="F27" s="38"/>
      <c r="G27" s="38"/>
      <c r="H27" s="38"/>
      <c r="I27" s="119"/>
      <c r="J27" s="119"/>
      <c r="K27" s="119"/>
      <c r="L27" s="121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</row>
    <row r="28" spans="1:31" s="2" customFormat="1" ht="6.95" customHeight="1">
      <c r="A28" s="40"/>
      <c r="B28" s="41"/>
      <c r="C28" s="40"/>
      <c r="D28" s="40"/>
      <c r="E28" s="40"/>
      <c r="F28" s="40"/>
      <c r="G28" s="40"/>
      <c r="H28" s="40"/>
      <c r="I28" s="40"/>
      <c r="J28" s="40"/>
      <c r="K28" s="40"/>
      <c r="L28" s="118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1"/>
      <c r="C29" s="40"/>
      <c r="D29" s="86"/>
      <c r="E29" s="86"/>
      <c r="F29" s="86"/>
      <c r="G29" s="86"/>
      <c r="H29" s="86"/>
      <c r="I29" s="86"/>
      <c r="J29" s="86"/>
      <c r="K29" s="86"/>
      <c r="L29" s="118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1"/>
      <c r="C30" s="40"/>
      <c r="D30" s="122" t="s">
        <v>46</v>
      </c>
      <c r="E30" s="40"/>
      <c r="F30" s="40"/>
      <c r="G30" s="40"/>
      <c r="H30" s="40"/>
      <c r="I30" s="40"/>
      <c r="J30" s="92">
        <f>ROUND(J87,2)</f>
        <v>0</v>
      </c>
      <c r="K30" s="40"/>
      <c r="L30" s="118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1"/>
      <c r="C31" s="40"/>
      <c r="D31" s="86"/>
      <c r="E31" s="86"/>
      <c r="F31" s="86"/>
      <c r="G31" s="86"/>
      <c r="H31" s="86"/>
      <c r="I31" s="86"/>
      <c r="J31" s="86"/>
      <c r="K31" s="86"/>
      <c r="L31" s="118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1"/>
      <c r="C32" s="40"/>
      <c r="D32" s="40"/>
      <c r="E32" s="40"/>
      <c r="F32" s="45" t="s">
        <v>48</v>
      </c>
      <c r="G32" s="40"/>
      <c r="H32" s="40"/>
      <c r="I32" s="45" t="s">
        <v>47</v>
      </c>
      <c r="J32" s="45" t="s">
        <v>49</v>
      </c>
      <c r="K32" s="40"/>
      <c r="L32" s="118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1"/>
      <c r="C33" s="40"/>
      <c r="D33" s="123" t="s">
        <v>50</v>
      </c>
      <c r="E33" s="33" t="s">
        <v>51</v>
      </c>
      <c r="F33" s="124">
        <f>ROUND((SUM(BE87:BE135)),2)</f>
        <v>0</v>
      </c>
      <c r="G33" s="40"/>
      <c r="H33" s="40"/>
      <c r="I33" s="125">
        <v>0.21</v>
      </c>
      <c r="J33" s="124">
        <f>ROUND(((SUM(BE87:BE135))*I33),2)</f>
        <v>0</v>
      </c>
      <c r="K33" s="40"/>
      <c r="L33" s="118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1"/>
      <c r="C34" s="40"/>
      <c r="D34" s="40"/>
      <c r="E34" s="33" t="s">
        <v>52</v>
      </c>
      <c r="F34" s="124">
        <f>ROUND((SUM(BF87:BF135)),2)</f>
        <v>0</v>
      </c>
      <c r="G34" s="40"/>
      <c r="H34" s="40"/>
      <c r="I34" s="125">
        <v>0.15</v>
      </c>
      <c r="J34" s="124">
        <f>ROUND(((SUM(BF87:BF135))*I34),2)</f>
        <v>0</v>
      </c>
      <c r="K34" s="40"/>
      <c r="L34" s="118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1"/>
      <c r="C35" s="40"/>
      <c r="D35" s="40"/>
      <c r="E35" s="33" t="s">
        <v>53</v>
      </c>
      <c r="F35" s="124">
        <f>ROUND((SUM(BG87:BG135)),2)</f>
        <v>0</v>
      </c>
      <c r="G35" s="40"/>
      <c r="H35" s="40"/>
      <c r="I35" s="125">
        <v>0.21</v>
      </c>
      <c r="J35" s="124">
        <f>0</f>
        <v>0</v>
      </c>
      <c r="K35" s="40"/>
      <c r="L35" s="118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1"/>
      <c r="C36" s="40"/>
      <c r="D36" s="40"/>
      <c r="E36" s="33" t="s">
        <v>54</v>
      </c>
      <c r="F36" s="124">
        <f>ROUND((SUM(BH87:BH135)),2)</f>
        <v>0</v>
      </c>
      <c r="G36" s="40"/>
      <c r="H36" s="40"/>
      <c r="I36" s="125">
        <v>0.15</v>
      </c>
      <c r="J36" s="124">
        <f>0</f>
        <v>0</v>
      </c>
      <c r="K36" s="40"/>
      <c r="L36" s="118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1"/>
      <c r="C37" s="40"/>
      <c r="D37" s="40"/>
      <c r="E37" s="33" t="s">
        <v>55</v>
      </c>
      <c r="F37" s="124">
        <f>ROUND((SUM(BI87:BI135)),2)</f>
        <v>0</v>
      </c>
      <c r="G37" s="40"/>
      <c r="H37" s="40"/>
      <c r="I37" s="125">
        <v>0</v>
      </c>
      <c r="J37" s="124">
        <f>0</f>
        <v>0</v>
      </c>
      <c r="K37" s="40"/>
      <c r="L37" s="118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1"/>
      <c r="C38" s="40"/>
      <c r="D38" s="40"/>
      <c r="E38" s="40"/>
      <c r="F38" s="40"/>
      <c r="G38" s="40"/>
      <c r="H38" s="40"/>
      <c r="I38" s="40"/>
      <c r="J38" s="40"/>
      <c r="K38" s="40"/>
      <c r="L38" s="118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1"/>
      <c r="C39" s="126"/>
      <c r="D39" s="127" t="s">
        <v>56</v>
      </c>
      <c r="E39" s="78"/>
      <c r="F39" s="78"/>
      <c r="G39" s="128" t="s">
        <v>57</v>
      </c>
      <c r="H39" s="129" t="s">
        <v>58</v>
      </c>
      <c r="I39" s="78"/>
      <c r="J39" s="130">
        <f>SUM(J30:J37)</f>
        <v>0</v>
      </c>
      <c r="K39" s="131"/>
      <c r="L39" s="118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57"/>
      <c r="C40" s="58"/>
      <c r="D40" s="58"/>
      <c r="E40" s="58"/>
      <c r="F40" s="58"/>
      <c r="G40" s="58"/>
      <c r="H40" s="58"/>
      <c r="I40" s="58"/>
      <c r="J40" s="58"/>
      <c r="K40" s="58"/>
      <c r="L40" s="118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59"/>
      <c r="C44" s="60"/>
      <c r="D44" s="60"/>
      <c r="E44" s="60"/>
      <c r="F44" s="60"/>
      <c r="G44" s="60"/>
      <c r="H44" s="60"/>
      <c r="I44" s="60"/>
      <c r="J44" s="60"/>
      <c r="K44" s="60"/>
      <c r="L44" s="118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4" t="s">
        <v>189</v>
      </c>
      <c r="D45" s="40"/>
      <c r="E45" s="40"/>
      <c r="F45" s="40"/>
      <c r="G45" s="40"/>
      <c r="H45" s="40"/>
      <c r="I45" s="40"/>
      <c r="J45" s="40"/>
      <c r="K45" s="40"/>
      <c r="L45" s="118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0"/>
      <c r="D46" s="40"/>
      <c r="E46" s="40"/>
      <c r="F46" s="40"/>
      <c r="G46" s="40"/>
      <c r="H46" s="40"/>
      <c r="I46" s="40"/>
      <c r="J46" s="40"/>
      <c r="K46" s="40"/>
      <c r="L46" s="118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3" t="s">
        <v>17</v>
      </c>
      <c r="D47" s="40"/>
      <c r="E47" s="40"/>
      <c r="F47" s="40"/>
      <c r="G47" s="40"/>
      <c r="H47" s="40"/>
      <c r="I47" s="40"/>
      <c r="J47" s="40"/>
      <c r="K47" s="40"/>
      <c r="L47" s="118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0"/>
      <c r="D48" s="40"/>
      <c r="E48" s="117" t="str">
        <f>E7</f>
        <v>II/187 Kolínec průtah</v>
      </c>
      <c r="F48" s="33"/>
      <c r="G48" s="33"/>
      <c r="H48" s="33"/>
      <c r="I48" s="40"/>
      <c r="J48" s="40"/>
      <c r="K48" s="40"/>
      <c r="L48" s="118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3" t="s">
        <v>187</v>
      </c>
      <c r="D49" s="40"/>
      <c r="E49" s="40"/>
      <c r="F49" s="40"/>
      <c r="G49" s="40"/>
      <c r="H49" s="40"/>
      <c r="I49" s="40"/>
      <c r="J49" s="40"/>
      <c r="K49" s="40"/>
      <c r="L49" s="118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24.75" customHeight="1">
      <c r="A50" s="40"/>
      <c r="B50" s="41"/>
      <c r="C50" s="40"/>
      <c r="D50" s="40"/>
      <c r="E50" s="64" t="str">
        <f>E9</f>
        <v xml:space="preserve">VRN.3.1 - Vedlejší rozpočtové náklady -  III. úsek - neuznatelné náklady</v>
      </c>
      <c r="F50" s="40"/>
      <c r="G50" s="40"/>
      <c r="H50" s="40"/>
      <c r="I50" s="40"/>
      <c r="J50" s="40"/>
      <c r="K50" s="40"/>
      <c r="L50" s="118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0"/>
      <c r="D51" s="40"/>
      <c r="E51" s="40"/>
      <c r="F51" s="40"/>
      <c r="G51" s="40"/>
      <c r="H51" s="40"/>
      <c r="I51" s="40"/>
      <c r="J51" s="40"/>
      <c r="K51" s="40"/>
      <c r="L51" s="118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3" t="s">
        <v>23</v>
      </c>
      <c r="D52" s="40"/>
      <c r="E52" s="40"/>
      <c r="F52" s="28" t="str">
        <f>F12</f>
        <v>Kolínec</v>
      </c>
      <c r="G52" s="40"/>
      <c r="H52" s="40"/>
      <c r="I52" s="33" t="s">
        <v>25</v>
      </c>
      <c r="J52" s="66" t="str">
        <f>IF(J12="","",J12)</f>
        <v>21. 1. 2021</v>
      </c>
      <c r="K52" s="40"/>
      <c r="L52" s="118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0"/>
      <c r="D53" s="40"/>
      <c r="E53" s="40"/>
      <c r="F53" s="40"/>
      <c r="G53" s="40"/>
      <c r="H53" s="40"/>
      <c r="I53" s="40"/>
      <c r="J53" s="40"/>
      <c r="K53" s="40"/>
      <c r="L53" s="118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40.05" customHeight="1">
      <c r="A54" s="40"/>
      <c r="B54" s="41"/>
      <c r="C54" s="33" t="s">
        <v>31</v>
      </c>
      <c r="D54" s="40"/>
      <c r="E54" s="40"/>
      <c r="F54" s="28" t="str">
        <f>E15</f>
        <v>Městys Kolínec, Kolínec 28, 341 12 Kolínec</v>
      </c>
      <c r="G54" s="40"/>
      <c r="H54" s="40"/>
      <c r="I54" s="33" t="s">
        <v>38</v>
      </c>
      <c r="J54" s="38" t="str">
        <f>E21</f>
        <v>Ing. arch. Martin Jirovský Ph.D., MBA</v>
      </c>
      <c r="K54" s="40"/>
      <c r="L54" s="118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40.05" customHeight="1">
      <c r="A55" s="40"/>
      <c r="B55" s="41"/>
      <c r="C55" s="33" t="s">
        <v>36</v>
      </c>
      <c r="D55" s="40"/>
      <c r="E55" s="40"/>
      <c r="F55" s="28" t="str">
        <f>IF(E18="","",E18)</f>
        <v>Vyplň údaj</v>
      </c>
      <c r="G55" s="40"/>
      <c r="H55" s="40"/>
      <c r="I55" s="33" t="s">
        <v>42</v>
      </c>
      <c r="J55" s="38" t="str">
        <f>E24</f>
        <v>Centrum služen Staré město; Petra Stejskalová</v>
      </c>
      <c r="K55" s="40"/>
      <c r="L55" s="118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0"/>
      <c r="D56" s="40"/>
      <c r="E56" s="40"/>
      <c r="F56" s="40"/>
      <c r="G56" s="40"/>
      <c r="H56" s="40"/>
      <c r="I56" s="40"/>
      <c r="J56" s="40"/>
      <c r="K56" s="40"/>
      <c r="L56" s="118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32" t="s">
        <v>190</v>
      </c>
      <c r="D57" s="126"/>
      <c r="E57" s="126"/>
      <c r="F57" s="126"/>
      <c r="G57" s="126"/>
      <c r="H57" s="126"/>
      <c r="I57" s="126"/>
      <c r="J57" s="133" t="s">
        <v>191</v>
      </c>
      <c r="K57" s="126"/>
      <c r="L57" s="118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0"/>
      <c r="D58" s="40"/>
      <c r="E58" s="40"/>
      <c r="F58" s="40"/>
      <c r="G58" s="40"/>
      <c r="H58" s="40"/>
      <c r="I58" s="40"/>
      <c r="J58" s="40"/>
      <c r="K58" s="40"/>
      <c r="L58" s="118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34" t="s">
        <v>78</v>
      </c>
      <c r="D59" s="40"/>
      <c r="E59" s="40"/>
      <c r="F59" s="40"/>
      <c r="G59" s="40"/>
      <c r="H59" s="40"/>
      <c r="I59" s="40"/>
      <c r="J59" s="92">
        <f>J87</f>
        <v>0</v>
      </c>
      <c r="K59" s="40"/>
      <c r="L59" s="118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20" t="s">
        <v>192</v>
      </c>
    </row>
    <row r="60" spans="1:31" s="9" customFormat="1" ht="24.95" customHeight="1">
      <c r="A60" s="9"/>
      <c r="B60" s="135"/>
      <c r="C60" s="9"/>
      <c r="D60" s="136" t="s">
        <v>193</v>
      </c>
      <c r="E60" s="137"/>
      <c r="F60" s="137"/>
      <c r="G60" s="137"/>
      <c r="H60" s="137"/>
      <c r="I60" s="137"/>
      <c r="J60" s="138">
        <f>J88</f>
        <v>0</v>
      </c>
      <c r="K60" s="9"/>
      <c r="L60" s="135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39"/>
      <c r="C61" s="10"/>
      <c r="D61" s="140" t="s">
        <v>198</v>
      </c>
      <c r="E61" s="141"/>
      <c r="F61" s="141"/>
      <c r="G61" s="141"/>
      <c r="H61" s="141"/>
      <c r="I61" s="141"/>
      <c r="J61" s="142">
        <f>J89</f>
        <v>0</v>
      </c>
      <c r="K61" s="10"/>
      <c r="L61" s="13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9" customFormat="1" ht="24.95" customHeight="1">
      <c r="A62" s="9"/>
      <c r="B62" s="135"/>
      <c r="C62" s="9"/>
      <c r="D62" s="136" t="s">
        <v>1460</v>
      </c>
      <c r="E62" s="137"/>
      <c r="F62" s="137"/>
      <c r="G62" s="137"/>
      <c r="H62" s="137"/>
      <c r="I62" s="137"/>
      <c r="J62" s="138">
        <f>J92</f>
        <v>0</v>
      </c>
      <c r="K62" s="9"/>
      <c r="L62" s="135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39"/>
      <c r="C63" s="10"/>
      <c r="D63" s="140" t="s">
        <v>2565</v>
      </c>
      <c r="E63" s="141"/>
      <c r="F63" s="141"/>
      <c r="G63" s="141"/>
      <c r="H63" s="141"/>
      <c r="I63" s="141"/>
      <c r="J63" s="142">
        <f>J93</f>
        <v>0</v>
      </c>
      <c r="K63" s="10"/>
      <c r="L63" s="13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39"/>
      <c r="C64" s="10"/>
      <c r="D64" s="140" t="s">
        <v>2566</v>
      </c>
      <c r="E64" s="141"/>
      <c r="F64" s="141"/>
      <c r="G64" s="141"/>
      <c r="H64" s="141"/>
      <c r="I64" s="141"/>
      <c r="J64" s="142">
        <f>J111</f>
        <v>0</v>
      </c>
      <c r="K64" s="10"/>
      <c r="L64" s="13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39"/>
      <c r="C65" s="10"/>
      <c r="D65" s="140" t="s">
        <v>1461</v>
      </c>
      <c r="E65" s="141"/>
      <c r="F65" s="141"/>
      <c r="G65" s="141"/>
      <c r="H65" s="141"/>
      <c r="I65" s="141"/>
      <c r="J65" s="142">
        <f>J116</f>
        <v>0</v>
      </c>
      <c r="K65" s="10"/>
      <c r="L65" s="13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39"/>
      <c r="C66" s="10"/>
      <c r="D66" s="140" t="s">
        <v>2531</v>
      </c>
      <c r="E66" s="141"/>
      <c r="F66" s="141"/>
      <c r="G66" s="141"/>
      <c r="H66" s="141"/>
      <c r="I66" s="141"/>
      <c r="J66" s="142">
        <f>J129</f>
        <v>0</v>
      </c>
      <c r="K66" s="10"/>
      <c r="L66" s="139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39"/>
      <c r="C67" s="10"/>
      <c r="D67" s="140" t="s">
        <v>2567</v>
      </c>
      <c r="E67" s="141"/>
      <c r="F67" s="141"/>
      <c r="G67" s="141"/>
      <c r="H67" s="141"/>
      <c r="I67" s="141"/>
      <c r="J67" s="142">
        <f>J134</f>
        <v>0</v>
      </c>
      <c r="K67" s="10"/>
      <c r="L67" s="139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2" customFormat="1" ht="21.8" customHeight="1">
      <c r="A68" s="40"/>
      <c r="B68" s="41"/>
      <c r="C68" s="40"/>
      <c r="D68" s="40"/>
      <c r="E68" s="40"/>
      <c r="F68" s="40"/>
      <c r="G68" s="40"/>
      <c r="H68" s="40"/>
      <c r="I68" s="40"/>
      <c r="J68" s="40"/>
      <c r="K68" s="40"/>
      <c r="L68" s="118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pans="1:31" s="2" customFormat="1" ht="6.95" customHeight="1">
      <c r="A69" s="40"/>
      <c r="B69" s="57"/>
      <c r="C69" s="58"/>
      <c r="D69" s="58"/>
      <c r="E69" s="58"/>
      <c r="F69" s="58"/>
      <c r="G69" s="58"/>
      <c r="H69" s="58"/>
      <c r="I69" s="58"/>
      <c r="J69" s="58"/>
      <c r="K69" s="58"/>
      <c r="L69" s="118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3" spans="1:31" s="2" customFormat="1" ht="6.95" customHeight="1">
      <c r="A73" s="40"/>
      <c r="B73" s="59"/>
      <c r="C73" s="60"/>
      <c r="D73" s="60"/>
      <c r="E73" s="60"/>
      <c r="F73" s="60"/>
      <c r="G73" s="60"/>
      <c r="H73" s="60"/>
      <c r="I73" s="60"/>
      <c r="J73" s="60"/>
      <c r="K73" s="60"/>
      <c r="L73" s="118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24.95" customHeight="1">
      <c r="A74" s="40"/>
      <c r="B74" s="41"/>
      <c r="C74" s="24" t="s">
        <v>201</v>
      </c>
      <c r="D74" s="40"/>
      <c r="E74" s="40"/>
      <c r="F74" s="40"/>
      <c r="G74" s="40"/>
      <c r="H74" s="40"/>
      <c r="I74" s="40"/>
      <c r="J74" s="40"/>
      <c r="K74" s="40"/>
      <c r="L74" s="118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6.95" customHeight="1">
      <c r="A75" s="40"/>
      <c r="B75" s="41"/>
      <c r="C75" s="40"/>
      <c r="D75" s="40"/>
      <c r="E75" s="40"/>
      <c r="F75" s="40"/>
      <c r="G75" s="40"/>
      <c r="H75" s="40"/>
      <c r="I75" s="40"/>
      <c r="J75" s="40"/>
      <c r="K75" s="40"/>
      <c r="L75" s="118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2" customHeight="1">
      <c r="A76" s="40"/>
      <c r="B76" s="41"/>
      <c r="C76" s="33" t="s">
        <v>17</v>
      </c>
      <c r="D76" s="40"/>
      <c r="E76" s="40"/>
      <c r="F76" s="40"/>
      <c r="G76" s="40"/>
      <c r="H76" s="40"/>
      <c r="I76" s="40"/>
      <c r="J76" s="40"/>
      <c r="K76" s="40"/>
      <c r="L76" s="118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6.5" customHeight="1">
      <c r="A77" s="40"/>
      <c r="B77" s="41"/>
      <c r="C77" s="40"/>
      <c r="D77" s="40"/>
      <c r="E77" s="117" t="str">
        <f>E7</f>
        <v>II/187 Kolínec průtah</v>
      </c>
      <c r="F77" s="33"/>
      <c r="G77" s="33"/>
      <c r="H77" s="33"/>
      <c r="I77" s="40"/>
      <c r="J77" s="40"/>
      <c r="K77" s="40"/>
      <c r="L77" s="118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3" t="s">
        <v>187</v>
      </c>
      <c r="D78" s="40"/>
      <c r="E78" s="40"/>
      <c r="F78" s="40"/>
      <c r="G78" s="40"/>
      <c r="H78" s="40"/>
      <c r="I78" s="40"/>
      <c r="J78" s="40"/>
      <c r="K78" s="40"/>
      <c r="L78" s="118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24.75" customHeight="1">
      <c r="A79" s="40"/>
      <c r="B79" s="41"/>
      <c r="C79" s="40"/>
      <c r="D79" s="40"/>
      <c r="E79" s="64" t="str">
        <f>E9</f>
        <v xml:space="preserve">VRN.3.1 - Vedlejší rozpočtové náklady -  III. úsek - neuznatelné náklady</v>
      </c>
      <c r="F79" s="40"/>
      <c r="G79" s="40"/>
      <c r="H79" s="40"/>
      <c r="I79" s="40"/>
      <c r="J79" s="40"/>
      <c r="K79" s="40"/>
      <c r="L79" s="118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0"/>
      <c r="D80" s="40"/>
      <c r="E80" s="40"/>
      <c r="F80" s="40"/>
      <c r="G80" s="40"/>
      <c r="H80" s="40"/>
      <c r="I80" s="40"/>
      <c r="J80" s="40"/>
      <c r="K80" s="40"/>
      <c r="L80" s="118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2" customHeight="1">
      <c r="A81" s="40"/>
      <c r="B81" s="41"/>
      <c r="C81" s="33" t="s">
        <v>23</v>
      </c>
      <c r="D81" s="40"/>
      <c r="E81" s="40"/>
      <c r="F81" s="28" t="str">
        <f>F12</f>
        <v>Kolínec</v>
      </c>
      <c r="G81" s="40"/>
      <c r="H81" s="40"/>
      <c r="I81" s="33" t="s">
        <v>25</v>
      </c>
      <c r="J81" s="66" t="str">
        <f>IF(J12="","",J12)</f>
        <v>21. 1. 2021</v>
      </c>
      <c r="K81" s="40"/>
      <c r="L81" s="118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6.95" customHeight="1">
      <c r="A82" s="40"/>
      <c r="B82" s="41"/>
      <c r="C82" s="40"/>
      <c r="D82" s="40"/>
      <c r="E82" s="40"/>
      <c r="F82" s="40"/>
      <c r="G82" s="40"/>
      <c r="H82" s="40"/>
      <c r="I82" s="40"/>
      <c r="J82" s="40"/>
      <c r="K82" s="40"/>
      <c r="L82" s="118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40.05" customHeight="1">
      <c r="A83" s="40"/>
      <c r="B83" s="41"/>
      <c r="C83" s="33" t="s">
        <v>31</v>
      </c>
      <c r="D83" s="40"/>
      <c r="E83" s="40"/>
      <c r="F83" s="28" t="str">
        <f>E15</f>
        <v>Městys Kolínec, Kolínec 28, 341 12 Kolínec</v>
      </c>
      <c r="G83" s="40"/>
      <c r="H83" s="40"/>
      <c r="I83" s="33" t="s">
        <v>38</v>
      </c>
      <c r="J83" s="38" t="str">
        <f>E21</f>
        <v>Ing. arch. Martin Jirovský Ph.D., MBA</v>
      </c>
      <c r="K83" s="40"/>
      <c r="L83" s="118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40.05" customHeight="1">
      <c r="A84" s="40"/>
      <c r="B84" s="41"/>
      <c r="C84" s="33" t="s">
        <v>36</v>
      </c>
      <c r="D84" s="40"/>
      <c r="E84" s="40"/>
      <c r="F84" s="28" t="str">
        <f>IF(E18="","",E18)</f>
        <v>Vyplň údaj</v>
      </c>
      <c r="G84" s="40"/>
      <c r="H84" s="40"/>
      <c r="I84" s="33" t="s">
        <v>42</v>
      </c>
      <c r="J84" s="38" t="str">
        <f>E24</f>
        <v>Centrum služen Staré město; Petra Stejskalová</v>
      </c>
      <c r="K84" s="40"/>
      <c r="L84" s="118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0.3" customHeight="1">
      <c r="A85" s="40"/>
      <c r="B85" s="41"/>
      <c r="C85" s="40"/>
      <c r="D85" s="40"/>
      <c r="E85" s="40"/>
      <c r="F85" s="40"/>
      <c r="G85" s="40"/>
      <c r="H85" s="40"/>
      <c r="I85" s="40"/>
      <c r="J85" s="40"/>
      <c r="K85" s="40"/>
      <c r="L85" s="118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11" customFormat="1" ht="29.25" customHeight="1">
      <c r="A86" s="143"/>
      <c r="B86" s="144"/>
      <c r="C86" s="145" t="s">
        <v>202</v>
      </c>
      <c r="D86" s="146" t="s">
        <v>65</v>
      </c>
      <c r="E86" s="146" t="s">
        <v>61</v>
      </c>
      <c r="F86" s="146" t="s">
        <v>62</v>
      </c>
      <c r="G86" s="146" t="s">
        <v>203</v>
      </c>
      <c r="H86" s="146" t="s">
        <v>204</v>
      </c>
      <c r="I86" s="146" t="s">
        <v>205</v>
      </c>
      <c r="J86" s="147" t="s">
        <v>191</v>
      </c>
      <c r="K86" s="148" t="s">
        <v>206</v>
      </c>
      <c r="L86" s="149"/>
      <c r="M86" s="82" t="s">
        <v>3</v>
      </c>
      <c r="N86" s="83" t="s">
        <v>50</v>
      </c>
      <c r="O86" s="83" t="s">
        <v>207</v>
      </c>
      <c r="P86" s="83" t="s">
        <v>208</v>
      </c>
      <c r="Q86" s="83" t="s">
        <v>209</v>
      </c>
      <c r="R86" s="83" t="s">
        <v>210</v>
      </c>
      <c r="S86" s="83" t="s">
        <v>211</v>
      </c>
      <c r="T86" s="84" t="s">
        <v>212</v>
      </c>
      <c r="U86" s="143"/>
      <c r="V86" s="143"/>
      <c r="W86" s="143"/>
      <c r="X86" s="143"/>
      <c r="Y86" s="143"/>
      <c r="Z86" s="143"/>
      <c r="AA86" s="143"/>
      <c r="AB86" s="143"/>
      <c r="AC86" s="143"/>
      <c r="AD86" s="143"/>
      <c r="AE86" s="143"/>
    </row>
    <row r="87" spans="1:63" s="2" customFormat="1" ht="22.8" customHeight="1">
      <c r="A87" s="40"/>
      <c r="B87" s="41"/>
      <c r="C87" s="89" t="s">
        <v>213</v>
      </c>
      <c r="D87" s="40"/>
      <c r="E87" s="40"/>
      <c r="F87" s="40"/>
      <c r="G87" s="40"/>
      <c r="H87" s="40"/>
      <c r="I87" s="40"/>
      <c r="J87" s="150">
        <f>BK87</f>
        <v>0</v>
      </c>
      <c r="K87" s="40"/>
      <c r="L87" s="41"/>
      <c r="M87" s="85"/>
      <c r="N87" s="70"/>
      <c r="O87" s="86"/>
      <c r="P87" s="151">
        <f>P88+P92</f>
        <v>0</v>
      </c>
      <c r="Q87" s="86"/>
      <c r="R87" s="151">
        <f>R88+R92</f>
        <v>0</v>
      </c>
      <c r="S87" s="86"/>
      <c r="T87" s="152">
        <f>T88+T92</f>
        <v>0.02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T87" s="20" t="s">
        <v>79</v>
      </c>
      <c r="AU87" s="20" t="s">
        <v>192</v>
      </c>
      <c r="BK87" s="153">
        <f>BK88+BK92</f>
        <v>0</v>
      </c>
    </row>
    <row r="88" spans="1:63" s="12" customFormat="1" ht="25.9" customHeight="1">
      <c r="A88" s="12"/>
      <c r="B88" s="154"/>
      <c r="C88" s="12"/>
      <c r="D88" s="155" t="s">
        <v>79</v>
      </c>
      <c r="E88" s="156" t="s">
        <v>214</v>
      </c>
      <c r="F88" s="156" t="s">
        <v>215</v>
      </c>
      <c r="G88" s="12"/>
      <c r="H88" s="12"/>
      <c r="I88" s="157"/>
      <c r="J88" s="158">
        <f>BK88</f>
        <v>0</v>
      </c>
      <c r="K88" s="12"/>
      <c r="L88" s="154"/>
      <c r="M88" s="159"/>
      <c r="N88" s="160"/>
      <c r="O88" s="160"/>
      <c r="P88" s="161">
        <f>P89</f>
        <v>0</v>
      </c>
      <c r="Q88" s="160"/>
      <c r="R88" s="161">
        <f>R89</f>
        <v>0</v>
      </c>
      <c r="S88" s="160"/>
      <c r="T88" s="162">
        <f>T89</f>
        <v>0.02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155" t="s">
        <v>88</v>
      </c>
      <c r="AT88" s="163" t="s">
        <v>79</v>
      </c>
      <c r="AU88" s="163" t="s">
        <v>80</v>
      </c>
      <c r="AY88" s="155" t="s">
        <v>216</v>
      </c>
      <c r="BK88" s="164">
        <f>BK89</f>
        <v>0</v>
      </c>
    </row>
    <row r="89" spans="1:63" s="12" customFormat="1" ht="22.8" customHeight="1">
      <c r="A89" s="12"/>
      <c r="B89" s="154"/>
      <c r="C89" s="12"/>
      <c r="D89" s="155" t="s">
        <v>79</v>
      </c>
      <c r="E89" s="165" t="s">
        <v>263</v>
      </c>
      <c r="F89" s="165" t="s">
        <v>438</v>
      </c>
      <c r="G89" s="12"/>
      <c r="H89" s="12"/>
      <c r="I89" s="157"/>
      <c r="J89" s="166">
        <f>BK89</f>
        <v>0</v>
      </c>
      <c r="K89" s="12"/>
      <c r="L89" s="154"/>
      <c r="M89" s="159"/>
      <c r="N89" s="160"/>
      <c r="O89" s="160"/>
      <c r="P89" s="161">
        <f>SUM(P90:P91)</f>
        <v>0</v>
      </c>
      <c r="Q89" s="160"/>
      <c r="R89" s="161">
        <f>SUM(R90:R91)</f>
        <v>0</v>
      </c>
      <c r="S89" s="160"/>
      <c r="T89" s="162">
        <f>SUM(T90:T91)</f>
        <v>0.02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155" t="s">
        <v>88</v>
      </c>
      <c r="AT89" s="163" t="s">
        <v>79</v>
      </c>
      <c r="AU89" s="163" t="s">
        <v>88</v>
      </c>
      <c r="AY89" s="155" t="s">
        <v>216</v>
      </c>
      <c r="BK89" s="164">
        <f>SUM(BK90:BK91)</f>
        <v>0</v>
      </c>
    </row>
    <row r="90" spans="1:65" s="2" customFormat="1" ht="24.15" customHeight="1">
      <c r="A90" s="40"/>
      <c r="B90" s="167"/>
      <c r="C90" s="168" t="s">
        <v>88</v>
      </c>
      <c r="D90" s="168" t="s">
        <v>218</v>
      </c>
      <c r="E90" s="169" t="s">
        <v>2568</v>
      </c>
      <c r="F90" s="170" t="s">
        <v>2569</v>
      </c>
      <c r="G90" s="171" t="s">
        <v>1435</v>
      </c>
      <c r="H90" s="172">
        <v>1</v>
      </c>
      <c r="I90" s="173"/>
      <c r="J90" s="174">
        <f>ROUND(I90*H90,2)</f>
        <v>0</v>
      </c>
      <c r="K90" s="175"/>
      <c r="L90" s="41"/>
      <c r="M90" s="176" t="s">
        <v>3</v>
      </c>
      <c r="N90" s="177" t="s">
        <v>51</v>
      </c>
      <c r="O90" s="74"/>
      <c r="P90" s="178">
        <f>O90*H90</f>
        <v>0</v>
      </c>
      <c r="Q90" s="178">
        <v>0</v>
      </c>
      <c r="R90" s="178">
        <f>Q90*H90</f>
        <v>0</v>
      </c>
      <c r="S90" s="178">
        <v>0.02</v>
      </c>
      <c r="T90" s="179">
        <f>S90*H90</f>
        <v>0.02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180" t="s">
        <v>222</v>
      </c>
      <c r="AT90" s="180" t="s">
        <v>218</v>
      </c>
      <c r="AU90" s="180" t="s">
        <v>22</v>
      </c>
      <c r="AY90" s="20" t="s">
        <v>216</v>
      </c>
      <c r="BE90" s="181">
        <f>IF(N90="základní",J90,0)</f>
        <v>0</v>
      </c>
      <c r="BF90" s="181">
        <f>IF(N90="snížená",J90,0)</f>
        <v>0</v>
      </c>
      <c r="BG90" s="181">
        <f>IF(N90="zákl. přenesená",J90,0)</f>
        <v>0</v>
      </c>
      <c r="BH90" s="181">
        <f>IF(N90="sníž. přenesená",J90,0)</f>
        <v>0</v>
      </c>
      <c r="BI90" s="181">
        <f>IF(N90="nulová",J90,0)</f>
        <v>0</v>
      </c>
      <c r="BJ90" s="20" t="s">
        <v>88</v>
      </c>
      <c r="BK90" s="181">
        <f>ROUND(I90*H90,2)</f>
        <v>0</v>
      </c>
      <c r="BL90" s="20" t="s">
        <v>222</v>
      </c>
      <c r="BM90" s="180" t="s">
        <v>2570</v>
      </c>
    </row>
    <row r="91" spans="1:47" s="2" customFormat="1" ht="12">
      <c r="A91" s="40"/>
      <c r="B91" s="41"/>
      <c r="C91" s="40"/>
      <c r="D91" s="183" t="s">
        <v>229</v>
      </c>
      <c r="E91" s="40"/>
      <c r="F91" s="191" t="s">
        <v>2571</v>
      </c>
      <c r="G91" s="40"/>
      <c r="H91" s="40"/>
      <c r="I91" s="192"/>
      <c r="J91" s="40"/>
      <c r="K91" s="40"/>
      <c r="L91" s="41"/>
      <c r="M91" s="193"/>
      <c r="N91" s="194"/>
      <c r="O91" s="74"/>
      <c r="P91" s="74"/>
      <c r="Q91" s="74"/>
      <c r="R91" s="74"/>
      <c r="S91" s="74"/>
      <c r="T91" s="75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T91" s="20" t="s">
        <v>229</v>
      </c>
      <c r="AU91" s="20" t="s">
        <v>22</v>
      </c>
    </row>
    <row r="92" spans="1:63" s="12" customFormat="1" ht="25.9" customHeight="1">
      <c r="A92" s="12"/>
      <c r="B92" s="154"/>
      <c r="C92" s="12"/>
      <c r="D92" s="155" t="s">
        <v>79</v>
      </c>
      <c r="E92" s="156" t="s">
        <v>1622</v>
      </c>
      <c r="F92" s="156" t="s">
        <v>1623</v>
      </c>
      <c r="G92" s="12"/>
      <c r="H92" s="12"/>
      <c r="I92" s="157"/>
      <c r="J92" s="158">
        <f>BK92</f>
        <v>0</v>
      </c>
      <c r="K92" s="12"/>
      <c r="L92" s="154"/>
      <c r="M92" s="159"/>
      <c r="N92" s="160"/>
      <c r="O92" s="160"/>
      <c r="P92" s="161">
        <f>P93+P111+P116+P129+P134</f>
        <v>0</v>
      </c>
      <c r="Q92" s="160"/>
      <c r="R92" s="161">
        <f>R93+R111+R116+R129+R134</f>
        <v>0</v>
      </c>
      <c r="S92" s="160"/>
      <c r="T92" s="162">
        <f>T93+T111+T116+T129+T134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155" t="s">
        <v>244</v>
      </c>
      <c r="AT92" s="163" t="s">
        <v>79</v>
      </c>
      <c r="AU92" s="163" t="s">
        <v>80</v>
      </c>
      <c r="AY92" s="155" t="s">
        <v>216</v>
      </c>
      <c r="BK92" s="164">
        <f>BK93+BK111+BK116+BK129+BK134</f>
        <v>0</v>
      </c>
    </row>
    <row r="93" spans="1:63" s="12" customFormat="1" ht="22.8" customHeight="1">
      <c r="A93" s="12"/>
      <c r="B93" s="154"/>
      <c r="C93" s="12"/>
      <c r="D93" s="155" t="s">
        <v>79</v>
      </c>
      <c r="E93" s="165" t="s">
        <v>2572</v>
      </c>
      <c r="F93" s="165" t="s">
        <v>2573</v>
      </c>
      <c r="G93" s="12"/>
      <c r="H93" s="12"/>
      <c r="I93" s="157"/>
      <c r="J93" s="166">
        <f>BK93</f>
        <v>0</v>
      </c>
      <c r="K93" s="12"/>
      <c r="L93" s="154"/>
      <c r="M93" s="159"/>
      <c r="N93" s="160"/>
      <c r="O93" s="160"/>
      <c r="P93" s="161">
        <f>SUM(P94:P110)</f>
        <v>0</v>
      </c>
      <c r="Q93" s="160"/>
      <c r="R93" s="161">
        <f>SUM(R94:R110)</f>
        <v>0</v>
      </c>
      <c r="S93" s="160"/>
      <c r="T93" s="162">
        <f>SUM(T94:T110)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155" t="s">
        <v>244</v>
      </c>
      <c r="AT93" s="163" t="s">
        <v>79</v>
      </c>
      <c r="AU93" s="163" t="s">
        <v>88</v>
      </c>
      <c r="AY93" s="155" t="s">
        <v>216</v>
      </c>
      <c r="BK93" s="164">
        <f>SUM(BK94:BK110)</f>
        <v>0</v>
      </c>
    </row>
    <row r="94" spans="1:65" s="2" customFormat="1" ht="14.4" customHeight="1">
      <c r="A94" s="40"/>
      <c r="B94" s="167"/>
      <c r="C94" s="168" t="s">
        <v>22</v>
      </c>
      <c r="D94" s="168" t="s">
        <v>218</v>
      </c>
      <c r="E94" s="169" t="s">
        <v>2574</v>
      </c>
      <c r="F94" s="170" t="s">
        <v>2575</v>
      </c>
      <c r="G94" s="171" t="s">
        <v>1435</v>
      </c>
      <c r="H94" s="172">
        <v>1</v>
      </c>
      <c r="I94" s="173"/>
      <c r="J94" s="174">
        <f>ROUND(I94*H94,2)</f>
        <v>0</v>
      </c>
      <c r="K94" s="175"/>
      <c r="L94" s="41"/>
      <c r="M94" s="176" t="s">
        <v>3</v>
      </c>
      <c r="N94" s="177" t="s">
        <v>51</v>
      </c>
      <c r="O94" s="74"/>
      <c r="P94" s="178">
        <f>O94*H94</f>
        <v>0</v>
      </c>
      <c r="Q94" s="178">
        <v>0</v>
      </c>
      <c r="R94" s="178">
        <f>Q94*H94</f>
        <v>0</v>
      </c>
      <c r="S94" s="178">
        <v>0</v>
      </c>
      <c r="T94" s="179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180" t="s">
        <v>1628</v>
      </c>
      <c r="AT94" s="180" t="s">
        <v>218</v>
      </c>
      <c r="AU94" s="180" t="s">
        <v>22</v>
      </c>
      <c r="AY94" s="20" t="s">
        <v>216</v>
      </c>
      <c r="BE94" s="181">
        <f>IF(N94="základní",J94,0)</f>
        <v>0</v>
      </c>
      <c r="BF94" s="181">
        <f>IF(N94="snížená",J94,0)</f>
        <v>0</v>
      </c>
      <c r="BG94" s="181">
        <f>IF(N94="zákl. přenesená",J94,0)</f>
        <v>0</v>
      </c>
      <c r="BH94" s="181">
        <f>IF(N94="sníž. přenesená",J94,0)</f>
        <v>0</v>
      </c>
      <c r="BI94" s="181">
        <f>IF(N94="nulová",J94,0)</f>
        <v>0</v>
      </c>
      <c r="BJ94" s="20" t="s">
        <v>88</v>
      </c>
      <c r="BK94" s="181">
        <f>ROUND(I94*H94,2)</f>
        <v>0</v>
      </c>
      <c r="BL94" s="20" t="s">
        <v>1628</v>
      </c>
      <c r="BM94" s="180" t="s">
        <v>2576</v>
      </c>
    </row>
    <row r="95" spans="1:47" s="2" customFormat="1" ht="12">
      <c r="A95" s="40"/>
      <c r="B95" s="41"/>
      <c r="C95" s="40"/>
      <c r="D95" s="183" t="s">
        <v>229</v>
      </c>
      <c r="E95" s="40"/>
      <c r="F95" s="191" t="s">
        <v>2577</v>
      </c>
      <c r="G95" s="40"/>
      <c r="H95" s="40"/>
      <c r="I95" s="192"/>
      <c r="J95" s="40"/>
      <c r="K95" s="40"/>
      <c r="L95" s="41"/>
      <c r="M95" s="193"/>
      <c r="N95" s="194"/>
      <c r="O95" s="74"/>
      <c r="P95" s="74"/>
      <c r="Q95" s="74"/>
      <c r="R95" s="74"/>
      <c r="S95" s="74"/>
      <c r="T95" s="75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T95" s="20" t="s">
        <v>229</v>
      </c>
      <c r="AU95" s="20" t="s">
        <v>22</v>
      </c>
    </row>
    <row r="96" spans="1:65" s="2" customFormat="1" ht="14.4" customHeight="1">
      <c r="A96" s="40"/>
      <c r="B96" s="167"/>
      <c r="C96" s="168" t="s">
        <v>234</v>
      </c>
      <c r="D96" s="168" t="s">
        <v>218</v>
      </c>
      <c r="E96" s="169" t="s">
        <v>2578</v>
      </c>
      <c r="F96" s="170" t="s">
        <v>2579</v>
      </c>
      <c r="G96" s="171" t="s">
        <v>1435</v>
      </c>
      <c r="H96" s="172">
        <v>1</v>
      </c>
      <c r="I96" s="173"/>
      <c r="J96" s="174">
        <f>ROUND(I96*H96,2)</f>
        <v>0</v>
      </c>
      <c r="K96" s="175"/>
      <c r="L96" s="41"/>
      <c r="M96" s="176" t="s">
        <v>3</v>
      </c>
      <c r="N96" s="177" t="s">
        <v>51</v>
      </c>
      <c r="O96" s="74"/>
      <c r="P96" s="178">
        <f>O96*H96</f>
        <v>0</v>
      </c>
      <c r="Q96" s="178">
        <v>0</v>
      </c>
      <c r="R96" s="178">
        <f>Q96*H96</f>
        <v>0</v>
      </c>
      <c r="S96" s="178">
        <v>0</v>
      </c>
      <c r="T96" s="179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180" t="s">
        <v>1628</v>
      </c>
      <c r="AT96" s="180" t="s">
        <v>218</v>
      </c>
      <c r="AU96" s="180" t="s">
        <v>22</v>
      </c>
      <c r="AY96" s="20" t="s">
        <v>216</v>
      </c>
      <c r="BE96" s="181">
        <f>IF(N96="základní",J96,0)</f>
        <v>0</v>
      </c>
      <c r="BF96" s="181">
        <f>IF(N96="snížená",J96,0)</f>
        <v>0</v>
      </c>
      <c r="BG96" s="181">
        <f>IF(N96="zákl. přenesená",J96,0)</f>
        <v>0</v>
      </c>
      <c r="BH96" s="181">
        <f>IF(N96="sníž. přenesená",J96,0)</f>
        <v>0</v>
      </c>
      <c r="BI96" s="181">
        <f>IF(N96="nulová",J96,0)</f>
        <v>0</v>
      </c>
      <c r="BJ96" s="20" t="s">
        <v>88</v>
      </c>
      <c r="BK96" s="181">
        <f>ROUND(I96*H96,2)</f>
        <v>0</v>
      </c>
      <c r="BL96" s="20" t="s">
        <v>1628</v>
      </c>
      <c r="BM96" s="180" t="s">
        <v>2580</v>
      </c>
    </row>
    <row r="97" spans="1:65" s="2" customFormat="1" ht="14.4" customHeight="1">
      <c r="A97" s="40"/>
      <c r="B97" s="167"/>
      <c r="C97" s="168" t="s">
        <v>222</v>
      </c>
      <c r="D97" s="168" t="s">
        <v>218</v>
      </c>
      <c r="E97" s="169" t="s">
        <v>2581</v>
      </c>
      <c r="F97" s="170" t="s">
        <v>2582</v>
      </c>
      <c r="G97" s="171" t="s">
        <v>1435</v>
      </c>
      <c r="H97" s="172">
        <v>1</v>
      </c>
      <c r="I97" s="173"/>
      <c r="J97" s="174">
        <f>ROUND(I97*H97,2)</f>
        <v>0</v>
      </c>
      <c r="K97" s="175"/>
      <c r="L97" s="41"/>
      <c r="M97" s="176" t="s">
        <v>3</v>
      </c>
      <c r="N97" s="177" t="s">
        <v>51</v>
      </c>
      <c r="O97" s="74"/>
      <c r="P97" s="178">
        <f>O97*H97</f>
        <v>0</v>
      </c>
      <c r="Q97" s="178">
        <v>0</v>
      </c>
      <c r="R97" s="178">
        <f>Q97*H97</f>
        <v>0</v>
      </c>
      <c r="S97" s="178">
        <v>0</v>
      </c>
      <c r="T97" s="179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180" t="s">
        <v>1628</v>
      </c>
      <c r="AT97" s="180" t="s">
        <v>218</v>
      </c>
      <c r="AU97" s="180" t="s">
        <v>22</v>
      </c>
      <c r="AY97" s="20" t="s">
        <v>216</v>
      </c>
      <c r="BE97" s="181">
        <f>IF(N97="základní",J97,0)</f>
        <v>0</v>
      </c>
      <c r="BF97" s="181">
        <f>IF(N97="snížená",J97,0)</f>
        <v>0</v>
      </c>
      <c r="BG97" s="181">
        <f>IF(N97="zákl. přenesená",J97,0)</f>
        <v>0</v>
      </c>
      <c r="BH97" s="181">
        <f>IF(N97="sníž. přenesená",J97,0)</f>
        <v>0</v>
      </c>
      <c r="BI97" s="181">
        <f>IF(N97="nulová",J97,0)</f>
        <v>0</v>
      </c>
      <c r="BJ97" s="20" t="s">
        <v>88</v>
      </c>
      <c r="BK97" s="181">
        <f>ROUND(I97*H97,2)</f>
        <v>0</v>
      </c>
      <c r="BL97" s="20" t="s">
        <v>1628</v>
      </c>
      <c r="BM97" s="180" t="s">
        <v>2652</v>
      </c>
    </row>
    <row r="98" spans="1:47" s="2" customFormat="1" ht="12">
      <c r="A98" s="40"/>
      <c r="B98" s="41"/>
      <c r="C98" s="40"/>
      <c r="D98" s="183" t="s">
        <v>229</v>
      </c>
      <c r="E98" s="40"/>
      <c r="F98" s="191" t="s">
        <v>2584</v>
      </c>
      <c r="G98" s="40"/>
      <c r="H98" s="40"/>
      <c r="I98" s="192"/>
      <c r="J98" s="40"/>
      <c r="K98" s="40"/>
      <c r="L98" s="41"/>
      <c r="M98" s="193"/>
      <c r="N98" s="194"/>
      <c r="O98" s="74"/>
      <c r="P98" s="74"/>
      <c r="Q98" s="74"/>
      <c r="R98" s="74"/>
      <c r="S98" s="74"/>
      <c r="T98" s="75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T98" s="20" t="s">
        <v>229</v>
      </c>
      <c r="AU98" s="20" t="s">
        <v>22</v>
      </c>
    </row>
    <row r="99" spans="1:65" s="2" customFormat="1" ht="14.4" customHeight="1">
      <c r="A99" s="40"/>
      <c r="B99" s="167"/>
      <c r="C99" s="168" t="s">
        <v>244</v>
      </c>
      <c r="D99" s="168" t="s">
        <v>218</v>
      </c>
      <c r="E99" s="169" t="s">
        <v>2585</v>
      </c>
      <c r="F99" s="170" t="s">
        <v>2586</v>
      </c>
      <c r="G99" s="171" t="s">
        <v>1435</v>
      </c>
      <c r="H99" s="172">
        <v>1</v>
      </c>
      <c r="I99" s="173"/>
      <c r="J99" s="174">
        <f>ROUND(I99*H99,2)</f>
        <v>0</v>
      </c>
      <c r="K99" s="175"/>
      <c r="L99" s="41"/>
      <c r="M99" s="176" t="s">
        <v>3</v>
      </c>
      <c r="N99" s="177" t="s">
        <v>51</v>
      </c>
      <c r="O99" s="74"/>
      <c r="P99" s="178">
        <f>O99*H99</f>
        <v>0</v>
      </c>
      <c r="Q99" s="178">
        <v>0</v>
      </c>
      <c r="R99" s="178">
        <f>Q99*H99</f>
        <v>0</v>
      </c>
      <c r="S99" s="178">
        <v>0</v>
      </c>
      <c r="T99" s="179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180" t="s">
        <v>1628</v>
      </c>
      <c r="AT99" s="180" t="s">
        <v>218</v>
      </c>
      <c r="AU99" s="180" t="s">
        <v>22</v>
      </c>
      <c r="AY99" s="20" t="s">
        <v>216</v>
      </c>
      <c r="BE99" s="181">
        <f>IF(N99="základní",J99,0)</f>
        <v>0</v>
      </c>
      <c r="BF99" s="181">
        <f>IF(N99="snížená",J99,0)</f>
        <v>0</v>
      </c>
      <c r="BG99" s="181">
        <f>IF(N99="zákl. přenesená",J99,0)</f>
        <v>0</v>
      </c>
      <c r="BH99" s="181">
        <f>IF(N99="sníž. přenesená",J99,0)</f>
        <v>0</v>
      </c>
      <c r="BI99" s="181">
        <f>IF(N99="nulová",J99,0)</f>
        <v>0</v>
      </c>
      <c r="BJ99" s="20" t="s">
        <v>88</v>
      </c>
      <c r="BK99" s="181">
        <f>ROUND(I99*H99,2)</f>
        <v>0</v>
      </c>
      <c r="BL99" s="20" t="s">
        <v>1628</v>
      </c>
      <c r="BM99" s="180" t="s">
        <v>2653</v>
      </c>
    </row>
    <row r="100" spans="1:47" s="2" customFormat="1" ht="12">
      <c r="A100" s="40"/>
      <c r="B100" s="41"/>
      <c r="C100" s="40"/>
      <c r="D100" s="183" t="s">
        <v>229</v>
      </c>
      <c r="E100" s="40"/>
      <c r="F100" s="191" t="s">
        <v>2588</v>
      </c>
      <c r="G100" s="40"/>
      <c r="H100" s="40"/>
      <c r="I100" s="192"/>
      <c r="J100" s="40"/>
      <c r="K100" s="40"/>
      <c r="L100" s="41"/>
      <c r="M100" s="193"/>
      <c r="N100" s="194"/>
      <c r="O100" s="74"/>
      <c r="P100" s="74"/>
      <c r="Q100" s="74"/>
      <c r="R100" s="74"/>
      <c r="S100" s="74"/>
      <c r="T100" s="75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T100" s="20" t="s">
        <v>229</v>
      </c>
      <c r="AU100" s="20" t="s">
        <v>22</v>
      </c>
    </row>
    <row r="101" spans="1:65" s="2" customFormat="1" ht="14.4" customHeight="1">
      <c r="A101" s="40"/>
      <c r="B101" s="167"/>
      <c r="C101" s="168" t="s">
        <v>248</v>
      </c>
      <c r="D101" s="168" t="s">
        <v>218</v>
      </c>
      <c r="E101" s="169" t="s">
        <v>2589</v>
      </c>
      <c r="F101" s="170" t="s">
        <v>2590</v>
      </c>
      <c r="G101" s="171" t="s">
        <v>1435</v>
      </c>
      <c r="H101" s="172">
        <v>1</v>
      </c>
      <c r="I101" s="173"/>
      <c r="J101" s="174">
        <f>ROUND(I101*H101,2)</f>
        <v>0</v>
      </c>
      <c r="K101" s="175"/>
      <c r="L101" s="41"/>
      <c r="M101" s="176" t="s">
        <v>3</v>
      </c>
      <c r="N101" s="177" t="s">
        <v>51</v>
      </c>
      <c r="O101" s="74"/>
      <c r="P101" s="178">
        <f>O101*H101</f>
        <v>0</v>
      </c>
      <c r="Q101" s="178">
        <v>0</v>
      </c>
      <c r="R101" s="178">
        <f>Q101*H101</f>
        <v>0</v>
      </c>
      <c r="S101" s="178">
        <v>0</v>
      </c>
      <c r="T101" s="179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180" t="s">
        <v>1628</v>
      </c>
      <c r="AT101" s="180" t="s">
        <v>218</v>
      </c>
      <c r="AU101" s="180" t="s">
        <v>22</v>
      </c>
      <c r="AY101" s="20" t="s">
        <v>216</v>
      </c>
      <c r="BE101" s="181">
        <f>IF(N101="základní",J101,0)</f>
        <v>0</v>
      </c>
      <c r="BF101" s="181">
        <f>IF(N101="snížená",J101,0)</f>
        <v>0</v>
      </c>
      <c r="BG101" s="181">
        <f>IF(N101="zákl. přenesená",J101,0)</f>
        <v>0</v>
      </c>
      <c r="BH101" s="181">
        <f>IF(N101="sníž. přenesená",J101,0)</f>
        <v>0</v>
      </c>
      <c r="BI101" s="181">
        <f>IF(N101="nulová",J101,0)</f>
        <v>0</v>
      </c>
      <c r="BJ101" s="20" t="s">
        <v>88</v>
      </c>
      <c r="BK101" s="181">
        <f>ROUND(I101*H101,2)</f>
        <v>0</v>
      </c>
      <c r="BL101" s="20" t="s">
        <v>1628</v>
      </c>
      <c r="BM101" s="180" t="s">
        <v>2591</v>
      </c>
    </row>
    <row r="102" spans="1:47" s="2" customFormat="1" ht="12">
      <c r="A102" s="40"/>
      <c r="B102" s="41"/>
      <c r="C102" s="40"/>
      <c r="D102" s="183" t="s">
        <v>229</v>
      </c>
      <c r="E102" s="40"/>
      <c r="F102" s="191" t="s">
        <v>2592</v>
      </c>
      <c r="G102" s="40"/>
      <c r="H102" s="40"/>
      <c r="I102" s="192"/>
      <c r="J102" s="40"/>
      <c r="K102" s="40"/>
      <c r="L102" s="41"/>
      <c r="M102" s="193"/>
      <c r="N102" s="194"/>
      <c r="O102" s="74"/>
      <c r="P102" s="74"/>
      <c r="Q102" s="74"/>
      <c r="R102" s="74"/>
      <c r="S102" s="74"/>
      <c r="T102" s="75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T102" s="20" t="s">
        <v>229</v>
      </c>
      <c r="AU102" s="20" t="s">
        <v>22</v>
      </c>
    </row>
    <row r="103" spans="1:65" s="2" customFormat="1" ht="14.4" customHeight="1">
      <c r="A103" s="40"/>
      <c r="B103" s="167"/>
      <c r="C103" s="168" t="s">
        <v>253</v>
      </c>
      <c r="D103" s="168" t="s">
        <v>218</v>
      </c>
      <c r="E103" s="169" t="s">
        <v>2593</v>
      </c>
      <c r="F103" s="170" t="s">
        <v>2594</v>
      </c>
      <c r="G103" s="171" t="s">
        <v>1435</v>
      </c>
      <c r="H103" s="172">
        <v>1</v>
      </c>
      <c r="I103" s="173"/>
      <c r="J103" s="174">
        <f>ROUND(I103*H103,2)</f>
        <v>0</v>
      </c>
      <c r="K103" s="175"/>
      <c r="L103" s="41"/>
      <c r="M103" s="176" t="s">
        <v>3</v>
      </c>
      <c r="N103" s="177" t="s">
        <v>51</v>
      </c>
      <c r="O103" s="74"/>
      <c r="P103" s="178">
        <f>O103*H103</f>
        <v>0</v>
      </c>
      <c r="Q103" s="178">
        <v>0</v>
      </c>
      <c r="R103" s="178">
        <f>Q103*H103</f>
        <v>0</v>
      </c>
      <c r="S103" s="178">
        <v>0</v>
      </c>
      <c r="T103" s="179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180" t="s">
        <v>1628</v>
      </c>
      <c r="AT103" s="180" t="s">
        <v>218</v>
      </c>
      <c r="AU103" s="180" t="s">
        <v>22</v>
      </c>
      <c r="AY103" s="20" t="s">
        <v>216</v>
      </c>
      <c r="BE103" s="181">
        <f>IF(N103="základní",J103,0)</f>
        <v>0</v>
      </c>
      <c r="BF103" s="181">
        <f>IF(N103="snížená",J103,0)</f>
        <v>0</v>
      </c>
      <c r="BG103" s="181">
        <f>IF(N103="zákl. přenesená",J103,0)</f>
        <v>0</v>
      </c>
      <c r="BH103" s="181">
        <f>IF(N103="sníž. přenesená",J103,0)</f>
        <v>0</v>
      </c>
      <c r="BI103" s="181">
        <f>IF(N103="nulová",J103,0)</f>
        <v>0</v>
      </c>
      <c r="BJ103" s="20" t="s">
        <v>88</v>
      </c>
      <c r="BK103" s="181">
        <f>ROUND(I103*H103,2)</f>
        <v>0</v>
      </c>
      <c r="BL103" s="20" t="s">
        <v>1628</v>
      </c>
      <c r="BM103" s="180" t="s">
        <v>2654</v>
      </c>
    </row>
    <row r="104" spans="1:47" s="2" customFormat="1" ht="12">
      <c r="A104" s="40"/>
      <c r="B104" s="41"/>
      <c r="C104" s="40"/>
      <c r="D104" s="183" t="s">
        <v>229</v>
      </c>
      <c r="E104" s="40"/>
      <c r="F104" s="191" t="s">
        <v>2596</v>
      </c>
      <c r="G104" s="40"/>
      <c r="H104" s="40"/>
      <c r="I104" s="192"/>
      <c r="J104" s="40"/>
      <c r="K104" s="40"/>
      <c r="L104" s="41"/>
      <c r="M104" s="193"/>
      <c r="N104" s="194"/>
      <c r="O104" s="74"/>
      <c r="P104" s="74"/>
      <c r="Q104" s="74"/>
      <c r="R104" s="74"/>
      <c r="S104" s="74"/>
      <c r="T104" s="75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T104" s="20" t="s">
        <v>229</v>
      </c>
      <c r="AU104" s="20" t="s">
        <v>22</v>
      </c>
    </row>
    <row r="105" spans="1:65" s="2" customFormat="1" ht="14.4" customHeight="1">
      <c r="A105" s="40"/>
      <c r="B105" s="167"/>
      <c r="C105" s="168" t="s">
        <v>257</v>
      </c>
      <c r="D105" s="168" t="s">
        <v>218</v>
      </c>
      <c r="E105" s="169" t="s">
        <v>2597</v>
      </c>
      <c r="F105" s="170" t="s">
        <v>2598</v>
      </c>
      <c r="G105" s="171" t="s">
        <v>1435</v>
      </c>
      <c r="H105" s="172">
        <v>1</v>
      </c>
      <c r="I105" s="173"/>
      <c r="J105" s="174">
        <f>ROUND(I105*H105,2)</f>
        <v>0</v>
      </c>
      <c r="K105" s="175"/>
      <c r="L105" s="41"/>
      <c r="M105" s="176" t="s">
        <v>3</v>
      </c>
      <c r="N105" s="177" t="s">
        <v>51</v>
      </c>
      <c r="O105" s="74"/>
      <c r="P105" s="178">
        <f>O105*H105</f>
        <v>0</v>
      </c>
      <c r="Q105" s="178">
        <v>0</v>
      </c>
      <c r="R105" s="178">
        <f>Q105*H105</f>
        <v>0</v>
      </c>
      <c r="S105" s="178">
        <v>0</v>
      </c>
      <c r="T105" s="179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180" t="s">
        <v>1628</v>
      </c>
      <c r="AT105" s="180" t="s">
        <v>218</v>
      </c>
      <c r="AU105" s="180" t="s">
        <v>22</v>
      </c>
      <c r="AY105" s="20" t="s">
        <v>216</v>
      </c>
      <c r="BE105" s="181">
        <f>IF(N105="základní",J105,0)</f>
        <v>0</v>
      </c>
      <c r="BF105" s="181">
        <f>IF(N105="snížená",J105,0)</f>
        <v>0</v>
      </c>
      <c r="BG105" s="181">
        <f>IF(N105="zákl. přenesená",J105,0)</f>
        <v>0</v>
      </c>
      <c r="BH105" s="181">
        <f>IF(N105="sníž. přenesená",J105,0)</f>
        <v>0</v>
      </c>
      <c r="BI105" s="181">
        <f>IF(N105="nulová",J105,0)</f>
        <v>0</v>
      </c>
      <c r="BJ105" s="20" t="s">
        <v>88</v>
      </c>
      <c r="BK105" s="181">
        <f>ROUND(I105*H105,2)</f>
        <v>0</v>
      </c>
      <c r="BL105" s="20" t="s">
        <v>1628</v>
      </c>
      <c r="BM105" s="180" t="s">
        <v>2599</v>
      </c>
    </row>
    <row r="106" spans="1:47" s="2" customFormat="1" ht="12">
      <c r="A106" s="40"/>
      <c r="B106" s="41"/>
      <c r="C106" s="40"/>
      <c r="D106" s="183" t="s">
        <v>229</v>
      </c>
      <c r="E106" s="40"/>
      <c r="F106" s="191" t="s">
        <v>2600</v>
      </c>
      <c r="G106" s="40"/>
      <c r="H106" s="40"/>
      <c r="I106" s="192"/>
      <c r="J106" s="40"/>
      <c r="K106" s="40"/>
      <c r="L106" s="41"/>
      <c r="M106" s="193"/>
      <c r="N106" s="194"/>
      <c r="O106" s="74"/>
      <c r="P106" s="74"/>
      <c r="Q106" s="74"/>
      <c r="R106" s="74"/>
      <c r="S106" s="74"/>
      <c r="T106" s="75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T106" s="20" t="s">
        <v>229</v>
      </c>
      <c r="AU106" s="20" t="s">
        <v>22</v>
      </c>
    </row>
    <row r="107" spans="1:65" s="2" customFormat="1" ht="14.4" customHeight="1">
      <c r="A107" s="40"/>
      <c r="B107" s="167"/>
      <c r="C107" s="168" t="s">
        <v>263</v>
      </c>
      <c r="D107" s="168" t="s">
        <v>218</v>
      </c>
      <c r="E107" s="169" t="s">
        <v>2601</v>
      </c>
      <c r="F107" s="170" t="s">
        <v>2602</v>
      </c>
      <c r="G107" s="171" t="s">
        <v>1435</v>
      </c>
      <c r="H107" s="172">
        <v>1</v>
      </c>
      <c r="I107" s="173"/>
      <c r="J107" s="174">
        <f>ROUND(I107*H107,2)</f>
        <v>0</v>
      </c>
      <c r="K107" s="175"/>
      <c r="L107" s="41"/>
      <c r="M107" s="176" t="s">
        <v>3</v>
      </c>
      <c r="N107" s="177" t="s">
        <v>51</v>
      </c>
      <c r="O107" s="74"/>
      <c r="P107" s="178">
        <f>O107*H107</f>
        <v>0</v>
      </c>
      <c r="Q107" s="178">
        <v>0</v>
      </c>
      <c r="R107" s="178">
        <f>Q107*H107</f>
        <v>0</v>
      </c>
      <c r="S107" s="178">
        <v>0</v>
      </c>
      <c r="T107" s="179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180" t="s">
        <v>1628</v>
      </c>
      <c r="AT107" s="180" t="s">
        <v>218</v>
      </c>
      <c r="AU107" s="180" t="s">
        <v>22</v>
      </c>
      <c r="AY107" s="20" t="s">
        <v>216</v>
      </c>
      <c r="BE107" s="181">
        <f>IF(N107="základní",J107,0)</f>
        <v>0</v>
      </c>
      <c r="BF107" s="181">
        <f>IF(N107="snížená",J107,0)</f>
        <v>0</v>
      </c>
      <c r="BG107" s="181">
        <f>IF(N107="zákl. přenesená",J107,0)</f>
        <v>0</v>
      </c>
      <c r="BH107" s="181">
        <f>IF(N107="sníž. přenesená",J107,0)</f>
        <v>0</v>
      </c>
      <c r="BI107" s="181">
        <f>IF(N107="nulová",J107,0)</f>
        <v>0</v>
      </c>
      <c r="BJ107" s="20" t="s">
        <v>88</v>
      </c>
      <c r="BK107" s="181">
        <f>ROUND(I107*H107,2)</f>
        <v>0</v>
      </c>
      <c r="BL107" s="20" t="s">
        <v>1628</v>
      </c>
      <c r="BM107" s="180" t="s">
        <v>2655</v>
      </c>
    </row>
    <row r="108" spans="1:47" s="2" customFormat="1" ht="12">
      <c r="A108" s="40"/>
      <c r="B108" s="41"/>
      <c r="C108" s="40"/>
      <c r="D108" s="183" t="s">
        <v>229</v>
      </c>
      <c r="E108" s="40"/>
      <c r="F108" s="191" t="s">
        <v>2604</v>
      </c>
      <c r="G108" s="40"/>
      <c r="H108" s="40"/>
      <c r="I108" s="192"/>
      <c r="J108" s="40"/>
      <c r="K108" s="40"/>
      <c r="L108" s="41"/>
      <c r="M108" s="193"/>
      <c r="N108" s="194"/>
      <c r="O108" s="74"/>
      <c r="P108" s="74"/>
      <c r="Q108" s="74"/>
      <c r="R108" s="74"/>
      <c r="S108" s="74"/>
      <c r="T108" s="75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T108" s="20" t="s">
        <v>229</v>
      </c>
      <c r="AU108" s="20" t="s">
        <v>22</v>
      </c>
    </row>
    <row r="109" spans="1:65" s="2" customFormat="1" ht="14.4" customHeight="1">
      <c r="A109" s="40"/>
      <c r="B109" s="167"/>
      <c r="C109" s="168" t="s">
        <v>267</v>
      </c>
      <c r="D109" s="168" t="s">
        <v>218</v>
      </c>
      <c r="E109" s="169" t="s">
        <v>2605</v>
      </c>
      <c r="F109" s="170" t="s">
        <v>2606</v>
      </c>
      <c r="G109" s="171" t="s">
        <v>1435</v>
      </c>
      <c r="H109" s="172">
        <v>1</v>
      </c>
      <c r="I109" s="173"/>
      <c r="J109" s="174">
        <f>ROUND(I109*H109,2)</f>
        <v>0</v>
      </c>
      <c r="K109" s="175"/>
      <c r="L109" s="41"/>
      <c r="M109" s="176" t="s">
        <v>3</v>
      </c>
      <c r="N109" s="177" t="s">
        <v>51</v>
      </c>
      <c r="O109" s="74"/>
      <c r="P109" s="178">
        <f>O109*H109</f>
        <v>0</v>
      </c>
      <c r="Q109" s="178">
        <v>0</v>
      </c>
      <c r="R109" s="178">
        <f>Q109*H109</f>
        <v>0</v>
      </c>
      <c r="S109" s="178">
        <v>0</v>
      </c>
      <c r="T109" s="179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180" t="s">
        <v>1628</v>
      </c>
      <c r="AT109" s="180" t="s">
        <v>218</v>
      </c>
      <c r="AU109" s="180" t="s">
        <v>22</v>
      </c>
      <c r="AY109" s="20" t="s">
        <v>216</v>
      </c>
      <c r="BE109" s="181">
        <f>IF(N109="základní",J109,0)</f>
        <v>0</v>
      </c>
      <c r="BF109" s="181">
        <f>IF(N109="snížená",J109,0)</f>
        <v>0</v>
      </c>
      <c r="BG109" s="181">
        <f>IF(N109="zákl. přenesená",J109,0)</f>
        <v>0</v>
      </c>
      <c r="BH109" s="181">
        <f>IF(N109="sníž. přenesená",J109,0)</f>
        <v>0</v>
      </c>
      <c r="BI109" s="181">
        <f>IF(N109="nulová",J109,0)</f>
        <v>0</v>
      </c>
      <c r="BJ109" s="20" t="s">
        <v>88</v>
      </c>
      <c r="BK109" s="181">
        <f>ROUND(I109*H109,2)</f>
        <v>0</v>
      </c>
      <c r="BL109" s="20" t="s">
        <v>1628</v>
      </c>
      <c r="BM109" s="180" t="s">
        <v>2607</v>
      </c>
    </row>
    <row r="110" spans="1:47" s="2" customFormat="1" ht="12">
      <c r="A110" s="40"/>
      <c r="B110" s="41"/>
      <c r="C110" s="40"/>
      <c r="D110" s="183" t="s">
        <v>229</v>
      </c>
      <c r="E110" s="40"/>
      <c r="F110" s="191" t="s">
        <v>2608</v>
      </c>
      <c r="G110" s="40"/>
      <c r="H110" s="40"/>
      <c r="I110" s="192"/>
      <c r="J110" s="40"/>
      <c r="K110" s="40"/>
      <c r="L110" s="41"/>
      <c r="M110" s="193"/>
      <c r="N110" s="194"/>
      <c r="O110" s="74"/>
      <c r="P110" s="74"/>
      <c r="Q110" s="74"/>
      <c r="R110" s="74"/>
      <c r="S110" s="74"/>
      <c r="T110" s="75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T110" s="20" t="s">
        <v>229</v>
      </c>
      <c r="AU110" s="20" t="s">
        <v>22</v>
      </c>
    </row>
    <row r="111" spans="1:63" s="12" customFormat="1" ht="22.8" customHeight="1">
      <c r="A111" s="12"/>
      <c r="B111" s="154"/>
      <c r="C111" s="12"/>
      <c r="D111" s="155" t="s">
        <v>79</v>
      </c>
      <c r="E111" s="165" t="s">
        <v>2609</v>
      </c>
      <c r="F111" s="165" t="s">
        <v>2610</v>
      </c>
      <c r="G111" s="12"/>
      <c r="H111" s="12"/>
      <c r="I111" s="157"/>
      <c r="J111" s="166">
        <f>BK111</f>
        <v>0</v>
      </c>
      <c r="K111" s="12"/>
      <c r="L111" s="154"/>
      <c r="M111" s="159"/>
      <c r="N111" s="160"/>
      <c r="O111" s="160"/>
      <c r="P111" s="161">
        <f>SUM(P112:P115)</f>
        <v>0</v>
      </c>
      <c r="Q111" s="160"/>
      <c r="R111" s="161">
        <f>SUM(R112:R115)</f>
        <v>0</v>
      </c>
      <c r="S111" s="160"/>
      <c r="T111" s="162">
        <f>SUM(T112:T115)</f>
        <v>0</v>
      </c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R111" s="155" t="s">
        <v>244</v>
      </c>
      <c r="AT111" s="163" t="s">
        <v>79</v>
      </c>
      <c r="AU111" s="163" t="s">
        <v>88</v>
      </c>
      <c r="AY111" s="155" t="s">
        <v>216</v>
      </c>
      <c r="BK111" s="164">
        <f>SUM(BK112:BK115)</f>
        <v>0</v>
      </c>
    </row>
    <row r="112" spans="1:65" s="2" customFormat="1" ht="14.4" customHeight="1">
      <c r="A112" s="40"/>
      <c r="B112" s="167"/>
      <c r="C112" s="168" t="s">
        <v>272</v>
      </c>
      <c r="D112" s="168" t="s">
        <v>218</v>
      </c>
      <c r="E112" s="169" t="s">
        <v>2611</v>
      </c>
      <c r="F112" s="170" t="s">
        <v>2610</v>
      </c>
      <c r="G112" s="171" t="s">
        <v>1435</v>
      </c>
      <c r="H112" s="172">
        <v>1</v>
      </c>
      <c r="I112" s="173"/>
      <c r="J112" s="174">
        <f>ROUND(I112*H112,2)</f>
        <v>0</v>
      </c>
      <c r="K112" s="175"/>
      <c r="L112" s="41"/>
      <c r="M112" s="176" t="s">
        <v>3</v>
      </c>
      <c r="N112" s="177" t="s">
        <v>51</v>
      </c>
      <c r="O112" s="74"/>
      <c r="P112" s="178">
        <f>O112*H112</f>
        <v>0</v>
      </c>
      <c r="Q112" s="178">
        <v>0</v>
      </c>
      <c r="R112" s="178">
        <f>Q112*H112</f>
        <v>0</v>
      </c>
      <c r="S112" s="178">
        <v>0</v>
      </c>
      <c r="T112" s="179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180" t="s">
        <v>1628</v>
      </c>
      <c r="AT112" s="180" t="s">
        <v>218</v>
      </c>
      <c r="AU112" s="180" t="s">
        <v>22</v>
      </c>
      <c r="AY112" s="20" t="s">
        <v>216</v>
      </c>
      <c r="BE112" s="181">
        <f>IF(N112="základní",J112,0)</f>
        <v>0</v>
      </c>
      <c r="BF112" s="181">
        <f>IF(N112="snížená",J112,0)</f>
        <v>0</v>
      </c>
      <c r="BG112" s="181">
        <f>IF(N112="zákl. přenesená",J112,0)</f>
        <v>0</v>
      </c>
      <c r="BH112" s="181">
        <f>IF(N112="sníž. přenesená",J112,0)</f>
        <v>0</v>
      </c>
      <c r="BI112" s="181">
        <f>IF(N112="nulová",J112,0)</f>
        <v>0</v>
      </c>
      <c r="BJ112" s="20" t="s">
        <v>88</v>
      </c>
      <c r="BK112" s="181">
        <f>ROUND(I112*H112,2)</f>
        <v>0</v>
      </c>
      <c r="BL112" s="20" t="s">
        <v>1628</v>
      </c>
      <c r="BM112" s="180" t="s">
        <v>2612</v>
      </c>
    </row>
    <row r="113" spans="1:47" s="2" customFormat="1" ht="12">
      <c r="A113" s="40"/>
      <c r="B113" s="41"/>
      <c r="C113" s="40"/>
      <c r="D113" s="183" t="s">
        <v>229</v>
      </c>
      <c r="E113" s="40"/>
      <c r="F113" s="191" t="s">
        <v>2613</v>
      </c>
      <c r="G113" s="40"/>
      <c r="H113" s="40"/>
      <c r="I113" s="192"/>
      <c r="J113" s="40"/>
      <c r="K113" s="40"/>
      <c r="L113" s="41"/>
      <c r="M113" s="193"/>
      <c r="N113" s="194"/>
      <c r="O113" s="74"/>
      <c r="P113" s="74"/>
      <c r="Q113" s="74"/>
      <c r="R113" s="74"/>
      <c r="S113" s="74"/>
      <c r="T113" s="75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T113" s="20" t="s">
        <v>229</v>
      </c>
      <c r="AU113" s="20" t="s">
        <v>22</v>
      </c>
    </row>
    <row r="114" spans="1:65" s="2" customFormat="1" ht="14.4" customHeight="1">
      <c r="A114" s="40"/>
      <c r="B114" s="167"/>
      <c r="C114" s="168" t="s">
        <v>279</v>
      </c>
      <c r="D114" s="168" t="s">
        <v>218</v>
      </c>
      <c r="E114" s="169" t="s">
        <v>2614</v>
      </c>
      <c r="F114" s="170" t="s">
        <v>2615</v>
      </c>
      <c r="G114" s="171" t="s">
        <v>1435</v>
      </c>
      <c r="H114" s="172">
        <v>1</v>
      </c>
      <c r="I114" s="173"/>
      <c r="J114" s="174">
        <f>ROUND(I114*H114,2)</f>
        <v>0</v>
      </c>
      <c r="K114" s="175"/>
      <c r="L114" s="41"/>
      <c r="M114" s="176" t="s">
        <v>3</v>
      </c>
      <c r="N114" s="177" t="s">
        <v>51</v>
      </c>
      <c r="O114" s="74"/>
      <c r="P114" s="178">
        <f>O114*H114</f>
        <v>0</v>
      </c>
      <c r="Q114" s="178">
        <v>0</v>
      </c>
      <c r="R114" s="178">
        <f>Q114*H114</f>
        <v>0</v>
      </c>
      <c r="S114" s="178">
        <v>0</v>
      </c>
      <c r="T114" s="179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180" t="s">
        <v>1628</v>
      </c>
      <c r="AT114" s="180" t="s">
        <v>218</v>
      </c>
      <c r="AU114" s="180" t="s">
        <v>22</v>
      </c>
      <c r="AY114" s="20" t="s">
        <v>216</v>
      </c>
      <c r="BE114" s="181">
        <f>IF(N114="základní",J114,0)</f>
        <v>0</v>
      </c>
      <c r="BF114" s="181">
        <f>IF(N114="snížená",J114,0)</f>
        <v>0</v>
      </c>
      <c r="BG114" s="181">
        <f>IF(N114="zákl. přenesená",J114,0)</f>
        <v>0</v>
      </c>
      <c r="BH114" s="181">
        <f>IF(N114="sníž. přenesená",J114,0)</f>
        <v>0</v>
      </c>
      <c r="BI114" s="181">
        <f>IF(N114="nulová",J114,0)</f>
        <v>0</v>
      </c>
      <c r="BJ114" s="20" t="s">
        <v>88</v>
      </c>
      <c r="BK114" s="181">
        <f>ROUND(I114*H114,2)</f>
        <v>0</v>
      </c>
      <c r="BL114" s="20" t="s">
        <v>1628</v>
      </c>
      <c r="BM114" s="180" t="s">
        <v>2616</v>
      </c>
    </row>
    <row r="115" spans="1:47" s="2" customFormat="1" ht="12">
      <c r="A115" s="40"/>
      <c r="B115" s="41"/>
      <c r="C115" s="40"/>
      <c r="D115" s="183" t="s">
        <v>229</v>
      </c>
      <c r="E115" s="40"/>
      <c r="F115" s="191" t="s">
        <v>2617</v>
      </c>
      <c r="G115" s="40"/>
      <c r="H115" s="40"/>
      <c r="I115" s="192"/>
      <c r="J115" s="40"/>
      <c r="K115" s="40"/>
      <c r="L115" s="41"/>
      <c r="M115" s="193"/>
      <c r="N115" s="194"/>
      <c r="O115" s="74"/>
      <c r="P115" s="74"/>
      <c r="Q115" s="74"/>
      <c r="R115" s="74"/>
      <c r="S115" s="74"/>
      <c r="T115" s="75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T115" s="20" t="s">
        <v>229</v>
      </c>
      <c r="AU115" s="20" t="s">
        <v>22</v>
      </c>
    </row>
    <row r="116" spans="1:63" s="12" customFormat="1" ht="22.8" customHeight="1">
      <c r="A116" s="12"/>
      <c r="B116" s="154"/>
      <c r="C116" s="12"/>
      <c r="D116" s="155" t="s">
        <v>79</v>
      </c>
      <c r="E116" s="165" t="s">
        <v>1624</v>
      </c>
      <c r="F116" s="165" t="s">
        <v>1625</v>
      </c>
      <c r="G116" s="12"/>
      <c r="H116" s="12"/>
      <c r="I116" s="157"/>
      <c r="J116" s="166">
        <f>BK116</f>
        <v>0</v>
      </c>
      <c r="K116" s="12"/>
      <c r="L116" s="154"/>
      <c r="M116" s="159"/>
      <c r="N116" s="160"/>
      <c r="O116" s="160"/>
      <c r="P116" s="161">
        <f>SUM(P117:P128)</f>
        <v>0</v>
      </c>
      <c r="Q116" s="160"/>
      <c r="R116" s="161">
        <f>SUM(R117:R128)</f>
        <v>0</v>
      </c>
      <c r="S116" s="160"/>
      <c r="T116" s="162">
        <f>SUM(T117:T128)</f>
        <v>0</v>
      </c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R116" s="155" t="s">
        <v>244</v>
      </c>
      <c r="AT116" s="163" t="s">
        <v>79</v>
      </c>
      <c r="AU116" s="163" t="s">
        <v>88</v>
      </c>
      <c r="AY116" s="155" t="s">
        <v>216</v>
      </c>
      <c r="BK116" s="164">
        <f>SUM(BK117:BK128)</f>
        <v>0</v>
      </c>
    </row>
    <row r="117" spans="1:65" s="2" customFormat="1" ht="14.4" customHeight="1">
      <c r="A117" s="40"/>
      <c r="B117" s="167"/>
      <c r="C117" s="168" t="s">
        <v>286</v>
      </c>
      <c r="D117" s="168" t="s">
        <v>218</v>
      </c>
      <c r="E117" s="169" t="s">
        <v>2618</v>
      </c>
      <c r="F117" s="170" t="s">
        <v>2619</v>
      </c>
      <c r="G117" s="171" t="s">
        <v>1435</v>
      </c>
      <c r="H117" s="172">
        <v>1</v>
      </c>
      <c r="I117" s="173"/>
      <c r="J117" s="174">
        <f>ROUND(I117*H117,2)</f>
        <v>0</v>
      </c>
      <c r="K117" s="175"/>
      <c r="L117" s="41"/>
      <c r="M117" s="176" t="s">
        <v>3</v>
      </c>
      <c r="N117" s="177" t="s">
        <v>51</v>
      </c>
      <c r="O117" s="74"/>
      <c r="P117" s="178">
        <f>O117*H117</f>
        <v>0</v>
      </c>
      <c r="Q117" s="178">
        <v>0</v>
      </c>
      <c r="R117" s="178">
        <f>Q117*H117</f>
        <v>0</v>
      </c>
      <c r="S117" s="178">
        <v>0</v>
      </c>
      <c r="T117" s="179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180" t="s">
        <v>1628</v>
      </c>
      <c r="AT117" s="180" t="s">
        <v>218</v>
      </c>
      <c r="AU117" s="180" t="s">
        <v>22</v>
      </c>
      <c r="AY117" s="20" t="s">
        <v>216</v>
      </c>
      <c r="BE117" s="181">
        <f>IF(N117="základní",J117,0)</f>
        <v>0</v>
      </c>
      <c r="BF117" s="181">
        <f>IF(N117="snížená",J117,0)</f>
        <v>0</v>
      </c>
      <c r="BG117" s="181">
        <f>IF(N117="zákl. přenesená",J117,0)</f>
        <v>0</v>
      </c>
      <c r="BH117" s="181">
        <f>IF(N117="sníž. přenesená",J117,0)</f>
        <v>0</v>
      </c>
      <c r="BI117" s="181">
        <f>IF(N117="nulová",J117,0)</f>
        <v>0</v>
      </c>
      <c r="BJ117" s="20" t="s">
        <v>88</v>
      </c>
      <c r="BK117" s="181">
        <f>ROUND(I117*H117,2)</f>
        <v>0</v>
      </c>
      <c r="BL117" s="20" t="s">
        <v>1628</v>
      </c>
      <c r="BM117" s="180" t="s">
        <v>2656</v>
      </c>
    </row>
    <row r="118" spans="1:47" s="2" customFormat="1" ht="12">
      <c r="A118" s="40"/>
      <c r="B118" s="41"/>
      <c r="C118" s="40"/>
      <c r="D118" s="183" t="s">
        <v>229</v>
      </c>
      <c r="E118" s="40"/>
      <c r="F118" s="191" t="s">
        <v>2621</v>
      </c>
      <c r="G118" s="40"/>
      <c r="H118" s="40"/>
      <c r="I118" s="192"/>
      <c r="J118" s="40"/>
      <c r="K118" s="40"/>
      <c r="L118" s="41"/>
      <c r="M118" s="193"/>
      <c r="N118" s="194"/>
      <c r="O118" s="74"/>
      <c r="P118" s="74"/>
      <c r="Q118" s="74"/>
      <c r="R118" s="74"/>
      <c r="S118" s="74"/>
      <c r="T118" s="75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T118" s="20" t="s">
        <v>229</v>
      </c>
      <c r="AU118" s="20" t="s">
        <v>22</v>
      </c>
    </row>
    <row r="119" spans="1:65" s="2" customFormat="1" ht="14.4" customHeight="1">
      <c r="A119" s="40"/>
      <c r="B119" s="167"/>
      <c r="C119" s="168" t="s">
        <v>291</v>
      </c>
      <c r="D119" s="168" t="s">
        <v>218</v>
      </c>
      <c r="E119" s="169" t="s">
        <v>2622</v>
      </c>
      <c r="F119" s="170" t="s">
        <v>2623</v>
      </c>
      <c r="G119" s="171" t="s">
        <v>1435</v>
      </c>
      <c r="H119" s="172">
        <v>1</v>
      </c>
      <c r="I119" s="173"/>
      <c r="J119" s="174">
        <f>ROUND(I119*H119,2)</f>
        <v>0</v>
      </c>
      <c r="K119" s="175"/>
      <c r="L119" s="41"/>
      <c r="M119" s="176" t="s">
        <v>3</v>
      </c>
      <c r="N119" s="177" t="s">
        <v>51</v>
      </c>
      <c r="O119" s="74"/>
      <c r="P119" s="178">
        <f>O119*H119</f>
        <v>0</v>
      </c>
      <c r="Q119" s="178">
        <v>0</v>
      </c>
      <c r="R119" s="178">
        <f>Q119*H119</f>
        <v>0</v>
      </c>
      <c r="S119" s="178">
        <v>0</v>
      </c>
      <c r="T119" s="179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180" t="s">
        <v>1628</v>
      </c>
      <c r="AT119" s="180" t="s">
        <v>218</v>
      </c>
      <c r="AU119" s="180" t="s">
        <v>22</v>
      </c>
      <c r="AY119" s="20" t="s">
        <v>216</v>
      </c>
      <c r="BE119" s="181">
        <f>IF(N119="základní",J119,0)</f>
        <v>0</v>
      </c>
      <c r="BF119" s="181">
        <f>IF(N119="snížená",J119,0)</f>
        <v>0</v>
      </c>
      <c r="BG119" s="181">
        <f>IF(N119="zákl. přenesená",J119,0)</f>
        <v>0</v>
      </c>
      <c r="BH119" s="181">
        <f>IF(N119="sníž. přenesená",J119,0)</f>
        <v>0</v>
      </c>
      <c r="BI119" s="181">
        <f>IF(N119="nulová",J119,0)</f>
        <v>0</v>
      </c>
      <c r="BJ119" s="20" t="s">
        <v>88</v>
      </c>
      <c r="BK119" s="181">
        <f>ROUND(I119*H119,2)</f>
        <v>0</v>
      </c>
      <c r="BL119" s="20" t="s">
        <v>1628</v>
      </c>
      <c r="BM119" s="180" t="s">
        <v>2657</v>
      </c>
    </row>
    <row r="120" spans="1:47" s="2" customFormat="1" ht="12">
      <c r="A120" s="40"/>
      <c r="B120" s="41"/>
      <c r="C120" s="40"/>
      <c r="D120" s="183" t="s">
        <v>229</v>
      </c>
      <c r="E120" s="40"/>
      <c r="F120" s="191" t="s">
        <v>2625</v>
      </c>
      <c r="G120" s="40"/>
      <c r="H120" s="40"/>
      <c r="I120" s="192"/>
      <c r="J120" s="40"/>
      <c r="K120" s="40"/>
      <c r="L120" s="41"/>
      <c r="M120" s="193"/>
      <c r="N120" s="194"/>
      <c r="O120" s="74"/>
      <c r="P120" s="74"/>
      <c r="Q120" s="74"/>
      <c r="R120" s="74"/>
      <c r="S120" s="74"/>
      <c r="T120" s="75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T120" s="20" t="s">
        <v>229</v>
      </c>
      <c r="AU120" s="20" t="s">
        <v>22</v>
      </c>
    </row>
    <row r="121" spans="1:65" s="2" customFormat="1" ht="14.4" customHeight="1">
      <c r="A121" s="40"/>
      <c r="B121" s="167"/>
      <c r="C121" s="168" t="s">
        <v>9</v>
      </c>
      <c r="D121" s="168" t="s">
        <v>218</v>
      </c>
      <c r="E121" s="169" t="s">
        <v>2626</v>
      </c>
      <c r="F121" s="170" t="s">
        <v>2627</v>
      </c>
      <c r="G121" s="171" t="s">
        <v>1435</v>
      </c>
      <c r="H121" s="172">
        <v>1</v>
      </c>
      <c r="I121" s="173"/>
      <c r="J121" s="174">
        <f>ROUND(I121*H121,2)</f>
        <v>0</v>
      </c>
      <c r="K121" s="175"/>
      <c r="L121" s="41"/>
      <c r="M121" s="176" t="s">
        <v>3</v>
      </c>
      <c r="N121" s="177" t="s">
        <v>51</v>
      </c>
      <c r="O121" s="74"/>
      <c r="P121" s="178">
        <f>O121*H121</f>
        <v>0</v>
      </c>
      <c r="Q121" s="178">
        <v>0</v>
      </c>
      <c r="R121" s="178">
        <f>Q121*H121</f>
        <v>0</v>
      </c>
      <c r="S121" s="178">
        <v>0</v>
      </c>
      <c r="T121" s="179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180" t="s">
        <v>1628</v>
      </c>
      <c r="AT121" s="180" t="s">
        <v>218</v>
      </c>
      <c r="AU121" s="180" t="s">
        <v>22</v>
      </c>
      <c r="AY121" s="20" t="s">
        <v>216</v>
      </c>
      <c r="BE121" s="181">
        <f>IF(N121="základní",J121,0)</f>
        <v>0</v>
      </c>
      <c r="BF121" s="181">
        <f>IF(N121="snížená",J121,0)</f>
        <v>0</v>
      </c>
      <c r="BG121" s="181">
        <f>IF(N121="zákl. přenesená",J121,0)</f>
        <v>0</v>
      </c>
      <c r="BH121" s="181">
        <f>IF(N121="sníž. přenesená",J121,0)</f>
        <v>0</v>
      </c>
      <c r="BI121" s="181">
        <f>IF(N121="nulová",J121,0)</f>
        <v>0</v>
      </c>
      <c r="BJ121" s="20" t="s">
        <v>88</v>
      </c>
      <c r="BK121" s="181">
        <f>ROUND(I121*H121,2)</f>
        <v>0</v>
      </c>
      <c r="BL121" s="20" t="s">
        <v>1628</v>
      </c>
      <c r="BM121" s="180" t="s">
        <v>2658</v>
      </c>
    </row>
    <row r="122" spans="1:47" s="2" customFormat="1" ht="12">
      <c r="A122" s="40"/>
      <c r="B122" s="41"/>
      <c r="C122" s="40"/>
      <c r="D122" s="183" t="s">
        <v>229</v>
      </c>
      <c r="E122" s="40"/>
      <c r="F122" s="191" t="s">
        <v>2625</v>
      </c>
      <c r="G122" s="40"/>
      <c r="H122" s="40"/>
      <c r="I122" s="192"/>
      <c r="J122" s="40"/>
      <c r="K122" s="40"/>
      <c r="L122" s="41"/>
      <c r="M122" s="193"/>
      <c r="N122" s="194"/>
      <c r="O122" s="74"/>
      <c r="P122" s="74"/>
      <c r="Q122" s="74"/>
      <c r="R122" s="74"/>
      <c r="S122" s="74"/>
      <c r="T122" s="75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T122" s="20" t="s">
        <v>229</v>
      </c>
      <c r="AU122" s="20" t="s">
        <v>22</v>
      </c>
    </row>
    <row r="123" spans="1:65" s="2" customFormat="1" ht="14.4" customHeight="1">
      <c r="A123" s="40"/>
      <c r="B123" s="167"/>
      <c r="C123" s="168" t="s">
        <v>302</v>
      </c>
      <c r="D123" s="168" t="s">
        <v>218</v>
      </c>
      <c r="E123" s="169" t="s">
        <v>2629</v>
      </c>
      <c r="F123" s="170" t="s">
        <v>2630</v>
      </c>
      <c r="G123" s="171" t="s">
        <v>1435</v>
      </c>
      <c r="H123" s="172">
        <v>1</v>
      </c>
      <c r="I123" s="173"/>
      <c r="J123" s="174">
        <f>ROUND(I123*H123,2)</f>
        <v>0</v>
      </c>
      <c r="K123" s="175"/>
      <c r="L123" s="41"/>
      <c r="M123" s="176" t="s">
        <v>3</v>
      </c>
      <c r="N123" s="177" t="s">
        <v>51</v>
      </c>
      <c r="O123" s="74"/>
      <c r="P123" s="178">
        <f>O123*H123</f>
        <v>0</v>
      </c>
      <c r="Q123" s="178">
        <v>0</v>
      </c>
      <c r="R123" s="178">
        <f>Q123*H123</f>
        <v>0</v>
      </c>
      <c r="S123" s="178">
        <v>0</v>
      </c>
      <c r="T123" s="179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180" t="s">
        <v>1628</v>
      </c>
      <c r="AT123" s="180" t="s">
        <v>218</v>
      </c>
      <c r="AU123" s="180" t="s">
        <v>22</v>
      </c>
      <c r="AY123" s="20" t="s">
        <v>216</v>
      </c>
      <c r="BE123" s="181">
        <f>IF(N123="základní",J123,0)</f>
        <v>0</v>
      </c>
      <c r="BF123" s="181">
        <f>IF(N123="snížená",J123,0)</f>
        <v>0</v>
      </c>
      <c r="BG123" s="181">
        <f>IF(N123="zákl. přenesená",J123,0)</f>
        <v>0</v>
      </c>
      <c r="BH123" s="181">
        <f>IF(N123="sníž. přenesená",J123,0)</f>
        <v>0</v>
      </c>
      <c r="BI123" s="181">
        <f>IF(N123="nulová",J123,0)</f>
        <v>0</v>
      </c>
      <c r="BJ123" s="20" t="s">
        <v>88</v>
      </c>
      <c r="BK123" s="181">
        <f>ROUND(I123*H123,2)</f>
        <v>0</v>
      </c>
      <c r="BL123" s="20" t="s">
        <v>1628</v>
      </c>
      <c r="BM123" s="180" t="s">
        <v>2659</v>
      </c>
    </row>
    <row r="124" spans="1:47" s="2" customFormat="1" ht="12">
      <c r="A124" s="40"/>
      <c r="B124" s="41"/>
      <c r="C124" s="40"/>
      <c r="D124" s="183" t="s">
        <v>229</v>
      </c>
      <c r="E124" s="40"/>
      <c r="F124" s="191" t="s">
        <v>2625</v>
      </c>
      <c r="G124" s="40"/>
      <c r="H124" s="40"/>
      <c r="I124" s="192"/>
      <c r="J124" s="40"/>
      <c r="K124" s="40"/>
      <c r="L124" s="41"/>
      <c r="M124" s="193"/>
      <c r="N124" s="194"/>
      <c r="O124" s="74"/>
      <c r="P124" s="74"/>
      <c r="Q124" s="74"/>
      <c r="R124" s="74"/>
      <c r="S124" s="74"/>
      <c r="T124" s="75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T124" s="20" t="s">
        <v>229</v>
      </c>
      <c r="AU124" s="20" t="s">
        <v>22</v>
      </c>
    </row>
    <row r="125" spans="1:65" s="2" customFormat="1" ht="14.4" customHeight="1">
      <c r="A125" s="40"/>
      <c r="B125" s="167"/>
      <c r="C125" s="168" t="s">
        <v>307</v>
      </c>
      <c r="D125" s="168" t="s">
        <v>218</v>
      </c>
      <c r="E125" s="169" t="s">
        <v>2632</v>
      </c>
      <c r="F125" s="170" t="s">
        <v>2633</v>
      </c>
      <c r="G125" s="171" t="s">
        <v>1435</v>
      </c>
      <c r="H125" s="172">
        <v>1</v>
      </c>
      <c r="I125" s="173"/>
      <c r="J125" s="174">
        <f>ROUND(I125*H125,2)</f>
        <v>0</v>
      </c>
      <c r="K125" s="175"/>
      <c r="L125" s="41"/>
      <c r="M125" s="176" t="s">
        <v>3</v>
      </c>
      <c r="N125" s="177" t="s">
        <v>51</v>
      </c>
      <c r="O125" s="74"/>
      <c r="P125" s="178">
        <f>O125*H125</f>
        <v>0</v>
      </c>
      <c r="Q125" s="178">
        <v>0</v>
      </c>
      <c r="R125" s="178">
        <f>Q125*H125</f>
        <v>0</v>
      </c>
      <c r="S125" s="178">
        <v>0</v>
      </c>
      <c r="T125" s="179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180" t="s">
        <v>1628</v>
      </c>
      <c r="AT125" s="180" t="s">
        <v>218</v>
      </c>
      <c r="AU125" s="180" t="s">
        <v>22</v>
      </c>
      <c r="AY125" s="20" t="s">
        <v>216</v>
      </c>
      <c r="BE125" s="181">
        <f>IF(N125="základní",J125,0)</f>
        <v>0</v>
      </c>
      <c r="BF125" s="181">
        <f>IF(N125="snížená",J125,0)</f>
        <v>0</v>
      </c>
      <c r="BG125" s="181">
        <f>IF(N125="zákl. přenesená",J125,0)</f>
        <v>0</v>
      </c>
      <c r="BH125" s="181">
        <f>IF(N125="sníž. přenesená",J125,0)</f>
        <v>0</v>
      </c>
      <c r="BI125" s="181">
        <f>IF(N125="nulová",J125,0)</f>
        <v>0</v>
      </c>
      <c r="BJ125" s="20" t="s">
        <v>88</v>
      </c>
      <c r="BK125" s="181">
        <f>ROUND(I125*H125,2)</f>
        <v>0</v>
      </c>
      <c r="BL125" s="20" t="s">
        <v>1628</v>
      </c>
      <c r="BM125" s="180" t="s">
        <v>2660</v>
      </c>
    </row>
    <row r="126" spans="1:47" s="2" customFormat="1" ht="12">
      <c r="A126" s="40"/>
      <c r="B126" s="41"/>
      <c r="C126" s="40"/>
      <c r="D126" s="183" t="s">
        <v>229</v>
      </c>
      <c r="E126" s="40"/>
      <c r="F126" s="191" t="s">
        <v>2625</v>
      </c>
      <c r="G126" s="40"/>
      <c r="H126" s="40"/>
      <c r="I126" s="192"/>
      <c r="J126" s="40"/>
      <c r="K126" s="40"/>
      <c r="L126" s="41"/>
      <c r="M126" s="193"/>
      <c r="N126" s="194"/>
      <c r="O126" s="74"/>
      <c r="P126" s="74"/>
      <c r="Q126" s="74"/>
      <c r="R126" s="74"/>
      <c r="S126" s="74"/>
      <c r="T126" s="75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T126" s="20" t="s">
        <v>229</v>
      </c>
      <c r="AU126" s="20" t="s">
        <v>22</v>
      </c>
    </row>
    <row r="127" spans="1:65" s="2" customFormat="1" ht="14.4" customHeight="1">
      <c r="A127" s="40"/>
      <c r="B127" s="167"/>
      <c r="C127" s="168" t="s">
        <v>313</v>
      </c>
      <c r="D127" s="168" t="s">
        <v>218</v>
      </c>
      <c r="E127" s="169" t="s">
        <v>2635</v>
      </c>
      <c r="F127" s="170" t="s">
        <v>2636</v>
      </c>
      <c r="G127" s="171" t="s">
        <v>1435</v>
      </c>
      <c r="H127" s="172">
        <v>1</v>
      </c>
      <c r="I127" s="173"/>
      <c r="J127" s="174">
        <f>ROUND(I127*H127,2)</f>
        <v>0</v>
      </c>
      <c r="K127" s="175"/>
      <c r="L127" s="41"/>
      <c r="M127" s="176" t="s">
        <v>3</v>
      </c>
      <c r="N127" s="177" t="s">
        <v>51</v>
      </c>
      <c r="O127" s="74"/>
      <c r="P127" s="178">
        <f>O127*H127</f>
        <v>0</v>
      </c>
      <c r="Q127" s="178">
        <v>0</v>
      </c>
      <c r="R127" s="178">
        <f>Q127*H127</f>
        <v>0</v>
      </c>
      <c r="S127" s="178">
        <v>0</v>
      </c>
      <c r="T127" s="179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180" t="s">
        <v>1628</v>
      </c>
      <c r="AT127" s="180" t="s">
        <v>218</v>
      </c>
      <c r="AU127" s="180" t="s">
        <v>22</v>
      </c>
      <c r="AY127" s="20" t="s">
        <v>216</v>
      </c>
      <c r="BE127" s="181">
        <f>IF(N127="základní",J127,0)</f>
        <v>0</v>
      </c>
      <c r="BF127" s="181">
        <f>IF(N127="snížená",J127,0)</f>
        <v>0</v>
      </c>
      <c r="BG127" s="181">
        <f>IF(N127="zákl. přenesená",J127,0)</f>
        <v>0</v>
      </c>
      <c r="BH127" s="181">
        <f>IF(N127="sníž. přenesená",J127,0)</f>
        <v>0</v>
      </c>
      <c r="BI127" s="181">
        <f>IF(N127="nulová",J127,0)</f>
        <v>0</v>
      </c>
      <c r="BJ127" s="20" t="s">
        <v>88</v>
      </c>
      <c r="BK127" s="181">
        <f>ROUND(I127*H127,2)</f>
        <v>0</v>
      </c>
      <c r="BL127" s="20" t="s">
        <v>1628</v>
      </c>
      <c r="BM127" s="180" t="s">
        <v>2661</v>
      </c>
    </row>
    <row r="128" spans="1:47" s="2" customFormat="1" ht="12">
      <c r="A128" s="40"/>
      <c r="B128" s="41"/>
      <c r="C128" s="40"/>
      <c r="D128" s="183" t="s">
        <v>229</v>
      </c>
      <c r="E128" s="40"/>
      <c r="F128" s="191" t="s">
        <v>2625</v>
      </c>
      <c r="G128" s="40"/>
      <c r="H128" s="40"/>
      <c r="I128" s="192"/>
      <c r="J128" s="40"/>
      <c r="K128" s="40"/>
      <c r="L128" s="41"/>
      <c r="M128" s="193"/>
      <c r="N128" s="194"/>
      <c r="O128" s="74"/>
      <c r="P128" s="74"/>
      <c r="Q128" s="74"/>
      <c r="R128" s="74"/>
      <c r="S128" s="74"/>
      <c r="T128" s="75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T128" s="20" t="s">
        <v>229</v>
      </c>
      <c r="AU128" s="20" t="s">
        <v>22</v>
      </c>
    </row>
    <row r="129" spans="1:63" s="12" customFormat="1" ht="22.8" customHeight="1">
      <c r="A129" s="12"/>
      <c r="B129" s="154"/>
      <c r="C129" s="12"/>
      <c r="D129" s="155" t="s">
        <v>79</v>
      </c>
      <c r="E129" s="165" t="s">
        <v>2558</v>
      </c>
      <c r="F129" s="165" t="s">
        <v>2559</v>
      </c>
      <c r="G129" s="12"/>
      <c r="H129" s="12"/>
      <c r="I129" s="157"/>
      <c r="J129" s="166">
        <f>BK129</f>
        <v>0</v>
      </c>
      <c r="K129" s="12"/>
      <c r="L129" s="154"/>
      <c r="M129" s="159"/>
      <c r="N129" s="160"/>
      <c r="O129" s="160"/>
      <c r="P129" s="161">
        <f>SUM(P130:P133)</f>
        <v>0</v>
      </c>
      <c r="Q129" s="160"/>
      <c r="R129" s="161">
        <f>SUM(R130:R133)</f>
        <v>0</v>
      </c>
      <c r="S129" s="160"/>
      <c r="T129" s="162">
        <f>SUM(T130:T133)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155" t="s">
        <v>244</v>
      </c>
      <c r="AT129" s="163" t="s">
        <v>79</v>
      </c>
      <c r="AU129" s="163" t="s">
        <v>88</v>
      </c>
      <c r="AY129" s="155" t="s">
        <v>216</v>
      </c>
      <c r="BK129" s="164">
        <f>SUM(BK130:BK133)</f>
        <v>0</v>
      </c>
    </row>
    <row r="130" spans="1:65" s="2" customFormat="1" ht="14.4" customHeight="1">
      <c r="A130" s="40"/>
      <c r="B130" s="167"/>
      <c r="C130" s="168" t="s">
        <v>318</v>
      </c>
      <c r="D130" s="168" t="s">
        <v>218</v>
      </c>
      <c r="E130" s="169" t="s">
        <v>2638</v>
      </c>
      <c r="F130" s="170" t="s">
        <v>2639</v>
      </c>
      <c r="G130" s="171" t="s">
        <v>1435</v>
      </c>
      <c r="H130" s="172">
        <v>1</v>
      </c>
      <c r="I130" s="173"/>
      <c r="J130" s="174">
        <f>ROUND(I130*H130,2)</f>
        <v>0</v>
      </c>
      <c r="K130" s="175"/>
      <c r="L130" s="41"/>
      <c r="M130" s="176" t="s">
        <v>3</v>
      </c>
      <c r="N130" s="177" t="s">
        <v>51</v>
      </c>
      <c r="O130" s="74"/>
      <c r="P130" s="178">
        <f>O130*H130</f>
        <v>0</v>
      </c>
      <c r="Q130" s="178">
        <v>0</v>
      </c>
      <c r="R130" s="178">
        <f>Q130*H130</f>
        <v>0</v>
      </c>
      <c r="S130" s="178">
        <v>0</v>
      </c>
      <c r="T130" s="179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180" t="s">
        <v>1628</v>
      </c>
      <c r="AT130" s="180" t="s">
        <v>218</v>
      </c>
      <c r="AU130" s="180" t="s">
        <v>22</v>
      </c>
      <c r="AY130" s="20" t="s">
        <v>216</v>
      </c>
      <c r="BE130" s="181">
        <f>IF(N130="základní",J130,0)</f>
        <v>0</v>
      </c>
      <c r="BF130" s="181">
        <f>IF(N130="snížená",J130,0)</f>
        <v>0</v>
      </c>
      <c r="BG130" s="181">
        <f>IF(N130="zákl. přenesená",J130,0)</f>
        <v>0</v>
      </c>
      <c r="BH130" s="181">
        <f>IF(N130="sníž. přenesená",J130,0)</f>
        <v>0</v>
      </c>
      <c r="BI130" s="181">
        <f>IF(N130="nulová",J130,0)</f>
        <v>0</v>
      </c>
      <c r="BJ130" s="20" t="s">
        <v>88</v>
      </c>
      <c r="BK130" s="181">
        <f>ROUND(I130*H130,2)</f>
        <v>0</v>
      </c>
      <c r="BL130" s="20" t="s">
        <v>1628</v>
      </c>
      <c r="BM130" s="180" t="s">
        <v>2662</v>
      </c>
    </row>
    <row r="131" spans="1:47" s="2" customFormat="1" ht="12">
      <c r="A131" s="40"/>
      <c r="B131" s="41"/>
      <c r="C131" s="40"/>
      <c r="D131" s="183" t="s">
        <v>229</v>
      </c>
      <c r="E131" s="40"/>
      <c r="F131" s="191" t="s">
        <v>2641</v>
      </c>
      <c r="G131" s="40"/>
      <c r="H131" s="40"/>
      <c r="I131" s="192"/>
      <c r="J131" s="40"/>
      <c r="K131" s="40"/>
      <c r="L131" s="41"/>
      <c r="M131" s="193"/>
      <c r="N131" s="194"/>
      <c r="O131" s="74"/>
      <c r="P131" s="74"/>
      <c r="Q131" s="74"/>
      <c r="R131" s="74"/>
      <c r="S131" s="74"/>
      <c r="T131" s="75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T131" s="20" t="s">
        <v>229</v>
      </c>
      <c r="AU131" s="20" t="s">
        <v>22</v>
      </c>
    </row>
    <row r="132" spans="1:65" s="2" customFormat="1" ht="14.4" customHeight="1">
      <c r="A132" s="40"/>
      <c r="B132" s="167"/>
      <c r="C132" s="168" t="s">
        <v>324</v>
      </c>
      <c r="D132" s="168" t="s">
        <v>218</v>
      </c>
      <c r="E132" s="169" t="s">
        <v>2642</v>
      </c>
      <c r="F132" s="170" t="s">
        <v>2643</v>
      </c>
      <c r="G132" s="171" t="s">
        <v>1435</v>
      </c>
      <c r="H132" s="172">
        <v>1</v>
      </c>
      <c r="I132" s="173"/>
      <c r="J132" s="174">
        <f>ROUND(I132*H132,2)</f>
        <v>0</v>
      </c>
      <c r="K132" s="175"/>
      <c r="L132" s="41"/>
      <c r="M132" s="176" t="s">
        <v>3</v>
      </c>
      <c r="N132" s="177" t="s">
        <v>51</v>
      </c>
      <c r="O132" s="74"/>
      <c r="P132" s="178">
        <f>O132*H132</f>
        <v>0</v>
      </c>
      <c r="Q132" s="178">
        <v>0</v>
      </c>
      <c r="R132" s="178">
        <f>Q132*H132</f>
        <v>0</v>
      </c>
      <c r="S132" s="178">
        <v>0</v>
      </c>
      <c r="T132" s="179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180" t="s">
        <v>1628</v>
      </c>
      <c r="AT132" s="180" t="s">
        <v>218</v>
      </c>
      <c r="AU132" s="180" t="s">
        <v>22</v>
      </c>
      <c r="AY132" s="20" t="s">
        <v>216</v>
      </c>
      <c r="BE132" s="181">
        <f>IF(N132="základní",J132,0)</f>
        <v>0</v>
      </c>
      <c r="BF132" s="181">
        <f>IF(N132="snížená",J132,0)</f>
        <v>0</v>
      </c>
      <c r="BG132" s="181">
        <f>IF(N132="zákl. přenesená",J132,0)</f>
        <v>0</v>
      </c>
      <c r="BH132" s="181">
        <f>IF(N132="sníž. přenesená",J132,0)</f>
        <v>0</v>
      </c>
      <c r="BI132" s="181">
        <f>IF(N132="nulová",J132,0)</f>
        <v>0</v>
      </c>
      <c r="BJ132" s="20" t="s">
        <v>88</v>
      </c>
      <c r="BK132" s="181">
        <f>ROUND(I132*H132,2)</f>
        <v>0</v>
      </c>
      <c r="BL132" s="20" t="s">
        <v>1628</v>
      </c>
      <c r="BM132" s="180" t="s">
        <v>2663</v>
      </c>
    </row>
    <row r="133" spans="1:47" s="2" customFormat="1" ht="12">
      <c r="A133" s="40"/>
      <c r="B133" s="41"/>
      <c r="C133" s="40"/>
      <c r="D133" s="183" t="s">
        <v>229</v>
      </c>
      <c r="E133" s="40"/>
      <c r="F133" s="191" t="s">
        <v>2645</v>
      </c>
      <c r="G133" s="40"/>
      <c r="H133" s="40"/>
      <c r="I133" s="192"/>
      <c r="J133" s="40"/>
      <c r="K133" s="40"/>
      <c r="L133" s="41"/>
      <c r="M133" s="193"/>
      <c r="N133" s="194"/>
      <c r="O133" s="74"/>
      <c r="P133" s="74"/>
      <c r="Q133" s="74"/>
      <c r="R133" s="74"/>
      <c r="S133" s="74"/>
      <c r="T133" s="75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T133" s="20" t="s">
        <v>229</v>
      </c>
      <c r="AU133" s="20" t="s">
        <v>22</v>
      </c>
    </row>
    <row r="134" spans="1:63" s="12" customFormat="1" ht="22.8" customHeight="1">
      <c r="A134" s="12"/>
      <c r="B134" s="154"/>
      <c r="C134" s="12"/>
      <c r="D134" s="155" t="s">
        <v>79</v>
      </c>
      <c r="E134" s="165" t="s">
        <v>2646</v>
      </c>
      <c r="F134" s="165" t="s">
        <v>2647</v>
      </c>
      <c r="G134" s="12"/>
      <c r="H134" s="12"/>
      <c r="I134" s="157"/>
      <c r="J134" s="166">
        <f>BK134</f>
        <v>0</v>
      </c>
      <c r="K134" s="12"/>
      <c r="L134" s="154"/>
      <c r="M134" s="159"/>
      <c r="N134" s="160"/>
      <c r="O134" s="160"/>
      <c r="P134" s="161">
        <f>P135</f>
        <v>0</v>
      </c>
      <c r="Q134" s="160"/>
      <c r="R134" s="161">
        <f>R135</f>
        <v>0</v>
      </c>
      <c r="S134" s="160"/>
      <c r="T134" s="162">
        <f>T135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155" t="s">
        <v>244</v>
      </c>
      <c r="AT134" s="163" t="s">
        <v>79</v>
      </c>
      <c r="AU134" s="163" t="s">
        <v>88</v>
      </c>
      <c r="AY134" s="155" t="s">
        <v>216</v>
      </c>
      <c r="BK134" s="164">
        <f>BK135</f>
        <v>0</v>
      </c>
    </row>
    <row r="135" spans="1:65" s="2" customFormat="1" ht="14.4" customHeight="1">
      <c r="A135" s="40"/>
      <c r="B135" s="167"/>
      <c r="C135" s="168" t="s">
        <v>8</v>
      </c>
      <c r="D135" s="168" t="s">
        <v>218</v>
      </c>
      <c r="E135" s="169" t="s">
        <v>2648</v>
      </c>
      <c r="F135" s="170" t="s">
        <v>2649</v>
      </c>
      <c r="G135" s="171" t="s">
        <v>1435</v>
      </c>
      <c r="H135" s="172">
        <v>1</v>
      </c>
      <c r="I135" s="173"/>
      <c r="J135" s="174">
        <f>ROUND(I135*H135,2)</f>
        <v>0</v>
      </c>
      <c r="K135" s="175"/>
      <c r="L135" s="41"/>
      <c r="M135" s="214" t="s">
        <v>3</v>
      </c>
      <c r="N135" s="215" t="s">
        <v>51</v>
      </c>
      <c r="O135" s="216"/>
      <c r="P135" s="217">
        <f>O135*H135</f>
        <v>0</v>
      </c>
      <c r="Q135" s="217">
        <v>0</v>
      </c>
      <c r="R135" s="217">
        <f>Q135*H135</f>
        <v>0</v>
      </c>
      <c r="S135" s="217">
        <v>0</v>
      </c>
      <c r="T135" s="218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180" t="s">
        <v>1628</v>
      </c>
      <c r="AT135" s="180" t="s">
        <v>218</v>
      </c>
      <c r="AU135" s="180" t="s">
        <v>22</v>
      </c>
      <c r="AY135" s="20" t="s">
        <v>216</v>
      </c>
      <c r="BE135" s="181">
        <f>IF(N135="základní",J135,0)</f>
        <v>0</v>
      </c>
      <c r="BF135" s="181">
        <f>IF(N135="snížená",J135,0)</f>
        <v>0</v>
      </c>
      <c r="BG135" s="181">
        <f>IF(N135="zákl. přenesená",J135,0)</f>
        <v>0</v>
      </c>
      <c r="BH135" s="181">
        <f>IF(N135="sníž. přenesená",J135,0)</f>
        <v>0</v>
      </c>
      <c r="BI135" s="181">
        <f>IF(N135="nulová",J135,0)</f>
        <v>0</v>
      </c>
      <c r="BJ135" s="20" t="s">
        <v>88</v>
      </c>
      <c r="BK135" s="181">
        <f>ROUND(I135*H135,2)</f>
        <v>0</v>
      </c>
      <c r="BL135" s="20" t="s">
        <v>1628</v>
      </c>
      <c r="BM135" s="180" t="s">
        <v>2664</v>
      </c>
    </row>
    <row r="136" spans="1:31" s="2" customFormat="1" ht="6.95" customHeight="1">
      <c r="A136" s="40"/>
      <c r="B136" s="57"/>
      <c r="C136" s="58"/>
      <c r="D136" s="58"/>
      <c r="E136" s="58"/>
      <c r="F136" s="58"/>
      <c r="G136" s="58"/>
      <c r="H136" s="58"/>
      <c r="I136" s="58"/>
      <c r="J136" s="58"/>
      <c r="K136" s="58"/>
      <c r="L136" s="41"/>
      <c r="M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</row>
  </sheetData>
  <autoFilter ref="C86:K135"/>
  <mergeCells count="9">
    <mergeCell ref="E7:H7"/>
    <mergeCell ref="E9:H9"/>
    <mergeCell ref="E18:H18"/>
    <mergeCell ref="E27:H27"/>
    <mergeCell ref="E48:H48"/>
    <mergeCell ref="E50:H50"/>
    <mergeCell ref="E77:H77"/>
    <mergeCell ref="E79:H7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9" t="s">
        <v>6</v>
      </c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185</v>
      </c>
    </row>
    <row r="3" spans="2:46" s="1" customFormat="1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3"/>
      <c r="AT3" s="20" t="s">
        <v>22</v>
      </c>
    </row>
    <row r="4" spans="2:46" s="1" customFormat="1" ht="24.95" customHeight="1">
      <c r="B4" s="23"/>
      <c r="D4" s="24" t="s">
        <v>186</v>
      </c>
      <c r="L4" s="23"/>
      <c r="M4" s="116" t="s">
        <v>11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33" t="s">
        <v>17</v>
      </c>
      <c r="L6" s="23"/>
    </row>
    <row r="7" spans="2:12" s="1" customFormat="1" ht="16.5" customHeight="1">
      <c r="B7" s="23"/>
      <c r="E7" s="117" t="str">
        <f>'Rekapitulace stavby'!K6</f>
        <v>II/187 Kolínec průtah</v>
      </c>
      <c r="F7" s="33"/>
      <c r="G7" s="33"/>
      <c r="H7" s="33"/>
      <c r="L7" s="23"/>
    </row>
    <row r="8" spans="1:31" s="2" customFormat="1" ht="12" customHeight="1">
      <c r="A8" s="40"/>
      <c r="B8" s="41"/>
      <c r="C8" s="40"/>
      <c r="D8" s="33" t="s">
        <v>187</v>
      </c>
      <c r="E8" s="40"/>
      <c r="F8" s="40"/>
      <c r="G8" s="40"/>
      <c r="H8" s="40"/>
      <c r="I8" s="40"/>
      <c r="J8" s="40"/>
      <c r="K8" s="40"/>
      <c r="L8" s="118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24.75" customHeight="1">
      <c r="A9" s="40"/>
      <c r="B9" s="41"/>
      <c r="C9" s="40"/>
      <c r="D9" s="40"/>
      <c r="E9" s="64" t="s">
        <v>2668</v>
      </c>
      <c r="F9" s="40"/>
      <c r="G9" s="40"/>
      <c r="H9" s="40"/>
      <c r="I9" s="40"/>
      <c r="J9" s="40"/>
      <c r="K9" s="40"/>
      <c r="L9" s="118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1"/>
      <c r="C10" s="40"/>
      <c r="D10" s="40"/>
      <c r="E10" s="40"/>
      <c r="F10" s="40"/>
      <c r="G10" s="40"/>
      <c r="H10" s="40"/>
      <c r="I10" s="40"/>
      <c r="J10" s="40"/>
      <c r="K10" s="40"/>
      <c r="L10" s="118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1"/>
      <c r="C11" s="40"/>
      <c r="D11" s="33" t="s">
        <v>19</v>
      </c>
      <c r="E11" s="40"/>
      <c r="F11" s="28" t="s">
        <v>20</v>
      </c>
      <c r="G11" s="40"/>
      <c r="H11" s="40"/>
      <c r="I11" s="33" t="s">
        <v>21</v>
      </c>
      <c r="J11" s="28" t="s">
        <v>3</v>
      </c>
      <c r="K11" s="40"/>
      <c r="L11" s="118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1"/>
      <c r="C12" s="40"/>
      <c r="D12" s="33" t="s">
        <v>23</v>
      </c>
      <c r="E12" s="40"/>
      <c r="F12" s="28" t="s">
        <v>24</v>
      </c>
      <c r="G12" s="40"/>
      <c r="H12" s="40"/>
      <c r="I12" s="33" t="s">
        <v>25</v>
      </c>
      <c r="J12" s="66" t="str">
        <f>'Rekapitulace stavby'!AN8</f>
        <v>21. 1. 2021</v>
      </c>
      <c r="K12" s="40"/>
      <c r="L12" s="118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1"/>
      <c r="C13" s="40"/>
      <c r="D13" s="40"/>
      <c r="E13" s="40"/>
      <c r="F13" s="40"/>
      <c r="G13" s="40"/>
      <c r="H13" s="40"/>
      <c r="I13" s="40"/>
      <c r="J13" s="40"/>
      <c r="K13" s="40"/>
      <c r="L13" s="118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1"/>
      <c r="C14" s="40"/>
      <c r="D14" s="33" t="s">
        <v>31</v>
      </c>
      <c r="E14" s="40"/>
      <c r="F14" s="40"/>
      <c r="G14" s="40"/>
      <c r="H14" s="40"/>
      <c r="I14" s="33" t="s">
        <v>32</v>
      </c>
      <c r="J14" s="28" t="s">
        <v>33</v>
      </c>
      <c r="K14" s="40"/>
      <c r="L14" s="118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1"/>
      <c r="C15" s="40"/>
      <c r="D15" s="40"/>
      <c r="E15" s="28" t="s">
        <v>34</v>
      </c>
      <c r="F15" s="40"/>
      <c r="G15" s="40"/>
      <c r="H15" s="40"/>
      <c r="I15" s="33" t="s">
        <v>35</v>
      </c>
      <c r="J15" s="28" t="s">
        <v>3</v>
      </c>
      <c r="K15" s="40"/>
      <c r="L15" s="118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1"/>
      <c r="C16" s="40"/>
      <c r="D16" s="40"/>
      <c r="E16" s="40"/>
      <c r="F16" s="40"/>
      <c r="G16" s="40"/>
      <c r="H16" s="40"/>
      <c r="I16" s="40"/>
      <c r="J16" s="40"/>
      <c r="K16" s="40"/>
      <c r="L16" s="118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1"/>
      <c r="C17" s="40"/>
      <c r="D17" s="33" t="s">
        <v>36</v>
      </c>
      <c r="E17" s="40"/>
      <c r="F17" s="40"/>
      <c r="G17" s="40"/>
      <c r="H17" s="40"/>
      <c r="I17" s="33" t="s">
        <v>32</v>
      </c>
      <c r="J17" s="34" t="str">
        <f>'Rekapitulace stavby'!AN13</f>
        <v>Vyplň údaj</v>
      </c>
      <c r="K17" s="40"/>
      <c r="L17" s="118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1"/>
      <c r="C18" s="40"/>
      <c r="D18" s="40"/>
      <c r="E18" s="34" t="str">
        <f>'Rekapitulace stavby'!E14</f>
        <v>Vyplň údaj</v>
      </c>
      <c r="F18" s="28"/>
      <c r="G18" s="28"/>
      <c r="H18" s="28"/>
      <c r="I18" s="33" t="s">
        <v>35</v>
      </c>
      <c r="J18" s="34" t="str">
        <f>'Rekapitulace stavby'!AN14</f>
        <v>Vyplň údaj</v>
      </c>
      <c r="K18" s="40"/>
      <c r="L18" s="118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1"/>
      <c r="C19" s="40"/>
      <c r="D19" s="40"/>
      <c r="E19" s="40"/>
      <c r="F19" s="40"/>
      <c r="G19" s="40"/>
      <c r="H19" s="40"/>
      <c r="I19" s="40"/>
      <c r="J19" s="40"/>
      <c r="K19" s="40"/>
      <c r="L19" s="118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1"/>
      <c r="C20" s="40"/>
      <c r="D20" s="33" t="s">
        <v>38</v>
      </c>
      <c r="E20" s="40"/>
      <c r="F20" s="40"/>
      <c r="G20" s="40"/>
      <c r="H20" s="40"/>
      <c r="I20" s="33" t="s">
        <v>32</v>
      </c>
      <c r="J20" s="28" t="s">
        <v>39</v>
      </c>
      <c r="K20" s="40"/>
      <c r="L20" s="118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1"/>
      <c r="C21" s="40"/>
      <c r="D21" s="40"/>
      <c r="E21" s="28" t="s">
        <v>40</v>
      </c>
      <c r="F21" s="40"/>
      <c r="G21" s="40"/>
      <c r="H21" s="40"/>
      <c r="I21" s="33" t="s">
        <v>35</v>
      </c>
      <c r="J21" s="28" t="s">
        <v>3</v>
      </c>
      <c r="K21" s="40"/>
      <c r="L21" s="118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1"/>
      <c r="C22" s="40"/>
      <c r="D22" s="40"/>
      <c r="E22" s="40"/>
      <c r="F22" s="40"/>
      <c r="G22" s="40"/>
      <c r="H22" s="40"/>
      <c r="I22" s="40"/>
      <c r="J22" s="40"/>
      <c r="K22" s="40"/>
      <c r="L22" s="118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1"/>
      <c r="C23" s="40"/>
      <c r="D23" s="33" t="s">
        <v>42</v>
      </c>
      <c r="E23" s="40"/>
      <c r="F23" s="40"/>
      <c r="G23" s="40"/>
      <c r="H23" s="40"/>
      <c r="I23" s="33" t="s">
        <v>32</v>
      </c>
      <c r="J23" s="28" t="s">
        <v>39</v>
      </c>
      <c r="K23" s="40"/>
      <c r="L23" s="118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1"/>
      <c r="C24" s="40"/>
      <c r="D24" s="40"/>
      <c r="E24" s="28" t="s">
        <v>43</v>
      </c>
      <c r="F24" s="40"/>
      <c r="G24" s="40"/>
      <c r="H24" s="40"/>
      <c r="I24" s="33" t="s">
        <v>35</v>
      </c>
      <c r="J24" s="28" t="s">
        <v>3</v>
      </c>
      <c r="K24" s="40"/>
      <c r="L24" s="118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1"/>
      <c r="C25" s="40"/>
      <c r="D25" s="40"/>
      <c r="E25" s="40"/>
      <c r="F25" s="40"/>
      <c r="G25" s="40"/>
      <c r="H25" s="40"/>
      <c r="I25" s="40"/>
      <c r="J25" s="40"/>
      <c r="K25" s="40"/>
      <c r="L25" s="118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1"/>
      <c r="C26" s="40"/>
      <c r="D26" s="33" t="s">
        <v>44</v>
      </c>
      <c r="E26" s="40"/>
      <c r="F26" s="40"/>
      <c r="G26" s="40"/>
      <c r="H26" s="40"/>
      <c r="I26" s="40"/>
      <c r="J26" s="40"/>
      <c r="K26" s="40"/>
      <c r="L26" s="118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19"/>
      <c r="B27" s="120"/>
      <c r="C27" s="119"/>
      <c r="D27" s="119"/>
      <c r="E27" s="38" t="s">
        <v>3</v>
      </c>
      <c r="F27" s="38"/>
      <c r="G27" s="38"/>
      <c r="H27" s="38"/>
      <c r="I27" s="119"/>
      <c r="J27" s="119"/>
      <c r="K27" s="119"/>
      <c r="L27" s="121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</row>
    <row r="28" spans="1:31" s="2" customFormat="1" ht="6.95" customHeight="1">
      <c r="A28" s="40"/>
      <c r="B28" s="41"/>
      <c r="C28" s="40"/>
      <c r="D28" s="40"/>
      <c r="E28" s="40"/>
      <c r="F28" s="40"/>
      <c r="G28" s="40"/>
      <c r="H28" s="40"/>
      <c r="I28" s="40"/>
      <c r="J28" s="40"/>
      <c r="K28" s="40"/>
      <c r="L28" s="118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1"/>
      <c r="C29" s="40"/>
      <c r="D29" s="86"/>
      <c r="E29" s="86"/>
      <c r="F29" s="86"/>
      <c r="G29" s="86"/>
      <c r="H29" s="86"/>
      <c r="I29" s="86"/>
      <c r="J29" s="86"/>
      <c r="K29" s="86"/>
      <c r="L29" s="118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1"/>
      <c r="C30" s="40"/>
      <c r="D30" s="122" t="s">
        <v>46</v>
      </c>
      <c r="E30" s="40"/>
      <c r="F30" s="40"/>
      <c r="G30" s="40"/>
      <c r="H30" s="40"/>
      <c r="I30" s="40"/>
      <c r="J30" s="92">
        <f>ROUND(J88,2)</f>
        <v>0</v>
      </c>
      <c r="K30" s="40"/>
      <c r="L30" s="118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1"/>
      <c r="C31" s="40"/>
      <c r="D31" s="86"/>
      <c r="E31" s="86"/>
      <c r="F31" s="86"/>
      <c r="G31" s="86"/>
      <c r="H31" s="86"/>
      <c r="I31" s="86"/>
      <c r="J31" s="86"/>
      <c r="K31" s="86"/>
      <c r="L31" s="118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1"/>
      <c r="C32" s="40"/>
      <c r="D32" s="40"/>
      <c r="E32" s="40"/>
      <c r="F32" s="45" t="s">
        <v>48</v>
      </c>
      <c r="G32" s="40"/>
      <c r="H32" s="40"/>
      <c r="I32" s="45" t="s">
        <v>47</v>
      </c>
      <c r="J32" s="45" t="s">
        <v>49</v>
      </c>
      <c r="K32" s="40"/>
      <c r="L32" s="118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1"/>
      <c r="C33" s="40"/>
      <c r="D33" s="123" t="s">
        <v>50</v>
      </c>
      <c r="E33" s="33" t="s">
        <v>51</v>
      </c>
      <c r="F33" s="124">
        <f>ROUND((SUM(BE88:BE151)),2)</f>
        <v>0</v>
      </c>
      <c r="G33" s="40"/>
      <c r="H33" s="40"/>
      <c r="I33" s="125">
        <v>0.21</v>
      </c>
      <c r="J33" s="124">
        <f>ROUND(((SUM(BE88:BE151))*I33),2)</f>
        <v>0</v>
      </c>
      <c r="K33" s="40"/>
      <c r="L33" s="118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1"/>
      <c r="C34" s="40"/>
      <c r="D34" s="40"/>
      <c r="E34" s="33" t="s">
        <v>52</v>
      </c>
      <c r="F34" s="124">
        <f>ROUND((SUM(BF88:BF151)),2)</f>
        <v>0</v>
      </c>
      <c r="G34" s="40"/>
      <c r="H34" s="40"/>
      <c r="I34" s="125">
        <v>0.15</v>
      </c>
      <c r="J34" s="124">
        <f>ROUND(((SUM(BF88:BF151))*I34),2)</f>
        <v>0</v>
      </c>
      <c r="K34" s="40"/>
      <c r="L34" s="118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1"/>
      <c r="C35" s="40"/>
      <c r="D35" s="40"/>
      <c r="E35" s="33" t="s">
        <v>53</v>
      </c>
      <c r="F35" s="124">
        <f>ROUND((SUM(BG88:BG151)),2)</f>
        <v>0</v>
      </c>
      <c r="G35" s="40"/>
      <c r="H35" s="40"/>
      <c r="I35" s="125">
        <v>0.21</v>
      </c>
      <c r="J35" s="124">
        <f>0</f>
        <v>0</v>
      </c>
      <c r="K35" s="40"/>
      <c r="L35" s="118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1"/>
      <c r="C36" s="40"/>
      <c r="D36" s="40"/>
      <c r="E36" s="33" t="s">
        <v>54</v>
      </c>
      <c r="F36" s="124">
        <f>ROUND((SUM(BH88:BH151)),2)</f>
        <v>0</v>
      </c>
      <c r="G36" s="40"/>
      <c r="H36" s="40"/>
      <c r="I36" s="125">
        <v>0.15</v>
      </c>
      <c r="J36" s="124">
        <f>0</f>
        <v>0</v>
      </c>
      <c r="K36" s="40"/>
      <c r="L36" s="118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1"/>
      <c r="C37" s="40"/>
      <c r="D37" s="40"/>
      <c r="E37" s="33" t="s">
        <v>55</v>
      </c>
      <c r="F37" s="124">
        <f>ROUND((SUM(BI88:BI151)),2)</f>
        <v>0</v>
      </c>
      <c r="G37" s="40"/>
      <c r="H37" s="40"/>
      <c r="I37" s="125">
        <v>0</v>
      </c>
      <c r="J37" s="124">
        <f>0</f>
        <v>0</v>
      </c>
      <c r="K37" s="40"/>
      <c r="L37" s="118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1"/>
      <c r="C38" s="40"/>
      <c r="D38" s="40"/>
      <c r="E38" s="40"/>
      <c r="F38" s="40"/>
      <c r="G38" s="40"/>
      <c r="H38" s="40"/>
      <c r="I38" s="40"/>
      <c r="J38" s="40"/>
      <c r="K38" s="40"/>
      <c r="L38" s="118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1"/>
      <c r="C39" s="126"/>
      <c r="D39" s="127" t="s">
        <v>56</v>
      </c>
      <c r="E39" s="78"/>
      <c r="F39" s="78"/>
      <c r="G39" s="128" t="s">
        <v>57</v>
      </c>
      <c r="H39" s="129" t="s">
        <v>58</v>
      </c>
      <c r="I39" s="78"/>
      <c r="J39" s="130">
        <f>SUM(J30:J37)</f>
        <v>0</v>
      </c>
      <c r="K39" s="131"/>
      <c r="L39" s="118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57"/>
      <c r="C40" s="58"/>
      <c r="D40" s="58"/>
      <c r="E40" s="58"/>
      <c r="F40" s="58"/>
      <c r="G40" s="58"/>
      <c r="H40" s="58"/>
      <c r="I40" s="58"/>
      <c r="J40" s="58"/>
      <c r="K40" s="58"/>
      <c r="L40" s="118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59"/>
      <c r="C44" s="60"/>
      <c r="D44" s="60"/>
      <c r="E44" s="60"/>
      <c r="F44" s="60"/>
      <c r="G44" s="60"/>
      <c r="H44" s="60"/>
      <c r="I44" s="60"/>
      <c r="J44" s="60"/>
      <c r="K44" s="60"/>
      <c r="L44" s="118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4" t="s">
        <v>189</v>
      </c>
      <c r="D45" s="40"/>
      <c r="E45" s="40"/>
      <c r="F45" s="40"/>
      <c r="G45" s="40"/>
      <c r="H45" s="40"/>
      <c r="I45" s="40"/>
      <c r="J45" s="40"/>
      <c r="K45" s="40"/>
      <c r="L45" s="118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0"/>
      <c r="D46" s="40"/>
      <c r="E46" s="40"/>
      <c r="F46" s="40"/>
      <c r="G46" s="40"/>
      <c r="H46" s="40"/>
      <c r="I46" s="40"/>
      <c r="J46" s="40"/>
      <c r="K46" s="40"/>
      <c r="L46" s="118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3" t="s">
        <v>17</v>
      </c>
      <c r="D47" s="40"/>
      <c r="E47" s="40"/>
      <c r="F47" s="40"/>
      <c r="G47" s="40"/>
      <c r="H47" s="40"/>
      <c r="I47" s="40"/>
      <c r="J47" s="40"/>
      <c r="K47" s="40"/>
      <c r="L47" s="118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0"/>
      <c r="D48" s="40"/>
      <c r="E48" s="117" t="str">
        <f>E7</f>
        <v>II/187 Kolínec průtah</v>
      </c>
      <c r="F48" s="33"/>
      <c r="G48" s="33"/>
      <c r="H48" s="33"/>
      <c r="I48" s="40"/>
      <c r="J48" s="40"/>
      <c r="K48" s="40"/>
      <c r="L48" s="118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3" t="s">
        <v>187</v>
      </c>
      <c r="D49" s="40"/>
      <c r="E49" s="40"/>
      <c r="F49" s="40"/>
      <c r="G49" s="40"/>
      <c r="H49" s="40"/>
      <c r="I49" s="40"/>
      <c r="J49" s="40"/>
      <c r="K49" s="40"/>
      <c r="L49" s="118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24.75" customHeight="1">
      <c r="A50" s="40"/>
      <c r="B50" s="41"/>
      <c r="C50" s="40"/>
      <c r="D50" s="40"/>
      <c r="E50" s="64" t="str">
        <f>E9</f>
        <v>VRN.4 - Vedlejší rozpočtové náklady - IV. úsek - neuznatelné náklady</v>
      </c>
      <c r="F50" s="40"/>
      <c r="G50" s="40"/>
      <c r="H50" s="40"/>
      <c r="I50" s="40"/>
      <c r="J50" s="40"/>
      <c r="K50" s="40"/>
      <c r="L50" s="118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0"/>
      <c r="D51" s="40"/>
      <c r="E51" s="40"/>
      <c r="F51" s="40"/>
      <c r="G51" s="40"/>
      <c r="H51" s="40"/>
      <c r="I51" s="40"/>
      <c r="J51" s="40"/>
      <c r="K51" s="40"/>
      <c r="L51" s="118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3" t="s">
        <v>23</v>
      </c>
      <c r="D52" s="40"/>
      <c r="E52" s="40"/>
      <c r="F52" s="28" t="str">
        <f>F12</f>
        <v>Kolínec</v>
      </c>
      <c r="G52" s="40"/>
      <c r="H52" s="40"/>
      <c r="I52" s="33" t="s">
        <v>25</v>
      </c>
      <c r="J52" s="66" t="str">
        <f>IF(J12="","",J12)</f>
        <v>21. 1. 2021</v>
      </c>
      <c r="K52" s="40"/>
      <c r="L52" s="118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0"/>
      <c r="D53" s="40"/>
      <c r="E53" s="40"/>
      <c r="F53" s="40"/>
      <c r="G53" s="40"/>
      <c r="H53" s="40"/>
      <c r="I53" s="40"/>
      <c r="J53" s="40"/>
      <c r="K53" s="40"/>
      <c r="L53" s="118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40.05" customHeight="1">
      <c r="A54" s="40"/>
      <c r="B54" s="41"/>
      <c r="C54" s="33" t="s">
        <v>31</v>
      </c>
      <c r="D54" s="40"/>
      <c r="E54" s="40"/>
      <c r="F54" s="28" t="str">
        <f>E15</f>
        <v>Městys Kolínec, Kolínec 28, 341 12 Kolínec</v>
      </c>
      <c r="G54" s="40"/>
      <c r="H54" s="40"/>
      <c r="I54" s="33" t="s">
        <v>38</v>
      </c>
      <c r="J54" s="38" t="str">
        <f>E21</f>
        <v>Ing. arch. Martin Jirovský Ph.D., MBA</v>
      </c>
      <c r="K54" s="40"/>
      <c r="L54" s="118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40.05" customHeight="1">
      <c r="A55" s="40"/>
      <c r="B55" s="41"/>
      <c r="C55" s="33" t="s">
        <v>36</v>
      </c>
      <c r="D55" s="40"/>
      <c r="E55" s="40"/>
      <c r="F55" s="28" t="str">
        <f>IF(E18="","",E18)</f>
        <v>Vyplň údaj</v>
      </c>
      <c r="G55" s="40"/>
      <c r="H55" s="40"/>
      <c r="I55" s="33" t="s">
        <v>42</v>
      </c>
      <c r="J55" s="38" t="str">
        <f>E24</f>
        <v>Centrum služen Staré město; Petra Stejskalová</v>
      </c>
      <c r="K55" s="40"/>
      <c r="L55" s="118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0"/>
      <c r="D56" s="40"/>
      <c r="E56" s="40"/>
      <c r="F56" s="40"/>
      <c r="G56" s="40"/>
      <c r="H56" s="40"/>
      <c r="I56" s="40"/>
      <c r="J56" s="40"/>
      <c r="K56" s="40"/>
      <c r="L56" s="118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32" t="s">
        <v>190</v>
      </c>
      <c r="D57" s="126"/>
      <c r="E57" s="126"/>
      <c r="F57" s="126"/>
      <c r="G57" s="126"/>
      <c r="H57" s="126"/>
      <c r="I57" s="126"/>
      <c r="J57" s="133" t="s">
        <v>191</v>
      </c>
      <c r="K57" s="126"/>
      <c r="L57" s="118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0"/>
      <c r="D58" s="40"/>
      <c r="E58" s="40"/>
      <c r="F58" s="40"/>
      <c r="G58" s="40"/>
      <c r="H58" s="40"/>
      <c r="I58" s="40"/>
      <c r="J58" s="40"/>
      <c r="K58" s="40"/>
      <c r="L58" s="118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34" t="s">
        <v>78</v>
      </c>
      <c r="D59" s="40"/>
      <c r="E59" s="40"/>
      <c r="F59" s="40"/>
      <c r="G59" s="40"/>
      <c r="H59" s="40"/>
      <c r="I59" s="40"/>
      <c r="J59" s="92">
        <f>J88</f>
        <v>0</v>
      </c>
      <c r="K59" s="40"/>
      <c r="L59" s="118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20" t="s">
        <v>192</v>
      </c>
    </row>
    <row r="60" spans="1:31" s="9" customFormat="1" ht="24.95" customHeight="1">
      <c r="A60" s="9"/>
      <c r="B60" s="135"/>
      <c r="C60" s="9"/>
      <c r="D60" s="136" t="s">
        <v>193</v>
      </c>
      <c r="E60" s="137"/>
      <c r="F60" s="137"/>
      <c r="G60" s="137"/>
      <c r="H60" s="137"/>
      <c r="I60" s="137"/>
      <c r="J60" s="138">
        <f>J89</f>
        <v>0</v>
      </c>
      <c r="K60" s="9"/>
      <c r="L60" s="135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39"/>
      <c r="C61" s="10"/>
      <c r="D61" s="140" t="s">
        <v>198</v>
      </c>
      <c r="E61" s="141"/>
      <c r="F61" s="141"/>
      <c r="G61" s="141"/>
      <c r="H61" s="141"/>
      <c r="I61" s="141"/>
      <c r="J61" s="142">
        <f>J90</f>
        <v>0</v>
      </c>
      <c r="K61" s="10"/>
      <c r="L61" s="13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9" customFormat="1" ht="24.95" customHeight="1">
      <c r="A62" s="9"/>
      <c r="B62" s="135"/>
      <c r="C62" s="9"/>
      <c r="D62" s="136" t="s">
        <v>1460</v>
      </c>
      <c r="E62" s="137"/>
      <c r="F62" s="137"/>
      <c r="G62" s="137"/>
      <c r="H62" s="137"/>
      <c r="I62" s="137"/>
      <c r="J62" s="138">
        <f>J93</f>
        <v>0</v>
      </c>
      <c r="K62" s="9"/>
      <c r="L62" s="135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39"/>
      <c r="C63" s="10"/>
      <c r="D63" s="140" t="s">
        <v>2565</v>
      </c>
      <c r="E63" s="141"/>
      <c r="F63" s="141"/>
      <c r="G63" s="141"/>
      <c r="H63" s="141"/>
      <c r="I63" s="141"/>
      <c r="J63" s="142">
        <f>J94</f>
        <v>0</v>
      </c>
      <c r="K63" s="10"/>
      <c r="L63" s="13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39"/>
      <c r="C64" s="10"/>
      <c r="D64" s="140" t="s">
        <v>2566</v>
      </c>
      <c r="E64" s="141"/>
      <c r="F64" s="141"/>
      <c r="G64" s="141"/>
      <c r="H64" s="141"/>
      <c r="I64" s="141"/>
      <c r="J64" s="142">
        <f>J112</f>
        <v>0</v>
      </c>
      <c r="K64" s="10"/>
      <c r="L64" s="13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39"/>
      <c r="C65" s="10"/>
      <c r="D65" s="140" t="s">
        <v>2530</v>
      </c>
      <c r="E65" s="141"/>
      <c r="F65" s="141"/>
      <c r="G65" s="141"/>
      <c r="H65" s="141"/>
      <c r="I65" s="141"/>
      <c r="J65" s="142">
        <f>J117</f>
        <v>0</v>
      </c>
      <c r="K65" s="10"/>
      <c r="L65" s="13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39"/>
      <c r="C66" s="10"/>
      <c r="D66" s="140" t="s">
        <v>1461</v>
      </c>
      <c r="E66" s="141"/>
      <c r="F66" s="141"/>
      <c r="G66" s="141"/>
      <c r="H66" s="141"/>
      <c r="I66" s="141"/>
      <c r="J66" s="142">
        <f>J130</f>
        <v>0</v>
      </c>
      <c r="K66" s="10"/>
      <c r="L66" s="139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39"/>
      <c r="C67" s="10"/>
      <c r="D67" s="140" t="s">
        <v>2531</v>
      </c>
      <c r="E67" s="141"/>
      <c r="F67" s="141"/>
      <c r="G67" s="141"/>
      <c r="H67" s="141"/>
      <c r="I67" s="141"/>
      <c r="J67" s="142">
        <f>J143</f>
        <v>0</v>
      </c>
      <c r="K67" s="10"/>
      <c r="L67" s="139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39"/>
      <c r="C68" s="10"/>
      <c r="D68" s="140" t="s">
        <v>2567</v>
      </c>
      <c r="E68" s="141"/>
      <c r="F68" s="141"/>
      <c r="G68" s="141"/>
      <c r="H68" s="141"/>
      <c r="I68" s="141"/>
      <c r="J68" s="142">
        <f>J150</f>
        <v>0</v>
      </c>
      <c r="K68" s="10"/>
      <c r="L68" s="139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2" customFormat="1" ht="21.8" customHeight="1">
      <c r="A69" s="40"/>
      <c r="B69" s="41"/>
      <c r="C69" s="40"/>
      <c r="D69" s="40"/>
      <c r="E69" s="40"/>
      <c r="F69" s="40"/>
      <c r="G69" s="40"/>
      <c r="H69" s="40"/>
      <c r="I69" s="40"/>
      <c r="J69" s="40"/>
      <c r="K69" s="40"/>
      <c r="L69" s="118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6.95" customHeight="1">
      <c r="A70" s="40"/>
      <c r="B70" s="57"/>
      <c r="C70" s="58"/>
      <c r="D70" s="58"/>
      <c r="E70" s="58"/>
      <c r="F70" s="58"/>
      <c r="G70" s="58"/>
      <c r="H70" s="58"/>
      <c r="I70" s="58"/>
      <c r="J70" s="58"/>
      <c r="K70" s="58"/>
      <c r="L70" s="118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4" spans="1:31" s="2" customFormat="1" ht="6.95" customHeight="1">
      <c r="A74" s="40"/>
      <c r="B74" s="59"/>
      <c r="C74" s="60"/>
      <c r="D74" s="60"/>
      <c r="E74" s="60"/>
      <c r="F74" s="60"/>
      <c r="G74" s="60"/>
      <c r="H74" s="60"/>
      <c r="I74" s="60"/>
      <c r="J74" s="60"/>
      <c r="K74" s="60"/>
      <c r="L74" s="118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24.95" customHeight="1">
      <c r="A75" s="40"/>
      <c r="B75" s="41"/>
      <c r="C75" s="24" t="s">
        <v>201</v>
      </c>
      <c r="D75" s="40"/>
      <c r="E75" s="40"/>
      <c r="F75" s="40"/>
      <c r="G75" s="40"/>
      <c r="H75" s="40"/>
      <c r="I75" s="40"/>
      <c r="J75" s="40"/>
      <c r="K75" s="40"/>
      <c r="L75" s="118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6.95" customHeight="1">
      <c r="A76" s="40"/>
      <c r="B76" s="41"/>
      <c r="C76" s="40"/>
      <c r="D76" s="40"/>
      <c r="E76" s="40"/>
      <c r="F76" s="40"/>
      <c r="G76" s="40"/>
      <c r="H76" s="40"/>
      <c r="I76" s="40"/>
      <c r="J76" s="40"/>
      <c r="K76" s="40"/>
      <c r="L76" s="118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2" customHeight="1">
      <c r="A77" s="40"/>
      <c r="B77" s="41"/>
      <c r="C77" s="33" t="s">
        <v>17</v>
      </c>
      <c r="D77" s="40"/>
      <c r="E77" s="40"/>
      <c r="F77" s="40"/>
      <c r="G77" s="40"/>
      <c r="H77" s="40"/>
      <c r="I77" s="40"/>
      <c r="J77" s="40"/>
      <c r="K77" s="40"/>
      <c r="L77" s="118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6.5" customHeight="1">
      <c r="A78" s="40"/>
      <c r="B78" s="41"/>
      <c r="C78" s="40"/>
      <c r="D78" s="40"/>
      <c r="E78" s="117" t="str">
        <f>E7</f>
        <v>II/187 Kolínec průtah</v>
      </c>
      <c r="F78" s="33"/>
      <c r="G78" s="33"/>
      <c r="H78" s="33"/>
      <c r="I78" s="40"/>
      <c r="J78" s="40"/>
      <c r="K78" s="40"/>
      <c r="L78" s="118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2" customHeight="1">
      <c r="A79" s="40"/>
      <c r="B79" s="41"/>
      <c r="C79" s="33" t="s">
        <v>187</v>
      </c>
      <c r="D79" s="40"/>
      <c r="E79" s="40"/>
      <c r="F79" s="40"/>
      <c r="G79" s="40"/>
      <c r="H79" s="40"/>
      <c r="I79" s="40"/>
      <c r="J79" s="40"/>
      <c r="K79" s="40"/>
      <c r="L79" s="118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24.75" customHeight="1">
      <c r="A80" s="40"/>
      <c r="B80" s="41"/>
      <c r="C80" s="40"/>
      <c r="D80" s="40"/>
      <c r="E80" s="64" t="str">
        <f>E9</f>
        <v>VRN.4 - Vedlejší rozpočtové náklady - IV. úsek - neuznatelné náklady</v>
      </c>
      <c r="F80" s="40"/>
      <c r="G80" s="40"/>
      <c r="H80" s="40"/>
      <c r="I80" s="40"/>
      <c r="J80" s="40"/>
      <c r="K80" s="40"/>
      <c r="L80" s="118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6.95" customHeight="1">
      <c r="A81" s="40"/>
      <c r="B81" s="41"/>
      <c r="C81" s="40"/>
      <c r="D81" s="40"/>
      <c r="E81" s="40"/>
      <c r="F81" s="40"/>
      <c r="G81" s="40"/>
      <c r="H81" s="40"/>
      <c r="I81" s="40"/>
      <c r="J81" s="40"/>
      <c r="K81" s="40"/>
      <c r="L81" s="118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2" customHeight="1">
      <c r="A82" s="40"/>
      <c r="B82" s="41"/>
      <c r="C82" s="33" t="s">
        <v>23</v>
      </c>
      <c r="D82" s="40"/>
      <c r="E82" s="40"/>
      <c r="F82" s="28" t="str">
        <f>F12</f>
        <v>Kolínec</v>
      </c>
      <c r="G82" s="40"/>
      <c r="H82" s="40"/>
      <c r="I82" s="33" t="s">
        <v>25</v>
      </c>
      <c r="J82" s="66" t="str">
        <f>IF(J12="","",J12)</f>
        <v>21. 1. 2021</v>
      </c>
      <c r="K82" s="40"/>
      <c r="L82" s="118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>
      <c r="A83" s="40"/>
      <c r="B83" s="41"/>
      <c r="C83" s="40"/>
      <c r="D83" s="40"/>
      <c r="E83" s="40"/>
      <c r="F83" s="40"/>
      <c r="G83" s="40"/>
      <c r="H83" s="40"/>
      <c r="I83" s="40"/>
      <c r="J83" s="40"/>
      <c r="K83" s="40"/>
      <c r="L83" s="118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40.05" customHeight="1">
      <c r="A84" s="40"/>
      <c r="B84" s="41"/>
      <c r="C84" s="33" t="s">
        <v>31</v>
      </c>
      <c r="D84" s="40"/>
      <c r="E84" s="40"/>
      <c r="F84" s="28" t="str">
        <f>E15</f>
        <v>Městys Kolínec, Kolínec 28, 341 12 Kolínec</v>
      </c>
      <c r="G84" s="40"/>
      <c r="H84" s="40"/>
      <c r="I84" s="33" t="s">
        <v>38</v>
      </c>
      <c r="J84" s="38" t="str">
        <f>E21</f>
        <v>Ing. arch. Martin Jirovský Ph.D., MBA</v>
      </c>
      <c r="K84" s="40"/>
      <c r="L84" s="118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40.05" customHeight="1">
      <c r="A85" s="40"/>
      <c r="B85" s="41"/>
      <c r="C85" s="33" t="s">
        <v>36</v>
      </c>
      <c r="D85" s="40"/>
      <c r="E85" s="40"/>
      <c r="F85" s="28" t="str">
        <f>IF(E18="","",E18)</f>
        <v>Vyplň údaj</v>
      </c>
      <c r="G85" s="40"/>
      <c r="H85" s="40"/>
      <c r="I85" s="33" t="s">
        <v>42</v>
      </c>
      <c r="J85" s="38" t="str">
        <f>E24</f>
        <v>Centrum služen Staré město; Petra Stejskalová</v>
      </c>
      <c r="K85" s="40"/>
      <c r="L85" s="118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0.3" customHeight="1">
      <c r="A86" s="40"/>
      <c r="B86" s="41"/>
      <c r="C86" s="40"/>
      <c r="D86" s="40"/>
      <c r="E86" s="40"/>
      <c r="F86" s="40"/>
      <c r="G86" s="40"/>
      <c r="H86" s="40"/>
      <c r="I86" s="40"/>
      <c r="J86" s="40"/>
      <c r="K86" s="40"/>
      <c r="L86" s="118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11" customFormat="1" ht="29.25" customHeight="1">
      <c r="A87" s="143"/>
      <c r="B87" s="144"/>
      <c r="C87" s="145" t="s">
        <v>202</v>
      </c>
      <c r="D87" s="146" t="s">
        <v>65</v>
      </c>
      <c r="E87" s="146" t="s">
        <v>61</v>
      </c>
      <c r="F87" s="146" t="s">
        <v>62</v>
      </c>
      <c r="G87" s="146" t="s">
        <v>203</v>
      </c>
      <c r="H87" s="146" t="s">
        <v>204</v>
      </c>
      <c r="I87" s="146" t="s">
        <v>205</v>
      </c>
      <c r="J87" s="147" t="s">
        <v>191</v>
      </c>
      <c r="K87" s="148" t="s">
        <v>206</v>
      </c>
      <c r="L87" s="149"/>
      <c r="M87" s="82" t="s">
        <v>3</v>
      </c>
      <c r="N87" s="83" t="s">
        <v>50</v>
      </c>
      <c r="O87" s="83" t="s">
        <v>207</v>
      </c>
      <c r="P87" s="83" t="s">
        <v>208</v>
      </c>
      <c r="Q87" s="83" t="s">
        <v>209</v>
      </c>
      <c r="R87" s="83" t="s">
        <v>210</v>
      </c>
      <c r="S87" s="83" t="s">
        <v>211</v>
      </c>
      <c r="T87" s="84" t="s">
        <v>212</v>
      </c>
      <c r="U87" s="143"/>
      <c r="V87" s="143"/>
      <c r="W87" s="143"/>
      <c r="X87" s="143"/>
      <c r="Y87" s="143"/>
      <c r="Z87" s="143"/>
      <c r="AA87" s="143"/>
      <c r="AB87" s="143"/>
      <c r="AC87" s="143"/>
      <c r="AD87" s="143"/>
      <c r="AE87" s="143"/>
    </row>
    <row r="88" spans="1:63" s="2" customFormat="1" ht="22.8" customHeight="1">
      <c r="A88" s="40"/>
      <c r="B88" s="41"/>
      <c r="C88" s="89" t="s">
        <v>213</v>
      </c>
      <c r="D88" s="40"/>
      <c r="E88" s="40"/>
      <c r="F88" s="40"/>
      <c r="G88" s="40"/>
      <c r="H88" s="40"/>
      <c r="I88" s="40"/>
      <c r="J88" s="150">
        <f>BK88</f>
        <v>0</v>
      </c>
      <c r="K88" s="40"/>
      <c r="L88" s="41"/>
      <c r="M88" s="85"/>
      <c r="N88" s="70"/>
      <c r="O88" s="86"/>
      <c r="P88" s="151">
        <f>P89+P93</f>
        <v>0</v>
      </c>
      <c r="Q88" s="86"/>
      <c r="R88" s="151">
        <f>R89+R93</f>
        <v>0</v>
      </c>
      <c r="S88" s="86"/>
      <c r="T88" s="152">
        <f>T89+T93</f>
        <v>0.02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T88" s="20" t="s">
        <v>79</v>
      </c>
      <c r="AU88" s="20" t="s">
        <v>192</v>
      </c>
      <c r="BK88" s="153">
        <f>BK89+BK93</f>
        <v>0</v>
      </c>
    </row>
    <row r="89" spans="1:63" s="12" customFormat="1" ht="25.9" customHeight="1">
      <c r="A89" s="12"/>
      <c r="B89" s="154"/>
      <c r="C89" s="12"/>
      <c r="D89" s="155" t="s">
        <v>79</v>
      </c>
      <c r="E89" s="156" t="s">
        <v>214</v>
      </c>
      <c r="F89" s="156" t="s">
        <v>215</v>
      </c>
      <c r="G89" s="12"/>
      <c r="H89" s="12"/>
      <c r="I89" s="157"/>
      <c r="J89" s="158">
        <f>BK89</f>
        <v>0</v>
      </c>
      <c r="K89" s="12"/>
      <c r="L89" s="154"/>
      <c r="M89" s="159"/>
      <c r="N89" s="160"/>
      <c r="O89" s="160"/>
      <c r="P89" s="161">
        <f>P90</f>
        <v>0</v>
      </c>
      <c r="Q89" s="160"/>
      <c r="R89" s="161">
        <f>R90</f>
        <v>0</v>
      </c>
      <c r="S89" s="160"/>
      <c r="T89" s="162">
        <f>T90</f>
        <v>0.02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155" t="s">
        <v>88</v>
      </c>
      <c r="AT89" s="163" t="s">
        <v>79</v>
      </c>
      <c r="AU89" s="163" t="s">
        <v>80</v>
      </c>
      <c r="AY89" s="155" t="s">
        <v>216</v>
      </c>
      <c r="BK89" s="164">
        <f>BK90</f>
        <v>0</v>
      </c>
    </row>
    <row r="90" spans="1:63" s="12" customFormat="1" ht="22.8" customHeight="1">
      <c r="A90" s="12"/>
      <c r="B90" s="154"/>
      <c r="C90" s="12"/>
      <c r="D90" s="155" t="s">
        <v>79</v>
      </c>
      <c r="E90" s="165" t="s">
        <v>263</v>
      </c>
      <c r="F90" s="165" t="s">
        <v>438</v>
      </c>
      <c r="G90" s="12"/>
      <c r="H90" s="12"/>
      <c r="I90" s="157"/>
      <c r="J90" s="166">
        <f>BK90</f>
        <v>0</v>
      </c>
      <c r="K90" s="12"/>
      <c r="L90" s="154"/>
      <c r="M90" s="159"/>
      <c r="N90" s="160"/>
      <c r="O90" s="160"/>
      <c r="P90" s="161">
        <f>SUM(P91:P92)</f>
        <v>0</v>
      </c>
      <c r="Q90" s="160"/>
      <c r="R90" s="161">
        <f>SUM(R91:R92)</f>
        <v>0</v>
      </c>
      <c r="S90" s="160"/>
      <c r="T90" s="162">
        <f>SUM(T91:T92)</f>
        <v>0.02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155" t="s">
        <v>88</v>
      </c>
      <c r="AT90" s="163" t="s">
        <v>79</v>
      </c>
      <c r="AU90" s="163" t="s">
        <v>88</v>
      </c>
      <c r="AY90" s="155" t="s">
        <v>216</v>
      </c>
      <c r="BK90" s="164">
        <f>SUM(BK91:BK92)</f>
        <v>0</v>
      </c>
    </row>
    <row r="91" spans="1:65" s="2" customFormat="1" ht="24.15" customHeight="1">
      <c r="A91" s="40"/>
      <c r="B91" s="167"/>
      <c r="C91" s="168" t="s">
        <v>88</v>
      </c>
      <c r="D91" s="168" t="s">
        <v>218</v>
      </c>
      <c r="E91" s="169" t="s">
        <v>2568</v>
      </c>
      <c r="F91" s="170" t="s">
        <v>2569</v>
      </c>
      <c r="G91" s="171" t="s">
        <v>1435</v>
      </c>
      <c r="H91" s="172">
        <v>1</v>
      </c>
      <c r="I91" s="173"/>
      <c r="J91" s="174">
        <f>ROUND(I91*H91,2)</f>
        <v>0</v>
      </c>
      <c r="K91" s="175"/>
      <c r="L91" s="41"/>
      <c r="M91" s="176" t="s">
        <v>3</v>
      </c>
      <c r="N91" s="177" t="s">
        <v>51</v>
      </c>
      <c r="O91" s="74"/>
      <c r="P91" s="178">
        <f>O91*H91</f>
        <v>0</v>
      </c>
      <c r="Q91" s="178">
        <v>0</v>
      </c>
      <c r="R91" s="178">
        <f>Q91*H91</f>
        <v>0</v>
      </c>
      <c r="S91" s="178">
        <v>0.02</v>
      </c>
      <c r="T91" s="179">
        <f>S91*H91</f>
        <v>0.02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180" t="s">
        <v>222</v>
      </c>
      <c r="AT91" s="180" t="s">
        <v>218</v>
      </c>
      <c r="AU91" s="180" t="s">
        <v>22</v>
      </c>
      <c r="AY91" s="20" t="s">
        <v>216</v>
      </c>
      <c r="BE91" s="181">
        <f>IF(N91="základní",J91,0)</f>
        <v>0</v>
      </c>
      <c r="BF91" s="181">
        <f>IF(N91="snížená",J91,0)</f>
        <v>0</v>
      </c>
      <c r="BG91" s="181">
        <f>IF(N91="zákl. přenesená",J91,0)</f>
        <v>0</v>
      </c>
      <c r="BH91" s="181">
        <f>IF(N91="sníž. přenesená",J91,0)</f>
        <v>0</v>
      </c>
      <c r="BI91" s="181">
        <f>IF(N91="nulová",J91,0)</f>
        <v>0</v>
      </c>
      <c r="BJ91" s="20" t="s">
        <v>88</v>
      </c>
      <c r="BK91" s="181">
        <f>ROUND(I91*H91,2)</f>
        <v>0</v>
      </c>
      <c r="BL91" s="20" t="s">
        <v>222</v>
      </c>
      <c r="BM91" s="180" t="s">
        <v>2570</v>
      </c>
    </row>
    <row r="92" spans="1:47" s="2" customFormat="1" ht="12">
      <c r="A92" s="40"/>
      <c r="B92" s="41"/>
      <c r="C92" s="40"/>
      <c r="D92" s="183" t="s">
        <v>229</v>
      </c>
      <c r="E92" s="40"/>
      <c r="F92" s="191" t="s">
        <v>2571</v>
      </c>
      <c r="G92" s="40"/>
      <c r="H92" s="40"/>
      <c r="I92" s="192"/>
      <c r="J92" s="40"/>
      <c r="K92" s="40"/>
      <c r="L92" s="41"/>
      <c r="M92" s="193"/>
      <c r="N92" s="194"/>
      <c r="O92" s="74"/>
      <c r="P92" s="74"/>
      <c r="Q92" s="74"/>
      <c r="R92" s="74"/>
      <c r="S92" s="74"/>
      <c r="T92" s="75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T92" s="20" t="s">
        <v>229</v>
      </c>
      <c r="AU92" s="20" t="s">
        <v>22</v>
      </c>
    </row>
    <row r="93" spans="1:63" s="12" customFormat="1" ht="25.9" customHeight="1">
      <c r="A93" s="12"/>
      <c r="B93" s="154"/>
      <c r="C93" s="12"/>
      <c r="D93" s="155" t="s">
        <v>79</v>
      </c>
      <c r="E93" s="156" t="s">
        <v>1622</v>
      </c>
      <c r="F93" s="156" t="s">
        <v>1623</v>
      </c>
      <c r="G93" s="12"/>
      <c r="H93" s="12"/>
      <c r="I93" s="157"/>
      <c r="J93" s="158">
        <f>BK93</f>
        <v>0</v>
      </c>
      <c r="K93" s="12"/>
      <c r="L93" s="154"/>
      <c r="M93" s="159"/>
      <c r="N93" s="160"/>
      <c r="O93" s="160"/>
      <c r="P93" s="161">
        <f>P94+P112+P117+P130+P143+P150</f>
        <v>0</v>
      </c>
      <c r="Q93" s="160"/>
      <c r="R93" s="161">
        <f>R94+R112+R117+R130+R143+R150</f>
        <v>0</v>
      </c>
      <c r="S93" s="160"/>
      <c r="T93" s="162">
        <f>T94+T112+T117+T130+T143+T150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155" t="s">
        <v>244</v>
      </c>
      <c r="AT93" s="163" t="s">
        <v>79</v>
      </c>
      <c r="AU93" s="163" t="s">
        <v>80</v>
      </c>
      <c r="AY93" s="155" t="s">
        <v>216</v>
      </c>
      <c r="BK93" s="164">
        <f>BK94+BK112+BK117+BK130+BK143+BK150</f>
        <v>0</v>
      </c>
    </row>
    <row r="94" spans="1:63" s="12" customFormat="1" ht="22.8" customHeight="1">
      <c r="A94" s="12"/>
      <c r="B94" s="154"/>
      <c r="C94" s="12"/>
      <c r="D94" s="155" t="s">
        <v>79</v>
      </c>
      <c r="E94" s="165" t="s">
        <v>2572</v>
      </c>
      <c r="F94" s="165" t="s">
        <v>2573</v>
      </c>
      <c r="G94" s="12"/>
      <c r="H94" s="12"/>
      <c r="I94" s="157"/>
      <c r="J94" s="166">
        <f>BK94</f>
        <v>0</v>
      </c>
      <c r="K94" s="12"/>
      <c r="L94" s="154"/>
      <c r="M94" s="159"/>
      <c r="N94" s="160"/>
      <c r="O94" s="160"/>
      <c r="P94" s="161">
        <f>SUM(P95:P111)</f>
        <v>0</v>
      </c>
      <c r="Q94" s="160"/>
      <c r="R94" s="161">
        <f>SUM(R95:R111)</f>
        <v>0</v>
      </c>
      <c r="S94" s="160"/>
      <c r="T94" s="162">
        <f>SUM(T95:T111)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155" t="s">
        <v>244</v>
      </c>
      <c r="AT94" s="163" t="s">
        <v>79</v>
      </c>
      <c r="AU94" s="163" t="s">
        <v>88</v>
      </c>
      <c r="AY94" s="155" t="s">
        <v>216</v>
      </c>
      <c r="BK94" s="164">
        <f>SUM(BK95:BK111)</f>
        <v>0</v>
      </c>
    </row>
    <row r="95" spans="1:65" s="2" customFormat="1" ht="14.4" customHeight="1">
      <c r="A95" s="40"/>
      <c r="B95" s="167"/>
      <c r="C95" s="168" t="s">
        <v>22</v>
      </c>
      <c r="D95" s="168" t="s">
        <v>218</v>
      </c>
      <c r="E95" s="169" t="s">
        <v>2574</v>
      </c>
      <c r="F95" s="170" t="s">
        <v>2575</v>
      </c>
      <c r="G95" s="171" t="s">
        <v>1435</v>
      </c>
      <c r="H95" s="172">
        <v>1</v>
      </c>
      <c r="I95" s="173"/>
      <c r="J95" s="174">
        <f>ROUND(I95*H95,2)</f>
        <v>0</v>
      </c>
      <c r="K95" s="175"/>
      <c r="L95" s="41"/>
      <c r="M95" s="176" t="s">
        <v>3</v>
      </c>
      <c r="N95" s="177" t="s">
        <v>51</v>
      </c>
      <c r="O95" s="74"/>
      <c r="P95" s="178">
        <f>O95*H95</f>
        <v>0</v>
      </c>
      <c r="Q95" s="178">
        <v>0</v>
      </c>
      <c r="R95" s="178">
        <f>Q95*H95</f>
        <v>0</v>
      </c>
      <c r="S95" s="178">
        <v>0</v>
      </c>
      <c r="T95" s="179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180" t="s">
        <v>1628</v>
      </c>
      <c r="AT95" s="180" t="s">
        <v>218</v>
      </c>
      <c r="AU95" s="180" t="s">
        <v>22</v>
      </c>
      <c r="AY95" s="20" t="s">
        <v>216</v>
      </c>
      <c r="BE95" s="181">
        <f>IF(N95="základní",J95,0)</f>
        <v>0</v>
      </c>
      <c r="BF95" s="181">
        <f>IF(N95="snížená",J95,0)</f>
        <v>0</v>
      </c>
      <c r="BG95" s="181">
        <f>IF(N95="zákl. přenesená",J95,0)</f>
        <v>0</v>
      </c>
      <c r="BH95" s="181">
        <f>IF(N95="sníž. přenesená",J95,0)</f>
        <v>0</v>
      </c>
      <c r="BI95" s="181">
        <f>IF(N95="nulová",J95,0)</f>
        <v>0</v>
      </c>
      <c r="BJ95" s="20" t="s">
        <v>88</v>
      </c>
      <c r="BK95" s="181">
        <f>ROUND(I95*H95,2)</f>
        <v>0</v>
      </c>
      <c r="BL95" s="20" t="s">
        <v>1628</v>
      </c>
      <c r="BM95" s="180" t="s">
        <v>2576</v>
      </c>
    </row>
    <row r="96" spans="1:47" s="2" customFormat="1" ht="12">
      <c r="A96" s="40"/>
      <c r="B96" s="41"/>
      <c r="C96" s="40"/>
      <c r="D96" s="183" t="s">
        <v>229</v>
      </c>
      <c r="E96" s="40"/>
      <c r="F96" s="191" t="s">
        <v>2577</v>
      </c>
      <c r="G96" s="40"/>
      <c r="H96" s="40"/>
      <c r="I96" s="192"/>
      <c r="J96" s="40"/>
      <c r="K96" s="40"/>
      <c r="L96" s="41"/>
      <c r="M96" s="193"/>
      <c r="N96" s="194"/>
      <c r="O96" s="74"/>
      <c r="P96" s="74"/>
      <c r="Q96" s="74"/>
      <c r="R96" s="74"/>
      <c r="S96" s="74"/>
      <c r="T96" s="75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T96" s="20" t="s">
        <v>229</v>
      </c>
      <c r="AU96" s="20" t="s">
        <v>22</v>
      </c>
    </row>
    <row r="97" spans="1:65" s="2" customFormat="1" ht="14.4" customHeight="1">
      <c r="A97" s="40"/>
      <c r="B97" s="167"/>
      <c r="C97" s="168" t="s">
        <v>234</v>
      </c>
      <c r="D97" s="168" t="s">
        <v>218</v>
      </c>
      <c r="E97" s="169" t="s">
        <v>2578</v>
      </c>
      <c r="F97" s="170" t="s">
        <v>2579</v>
      </c>
      <c r="G97" s="171" t="s">
        <v>1435</v>
      </c>
      <c r="H97" s="172">
        <v>1</v>
      </c>
      <c r="I97" s="173"/>
      <c r="J97" s="174">
        <f>ROUND(I97*H97,2)</f>
        <v>0</v>
      </c>
      <c r="K97" s="175"/>
      <c r="L97" s="41"/>
      <c r="M97" s="176" t="s">
        <v>3</v>
      </c>
      <c r="N97" s="177" t="s">
        <v>51</v>
      </c>
      <c r="O97" s="74"/>
      <c r="P97" s="178">
        <f>O97*H97</f>
        <v>0</v>
      </c>
      <c r="Q97" s="178">
        <v>0</v>
      </c>
      <c r="R97" s="178">
        <f>Q97*H97</f>
        <v>0</v>
      </c>
      <c r="S97" s="178">
        <v>0</v>
      </c>
      <c r="T97" s="179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180" t="s">
        <v>1628</v>
      </c>
      <c r="AT97" s="180" t="s">
        <v>218</v>
      </c>
      <c r="AU97" s="180" t="s">
        <v>22</v>
      </c>
      <c r="AY97" s="20" t="s">
        <v>216</v>
      </c>
      <c r="BE97" s="181">
        <f>IF(N97="základní",J97,0)</f>
        <v>0</v>
      </c>
      <c r="BF97" s="181">
        <f>IF(N97="snížená",J97,0)</f>
        <v>0</v>
      </c>
      <c r="BG97" s="181">
        <f>IF(N97="zákl. přenesená",J97,0)</f>
        <v>0</v>
      </c>
      <c r="BH97" s="181">
        <f>IF(N97="sníž. přenesená",J97,0)</f>
        <v>0</v>
      </c>
      <c r="BI97" s="181">
        <f>IF(N97="nulová",J97,0)</f>
        <v>0</v>
      </c>
      <c r="BJ97" s="20" t="s">
        <v>88</v>
      </c>
      <c r="BK97" s="181">
        <f>ROUND(I97*H97,2)</f>
        <v>0</v>
      </c>
      <c r="BL97" s="20" t="s">
        <v>1628</v>
      </c>
      <c r="BM97" s="180" t="s">
        <v>2580</v>
      </c>
    </row>
    <row r="98" spans="1:65" s="2" customFormat="1" ht="14.4" customHeight="1">
      <c r="A98" s="40"/>
      <c r="B98" s="167"/>
      <c r="C98" s="168" t="s">
        <v>222</v>
      </c>
      <c r="D98" s="168" t="s">
        <v>218</v>
      </c>
      <c r="E98" s="169" t="s">
        <v>2581</v>
      </c>
      <c r="F98" s="170" t="s">
        <v>2582</v>
      </c>
      <c r="G98" s="171" t="s">
        <v>1435</v>
      </c>
      <c r="H98" s="172">
        <v>1</v>
      </c>
      <c r="I98" s="173"/>
      <c r="J98" s="174">
        <f>ROUND(I98*H98,2)</f>
        <v>0</v>
      </c>
      <c r="K98" s="175"/>
      <c r="L98" s="41"/>
      <c r="M98" s="176" t="s">
        <v>3</v>
      </c>
      <c r="N98" s="177" t="s">
        <v>51</v>
      </c>
      <c r="O98" s="74"/>
      <c r="P98" s="178">
        <f>O98*H98</f>
        <v>0</v>
      </c>
      <c r="Q98" s="178">
        <v>0</v>
      </c>
      <c r="R98" s="178">
        <f>Q98*H98</f>
        <v>0</v>
      </c>
      <c r="S98" s="178">
        <v>0</v>
      </c>
      <c r="T98" s="179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180" t="s">
        <v>1628</v>
      </c>
      <c r="AT98" s="180" t="s">
        <v>218</v>
      </c>
      <c r="AU98" s="180" t="s">
        <v>22</v>
      </c>
      <c r="AY98" s="20" t="s">
        <v>216</v>
      </c>
      <c r="BE98" s="181">
        <f>IF(N98="základní",J98,0)</f>
        <v>0</v>
      </c>
      <c r="BF98" s="181">
        <f>IF(N98="snížená",J98,0)</f>
        <v>0</v>
      </c>
      <c r="BG98" s="181">
        <f>IF(N98="zákl. přenesená",J98,0)</f>
        <v>0</v>
      </c>
      <c r="BH98" s="181">
        <f>IF(N98="sníž. přenesená",J98,0)</f>
        <v>0</v>
      </c>
      <c r="BI98" s="181">
        <f>IF(N98="nulová",J98,0)</f>
        <v>0</v>
      </c>
      <c r="BJ98" s="20" t="s">
        <v>88</v>
      </c>
      <c r="BK98" s="181">
        <f>ROUND(I98*H98,2)</f>
        <v>0</v>
      </c>
      <c r="BL98" s="20" t="s">
        <v>1628</v>
      </c>
      <c r="BM98" s="180" t="s">
        <v>2652</v>
      </c>
    </row>
    <row r="99" spans="1:47" s="2" customFormat="1" ht="12">
      <c r="A99" s="40"/>
      <c r="B99" s="41"/>
      <c r="C99" s="40"/>
      <c r="D99" s="183" t="s">
        <v>229</v>
      </c>
      <c r="E99" s="40"/>
      <c r="F99" s="191" t="s">
        <v>2584</v>
      </c>
      <c r="G99" s="40"/>
      <c r="H99" s="40"/>
      <c r="I99" s="192"/>
      <c r="J99" s="40"/>
      <c r="K99" s="40"/>
      <c r="L99" s="41"/>
      <c r="M99" s="193"/>
      <c r="N99" s="194"/>
      <c r="O99" s="74"/>
      <c r="P99" s="74"/>
      <c r="Q99" s="74"/>
      <c r="R99" s="74"/>
      <c r="S99" s="74"/>
      <c r="T99" s="75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T99" s="20" t="s">
        <v>229</v>
      </c>
      <c r="AU99" s="20" t="s">
        <v>22</v>
      </c>
    </row>
    <row r="100" spans="1:65" s="2" customFormat="1" ht="14.4" customHeight="1">
      <c r="A100" s="40"/>
      <c r="B100" s="167"/>
      <c r="C100" s="168" t="s">
        <v>244</v>
      </c>
      <c r="D100" s="168" t="s">
        <v>218</v>
      </c>
      <c r="E100" s="169" t="s">
        <v>2585</v>
      </c>
      <c r="F100" s="170" t="s">
        <v>2586</v>
      </c>
      <c r="G100" s="171" t="s">
        <v>1435</v>
      </c>
      <c r="H100" s="172">
        <v>1</v>
      </c>
      <c r="I100" s="173"/>
      <c r="J100" s="174">
        <f>ROUND(I100*H100,2)</f>
        <v>0</v>
      </c>
      <c r="K100" s="175"/>
      <c r="L100" s="41"/>
      <c r="M100" s="176" t="s">
        <v>3</v>
      </c>
      <c r="N100" s="177" t="s">
        <v>51</v>
      </c>
      <c r="O100" s="74"/>
      <c r="P100" s="178">
        <f>O100*H100</f>
        <v>0</v>
      </c>
      <c r="Q100" s="178">
        <v>0</v>
      </c>
      <c r="R100" s="178">
        <f>Q100*H100</f>
        <v>0</v>
      </c>
      <c r="S100" s="178">
        <v>0</v>
      </c>
      <c r="T100" s="179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180" t="s">
        <v>1628</v>
      </c>
      <c r="AT100" s="180" t="s">
        <v>218</v>
      </c>
      <c r="AU100" s="180" t="s">
        <v>22</v>
      </c>
      <c r="AY100" s="20" t="s">
        <v>216</v>
      </c>
      <c r="BE100" s="181">
        <f>IF(N100="základní",J100,0)</f>
        <v>0</v>
      </c>
      <c r="BF100" s="181">
        <f>IF(N100="snížená",J100,0)</f>
        <v>0</v>
      </c>
      <c r="BG100" s="181">
        <f>IF(N100="zákl. přenesená",J100,0)</f>
        <v>0</v>
      </c>
      <c r="BH100" s="181">
        <f>IF(N100="sníž. přenesená",J100,0)</f>
        <v>0</v>
      </c>
      <c r="BI100" s="181">
        <f>IF(N100="nulová",J100,0)</f>
        <v>0</v>
      </c>
      <c r="BJ100" s="20" t="s">
        <v>88</v>
      </c>
      <c r="BK100" s="181">
        <f>ROUND(I100*H100,2)</f>
        <v>0</v>
      </c>
      <c r="BL100" s="20" t="s">
        <v>1628</v>
      </c>
      <c r="BM100" s="180" t="s">
        <v>2653</v>
      </c>
    </row>
    <row r="101" spans="1:47" s="2" customFormat="1" ht="12">
      <c r="A101" s="40"/>
      <c r="B101" s="41"/>
      <c r="C101" s="40"/>
      <c r="D101" s="183" t="s">
        <v>229</v>
      </c>
      <c r="E101" s="40"/>
      <c r="F101" s="191" t="s">
        <v>2588</v>
      </c>
      <c r="G101" s="40"/>
      <c r="H101" s="40"/>
      <c r="I101" s="192"/>
      <c r="J101" s="40"/>
      <c r="K101" s="40"/>
      <c r="L101" s="41"/>
      <c r="M101" s="193"/>
      <c r="N101" s="194"/>
      <c r="O101" s="74"/>
      <c r="P101" s="74"/>
      <c r="Q101" s="74"/>
      <c r="R101" s="74"/>
      <c r="S101" s="74"/>
      <c r="T101" s="75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T101" s="20" t="s">
        <v>229</v>
      </c>
      <c r="AU101" s="20" t="s">
        <v>22</v>
      </c>
    </row>
    <row r="102" spans="1:65" s="2" customFormat="1" ht="14.4" customHeight="1">
      <c r="A102" s="40"/>
      <c r="B102" s="167"/>
      <c r="C102" s="168" t="s">
        <v>248</v>
      </c>
      <c r="D102" s="168" t="s">
        <v>218</v>
      </c>
      <c r="E102" s="169" t="s">
        <v>2589</v>
      </c>
      <c r="F102" s="170" t="s">
        <v>2590</v>
      </c>
      <c r="G102" s="171" t="s">
        <v>1435</v>
      </c>
      <c r="H102" s="172">
        <v>1</v>
      </c>
      <c r="I102" s="173"/>
      <c r="J102" s="174">
        <f>ROUND(I102*H102,2)</f>
        <v>0</v>
      </c>
      <c r="K102" s="175"/>
      <c r="L102" s="41"/>
      <c r="M102" s="176" t="s">
        <v>3</v>
      </c>
      <c r="N102" s="177" t="s">
        <v>51</v>
      </c>
      <c r="O102" s="74"/>
      <c r="P102" s="178">
        <f>O102*H102</f>
        <v>0</v>
      </c>
      <c r="Q102" s="178">
        <v>0</v>
      </c>
      <c r="R102" s="178">
        <f>Q102*H102</f>
        <v>0</v>
      </c>
      <c r="S102" s="178">
        <v>0</v>
      </c>
      <c r="T102" s="179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180" t="s">
        <v>1628</v>
      </c>
      <c r="AT102" s="180" t="s">
        <v>218</v>
      </c>
      <c r="AU102" s="180" t="s">
        <v>22</v>
      </c>
      <c r="AY102" s="20" t="s">
        <v>216</v>
      </c>
      <c r="BE102" s="181">
        <f>IF(N102="základní",J102,0)</f>
        <v>0</v>
      </c>
      <c r="BF102" s="181">
        <f>IF(N102="snížená",J102,0)</f>
        <v>0</v>
      </c>
      <c r="BG102" s="181">
        <f>IF(N102="zákl. přenesená",J102,0)</f>
        <v>0</v>
      </c>
      <c r="BH102" s="181">
        <f>IF(N102="sníž. přenesená",J102,0)</f>
        <v>0</v>
      </c>
      <c r="BI102" s="181">
        <f>IF(N102="nulová",J102,0)</f>
        <v>0</v>
      </c>
      <c r="BJ102" s="20" t="s">
        <v>88</v>
      </c>
      <c r="BK102" s="181">
        <f>ROUND(I102*H102,2)</f>
        <v>0</v>
      </c>
      <c r="BL102" s="20" t="s">
        <v>1628</v>
      </c>
      <c r="BM102" s="180" t="s">
        <v>2591</v>
      </c>
    </row>
    <row r="103" spans="1:47" s="2" customFormat="1" ht="12">
      <c r="A103" s="40"/>
      <c r="B103" s="41"/>
      <c r="C103" s="40"/>
      <c r="D103" s="183" t="s">
        <v>229</v>
      </c>
      <c r="E103" s="40"/>
      <c r="F103" s="191" t="s">
        <v>2592</v>
      </c>
      <c r="G103" s="40"/>
      <c r="H103" s="40"/>
      <c r="I103" s="192"/>
      <c r="J103" s="40"/>
      <c r="K103" s="40"/>
      <c r="L103" s="41"/>
      <c r="M103" s="193"/>
      <c r="N103" s="194"/>
      <c r="O103" s="74"/>
      <c r="P103" s="74"/>
      <c r="Q103" s="74"/>
      <c r="R103" s="74"/>
      <c r="S103" s="74"/>
      <c r="T103" s="75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T103" s="20" t="s">
        <v>229</v>
      </c>
      <c r="AU103" s="20" t="s">
        <v>22</v>
      </c>
    </row>
    <row r="104" spans="1:65" s="2" customFormat="1" ht="14.4" customHeight="1">
      <c r="A104" s="40"/>
      <c r="B104" s="167"/>
      <c r="C104" s="168" t="s">
        <v>253</v>
      </c>
      <c r="D104" s="168" t="s">
        <v>218</v>
      </c>
      <c r="E104" s="169" t="s">
        <v>2593</v>
      </c>
      <c r="F104" s="170" t="s">
        <v>2594</v>
      </c>
      <c r="G104" s="171" t="s">
        <v>1435</v>
      </c>
      <c r="H104" s="172">
        <v>1</v>
      </c>
      <c r="I104" s="173"/>
      <c r="J104" s="174">
        <f>ROUND(I104*H104,2)</f>
        <v>0</v>
      </c>
      <c r="K104" s="175"/>
      <c r="L104" s="41"/>
      <c r="M104" s="176" t="s">
        <v>3</v>
      </c>
      <c r="N104" s="177" t="s">
        <v>51</v>
      </c>
      <c r="O104" s="74"/>
      <c r="P104" s="178">
        <f>O104*H104</f>
        <v>0</v>
      </c>
      <c r="Q104" s="178">
        <v>0</v>
      </c>
      <c r="R104" s="178">
        <f>Q104*H104</f>
        <v>0</v>
      </c>
      <c r="S104" s="178">
        <v>0</v>
      </c>
      <c r="T104" s="179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180" t="s">
        <v>1628</v>
      </c>
      <c r="AT104" s="180" t="s">
        <v>218</v>
      </c>
      <c r="AU104" s="180" t="s">
        <v>22</v>
      </c>
      <c r="AY104" s="20" t="s">
        <v>216</v>
      </c>
      <c r="BE104" s="181">
        <f>IF(N104="základní",J104,0)</f>
        <v>0</v>
      </c>
      <c r="BF104" s="181">
        <f>IF(N104="snížená",J104,0)</f>
        <v>0</v>
      </c>
      <c r="BG104" s="181">
        <f>IF(N104="zákl. přenesená",J104,0)</f>
        <v>0</v>
      </c>
      <c r="BH104" s="181">
        <f>IF(N104="sníž. přenesená",J104,0)</f>
        <v>0</v>
      </c>
      <c r="BI104" s="181">
        <f>IF(N104="nulová",J104,0)</f>
        <v>0</v>
      </c>
      <c r="BJ104" s="20" t="s">
        <v>88</v>
      </c>
      <c r="BK104" s="181">
        <f>ROUND(I104*H104,2)</f>
        <v>0</v>
      </c>
      <c r="BL104" s="20" t="s">
        <v>1628</v>
      </c>
      <c r="BM104" s="180" t="s">
        <v>2654</v>
      </c>
    </row>
    <row r="105" spans="1:47" s="2" customFormat="1" ht="12">
      <c r="A105" s="40"/>
      <c r="B105" s="41"/>
      <c r="C105" s="40"/>
      <c r="D105" s="183" t="s">
        <v>229</v>
      </c>
      <c r="E105" s="40"/>
      <c r="F105" s="191" t="s">
        <v>2596</v>
      </c>
      <c r="G105" s="40"/>
      <c r="H105" s="40"/>
      <c r="I105" s="192"/>
      <c r="J105" s="40"/>
      <c r="K105" s="40"/>
      <c r="L105" s="41"/>
      <c r="M105" s="193"/>
      <c r="N105" s="194"/>
      <c r="O105" s="74"/>
      <c r="P105" s="74"/>
      <c r="Q105" s="74"/>
      <c r="R105" s="74"/>
      <c r="S105" s="74"/>
      <c r="T105" s="75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T105" s="20" t="s">
        <v>229</v>
      </c>
      <c r="AU105" s="20" t="s">
        <v>22</v>
      </c>
    </row>
    <row r="106" spans="1:65" s="2" customFormat="1" ht="14.4" customHeight="1">
      <c r="A106" s="40"/>
      <c r="B106" s="167"/>
      <c r="C106" s="168" t="s">
        <v>257</v>
      </c>
      <c r="D106" s="168" t="s">
        <v>218</v>
      </c>
      <c r="E106" s="169" t="s">
        <v>2597</v>
      </c>
      <c r="F106" s="170" t="s">
        <v>2598</v>
      </c>
      <c r="G106" s="171" t="s">
        <v>1435</v>
      </c>
      <c r="H106" s="172">
        <v>1</v>
      </c>
      <c r="I106" s="173"/>
      <c r="J106" s="174">
        <f>ROUND(I106*H106,2)</f>
        <v>0</v>
      </c>
      <c r="K106" s="175"/>
      <c r="L106" s="41"/>
      <c r="M106" s="176" t="s">
        <v>3</v>
      </c>
      <c r="N106" s="177" t="s">
        <v>51</v>
      </c>
      <c r="O106" s="74"/>
      <c r="P106" s="178">
        <f>O106*H106</f>
        <v>0</v>
      </c>
      <c r="Q106" s="178">
        <v>0</v>
      </c>
      <c r="R106" s="178">
        <f>Q106*H106</f>
        <v>0</v>
      </c>
      <c r="S106" s="178">
        <v>0</v>
      </c>
      <c r="T106" s="179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180" t="s">
        <v>1628</v>
      </c>
      <c r="AT106" s="180" t="s">
        <v>218</v>
      </c>
      <c r="AU106" s="180" t="s">
        <v>22</v>
      </c>
      <c r="AY106" s="20" t="s">
        <v>216</v>
      </c>
      <c r="BE106" s="181">
        <f>IF(N106="základní",J106,0)</f>
        <v>0</v>
      </c>
      <c r="BF106" s="181">
        <f>IF(N106="snížená",J106,0)</f>
        <v>0</v>
      </c>
      <c r="BG106" s="181">
        <f>IF(N106="zákl. přenesená",J106,0)</f>
        <v>0</v>
      </c>
      <c r="BH106" s="181">
        <f>IF(N106="sníž. přenesená",J106,0)</f>
        <v>0</v>
      </c>
      <c r="BI106" s="181">
        <f>IF(N106="nulová",J106,0)</f>
        <v>0</v>
      </c>
      <c r="BJ106" s="20" t="s">
        <v>88</v>
      </c>
      <c r="BK106" s="181">
        <f>ROUND(I106*H106,2)</f>
        <v>0</v>
      </c>
      <c r="BL106" s="20" t="s">
        <v>1628</v>
      </c>
      <c r="BM106" s="180" t="s">
        <v>2599</v>
      </c>
    </row>
    <row r="107" spans="1:47" s="2" customFormat="1" ht="12">
      <c r="A107" s="40"/>
      <c r="B107" s="41"/>
      <c r="C107" s="40"/>
      <c r="D107" s="183" t="s">
        <v>229</v>
      </c>
      <c r="E107" s="40"/>
      <c r="F107" s="191" t="s">
        <v>2600</v>
      </c>
      <c r="G107" s="40"/>
      <c r="H107" s="40"/>
      <c r="I107" s="192"/>
      <c r="J107" s="40"/>
      <c r="K107" s="40"/>
      <c r="L107" s="41"/>
      <c r="M107" s="193"/>
      <c r="N107" s="194"/>
      <c r="O107" s="74"/>
      <c r="P107" s="74"/>
      <c r="Q107" s="74"/>
      <c r="R107" s="74"/>
      <c r="S107" s="74"/>
      <c r="T107" s="75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T107" s="20" t="s">
        <v>229</v>
      </c>
      <c r="AU107" s="20" t="s">
        <v>22</v>
      </c>
    </row>
    <row r="108" spans="1:65" s="2" customFormat="1" ht="14.4" customHeight="1">
      <c r="A108" s="40"/>
      <c r="B108" s="167"/>
      <c r="C108" s="168" t="s">
        <v>263</v>
      </c>
      <c r="D108" s="168" t="s">
        <v>218</v>
      </c>
      <c r="E108" s="169" t="s">
        <v>2601</v>
      </c>
      <c r="F108" s="170" t="s">
        <v>2602</v>
      </c>
      <c r="G108" s="171" t="s">
        <v>1435</v>
      </c>
      <c r="H108" s="172">
        <v>1</v>
      </c>
      <c r="I108" s="173"/>
      <c r="J108" s="174">
        <f>ROUND(I108*H108,2)</f>
        <v>0</v>
      </c>
      <c r="K108" s="175"/>
      <c r="L108" s="41"/>
      <c r="M108" s="176" t="s">
        <v>3</v>
      </c>
      <c r="N108" s="177" t="s">
        <v>51</v>
      </c>
      <c r="O108" s="74"/>
      <c r="P108" s="178">
        <f>O108*H108</f>
        <v>0</v>
      </c>
      <c r="Q108" s="178">
        <v>0</v>
      </c>
      <c r="R108" s="178">
        <f>Q108*H108</f>
        <v>0</v>
      </c>
      <c r="S108" s="178">
        <v>0</v>
      </c>
      <c r="T108" s="179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180" t="s">
        <v>1628</v>
      </c>
      <c r="AT108" s="180" t="s">
        <v>218</v>
      </c>
      <c r="AU108" s="180" t="s">
        <v>22</v>
      </c>
      <c r="AY108" s="20" t="s">
        <v>216</v>
      </c>
      <c r="BE108" s="181">
        <f>IF(N108="základní",J108,0)</f>
        <v>0</v>
      </c>
      <c r="BF108" s="181">
        <f>IF(N108="snížená",J108,0)</f>
        <v>0</v>
      </c>
      <c r="BG108" s="181">
        <f>IF(N108="zákl. přenesená",J108,0)</f>
        <v>0</v>
      </c>
      <c r="BH108" s="181">
        <f>IF(N108="sníž. přenesená",J108,0)</f>
        <v>0</v>
      </c>
      <c r="BI108" s="181">
        <f>IF(N108="nulová",J108,0)</f>
        <v>0</v>
      </c>
      <c r="BJ108" s="20" t="s">
        <v>88</v>
      </c>
      <c r="BK108" s="181">
        <f>ROUND(I108*H108,2)</f>
        <v>0</v>
      </c>
      <c r="BL108" s="20" t="s">
        <v>1628</v>
      </c>
      <c r="BM108" s="180" t="s">
        <v>2655</v>
      </c>
    </row>
    <row r="109" spans="1:47" s="2" customFormat="1" ht="12">
      <c r="A109" s="40"/>
      <c r="B109" s="41"/>
      <c r="C109" s="40"/>
      <c r="D109" s="183" t="s">
        <v>229</v>
      </c>
      <c r="E109" s="40"/>
      <c r="F109" s="191" t="s">
        <v>2604</v>
      </c>
      <c r="G109" s="40"/>
      <c r="H109" s="40"/>
      <c r="I109" s="192"/>
      <c r="J109" s="40"/>
      <c r="K109" s="40"/>
      <c r="L109" s="41"/>
      <c r="M109" s="193"/>
      <c r="N109" s="194"/>
      <c r="O109" s="74"/>
      <c r="P109" s="74"/>
      <c r="Q109" s="74"/>
      <c r="R109" s="74"/>
      <c r="S109" s="74"/>
      <c r="T109" s="75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T109" s="20" t="s">
        <v>229</v>
      </c>
      <c r="AU109" s="20" t="s">
        <v>22</v>
      </c>
    </row>
    <row r="110" spans="1:65" s="2" customFormat="1" ht="14.4" customHeight="1">
      <c r="A110" s="40"/>
      <c r="B110" s="167"/>
      <c r="C110" s="168" t="s">
        <v>267</v>
      </c>
      <c r="D110" s="168" t="s">
        <v>218</v>
      </c>
      <c r="E110" s="169" t="s">
        <v>2605</v>
      </c>
      <c r="F110" s="170" t="s">
        <v>2606</v>
      </c>
      <c r="G110" s="171" t="s">
        <v>1435</v>
      </c>
      <c r="H110" s="172">
        <v>1</v>
      </c>
      <c r="I110" s="173"/>
      <c r="J110" s="174">
        <f>ROUND(I110*H110,2)</f>
        <v>0</v>
      </c>
      <c r="K110" s="175"/>
      <c r="L110" s="41"/>
      <c r="M110" s="176" t="s">
        <v>3</v>
      </c>
      <c r="N110" s="177" t="s">
        <v>51</v>
      </c>
      <c r="O110" s="74"/>
      <c r="P110" s="178">
        <f>O110*H110</f>
        <v>0</v>
      </c>
      <c r="Q110" s="178">
        <v>0</v>
      </c>
      <c r="R110" s="178">
        <f>Q110*H110</f>
        <v>0</v>
      </c>
      <c r="S110" s="178">
        <v>0</v>
      </c>
      <c r="T110" s="179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180" t="s">
        <v>1628</v>
      </c>
      <c r="AT110" s="180" t="s">
        <v>218</v>
      </c>
      <c r="AU110" s="180" t="s">
        <v>22</v>
      </c>
      <c r="AY110" s="20" t="s">
        <v>216</v>
      </c>
      <c r="BE110" s="181">
        <f>IF(N110="základní",J110,0)</f>
        <v>0</v>
      </c>
      <c r="BF110" s="181">
        <f>IF(N110="snížená",J110,0)</f>
        <v>0</v>
      </c>
      <c r="BG110" s="181">
        <f>IF(N110="zákl. přenesená",J110,0)</f>
        <v>0</v>
      </c>
      <c r="BH110" s="181">
        <f>IF(N110="sníž. přenesená",J110,0)</f>
        <v>0</v>
      </c>
      <c r="BI110" s="181">
        <f>IF(N110="nulová",J110,0)</f>
        <v>0</v>
      </c>
      <c r="BJ110" s="20" t="s">
        <v>88</v>
      </c>
      <c r="BK110" s="181">
        <f>ROUND(I110*H110,2)</f>
        <v>0</v>
      </c>
      <c r="BL110" s="20" t="s">
        <v>1628</v>
      </c>
      <c r="BM110" s="180" t="s">
        <v>2607</v>
      </c>
    </row>
    <row r="111" spans="1:47" s="2" customFormat="1" ht="12">
      <c r="A111" s="40"/>
      <c r="B111" s="41"/>
      <c r="C111" s="40"/>
      <c r="D111" s="183" t="s">
        <v>229</v>
      </c>
      <c r="E111" s="40"/>
      <c r="F111" s="191" t="s">
        <v>2608</v>
      </c>
      <c r="G111" s="40"/>
      <c r="H111" s="40"/>
      <c r="I111" s="192"/>
      <c r="J111" s="40"/>
      <c r="K111" s="40"/>
      <c r="L111" s="41"/>
      <c r="M111" s="193"/>
      <c r="N111" s="194"/>
      <c r="O111" s="74"/>
      <c r="P111" s="74"/>
      <c r="Q111" s="74"/>
      <c r="R111" s="74"/>
      <c r="S111" s="74"/>
      <c r="T111" s="75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T111" s="20" t="s">
        <v>229</v>
      </c>
      <c r="AU111" s="20" t="s">
        <v>22</v>
      </c>
    </row>
    <row r="112" spans="1:63" s="12" customFormat="1" ht="22.8" customHeight="1">
      <c r="A112" s="12"/>
      <c r="B112" s="154"/>
      <c r="C112" s="12"/>
      <c r="D112" s="155" t="s">
        <v>79</v>
      </c>
      <c r="E112" s="165" t="s">
        <v>2609</v>
      </c>
      <c r="F112" s="165" t="s">
        <v>2610</v>
      </c>
      <c r="G112" s="12"/>
      <c r="H112" s="12"/>
      <c r="I112" s="157"/>
      <c r="J112" s="166">
        <f>BK112</f>
        <v>0</v>
      </c>
      <c r="K112" s="12"/>
      <c r="L112" s="154"/>
      <c r="M112" s="159"/>
      <c r="N112" s="160"/>
      <c r="O112" s="160"/>
      <c r="P112" s="161">
        <f>SUM(P113:P116)</f>
        <v>0</v>
      </c>
      <c r="Q112" s="160"/>
      <c r="R112" s="161">
        <f>SUM(R113:R116)</f>
        <v>0</v>
      </c>
      <c r="S112" s="160"/>
      <c r="T112" s="162">
        <f>SUM(T113:T116)</f>
        <v>0</v>
      </c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R112" s="155" t="s">
        <v>244</v>
      </c>
      <c r="AT112" s="163" t="s">
        <v>79</v>
      </c>
      <c r="AU112" s="163" t="s">
        <v>88</v>
      </c>
      <c r="AY112" s="155" t="s">
        <v>216</v>
      </c>
      <c r="BK112" s="164">
        <f>SUM(BK113:BK116)</f>
        <v>0</v>
      </c>
    </row>
    <row r="113" spans="1:65" s="2" customFormat="1" ht="14.4" customHeight="1">
      <c r="A113" s="40"/>
      <c r="B113" s="167"/>
      <c r="C113" s="168" t="s">
        <v>272</v>
      </c>
      <c r="D113" s="168" t="s">
        <v>218</v>
      </c>
      <c r="E113" s="169" t="s">
        <v>2611</v>
      </c>
      <c r="F113" s="170" t="s">
        <v>2610</v>
      </c>
      <c r="G113" s="171" t="s">
        <v>1435</v>
      </c>
      <c r="H113" s="172">
        <v>1</v>
      </c>
      <c r="I113" s="173"/>
      <c r="J113" s="174">
        <f>ROUND(I113*H113,2)</f>
        <v>0</v>
      </c>
      <c r="K113" s="175"/>
      <c r="L113" s="41"/>
      <c r="M113" s="176" t="s">
        <v>3</v>
      </c>
      <c r="N113" s="177" t="s">
        <v>51</v>
      </c>
      <c r="O113" s="74"/>
      <c r="P113" s="178">
        <f>O113*H113</f>
        <v>0</v>
      </c>
      <c r="Q113" s="178">
        <v>0</v>
      </c>
      <c r="R113" s="178">
        <f>Q113*H113</f>
        <v>0</v>
      </c>
      <c r="S113" s="178">
        <v>0</v>
      </c>
      <c r="T113" s="179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180" t="s">
        <v>1628</v>
      </c>
      <c r="AT113" s="180" t="s">
        <v>218</v>
      </c>
      <c r="AU113" s="180" t="s">
        <v>22</v>
      </c>
      <c r="AY113" s="20" t="s">
        <v>216</v>
      </c>
      <c r="BE113" s="181">
        <f>IF(N113="základní",J113,0)</f>
        <v>0</v>
      </c>
      <c r="BF113" s="181">
        <f>IF(N113="snížená",J113,0)</f>
        <v>0</v>
      </c>
      <c r="BG113" s="181">
        <f>IF(N113="zákl. přenesená",J113,0)</f>
        <v>0</v>
      </c>
      <c r="BH113" s="181">
        <f>IF(N113="sníž. přenesená",J113,0)</f>
        <v>0</v>
      </c>
      <c r="BI113" s="181">
        <f>IF(N113="nulová",J113,0)</f>
        <v>0</v>
      </c>
      <c r="BJ113" s="20" t="s">
        <v>88</v>
      </c>
      <c r="BK113" s="181">
        <f>ROUND(I113*H113,2)</f>
        <v>0</v>
      </c>
      <c r="BL113" s="20" t="s">
        <v>1628</v>
      </c>
      <c r="BM113" s="180" t="s">
        <v>2612</v>
      </c>
    </row>
    <row r="114" spans="1:47" s="2" customFormat="1" ht="12">
      <c r="A114" s="40"/>
      <c r="B114" s="41"/>
      <c r="C114" s="40"/>
      <c r="D114" s="183" t="s">
        <v>229</v>
      </c>
      <c r="E114" s="40"/>
      <c r="F114" s="191" t="s">
        <v>2613</v>
      </c>
      <c r="G114" s="40"/>
      <c r="H114" s="40"/>
      <c r="I114" s="192"/>
      <c r="J114" s="40"/>
      <c r="K114" s="40"/>
      <c r="L114" s="41"/>
      <c r="M114" s="193"/>
      <c r="N114" s="194"/>
      <c r="O114" s="74"/>
      <c r="P114" s="74"/>
      <c r="Q114" s="74"/>
      <c r="R114" s="74"/>
      <c r="S114" s="74"/>
      <c r="T114" s="75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T114" s="20" t="s">
        <v>229</v>
      </c>
      <c r="AU114" s="20" t="s">
        <v>22</v>
      </c>
    </row>
    <row r="115" spans="1:65" s="2" customFormat="1" ht="14.4" customHeight="1">
      <c r="A115" s="40"/>
      <c r="B115" s="167"/>
      <c r="C115" s="168" t="s">
        <v>279</v>
      </c>
      <c r="D115" s="168" t="s">
        <v>218</v>
      </c>
      <c r="E115" s="169" t="s">
        <v>2614</v>
      </c>
      <c r="F115" s="170" t="s">
        <v>2615</v>
      </c>
      <c r="G115" s="171" t="s">
        <v>1435</v>
      </c>
      <c r="H115" s="172">
        <v>1</v>
      </c>
      <c r="I115" s="173"/>
      <c r="J115" s="174">
        <f>ROUND(I115*H115,2)</f>
        <v>0</v>
      </c>
      <c r="K115" s="175"/>
      <c r="L115" s="41"/>
      <c r="M115" s="176" t="s">
        <v>3</v>
      </c>
      <c r="N115" s="177" t="s">
        <v>51</v>
      </c>
      <c r="O115" s="74"/>
      <c r="P115" s="178">
        <f>O115*H115</f>
        <v>0</v>
      </c>
      <c r="Q115" s="178">
        <v>0</v>
      </c>
      <c r="R115" s="178">
        <f>Q115*H115</f>
        <v>0</v>
      </c>
      <c r="S115" s="178">
        <v>0</v>
      </c>
      <c r="T115" s="179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180" t="s">
        <v>1628</v>
      </c>
      <c r="AT115" s="180" t="s">
        <v>218</v>
      </c>
      <c r="AU115" s="180" t="s">
        <v>22</v>
      </c>
      <c r="AY115" s="20" t="s">
        <v>216</v>
      </c>
      <c r="BE115" s="181">
        <f>IF(N115="základní",J115,0)</f>
        <v>0</v>
      </c>
      <c r="BF115" s="181">
        <f>IF(N115="snížená",J115,0)</f>
        <v>0</v>
      </c>
      <c r="BG115" s="181">
        <f>IF(N115="zákl. přenesená",J115,0)</f>
        <v>0</v>
      </c>
      <c r="BH115" s="181">
        <f>IF(N115="sníž. přenesená",J115,0)</f>
        <v>0</v>
      </c>
      <c r="BI115" s="181">
        <f>IF(N115="nulová",J115,0)</f>
        <v>0</v>
      </c>
      <c r="BJ115" s="20" t="s">
        <v>88</v>
      </c>
      <c r="BK115" s="181">
        <f>ROUND(I115*H115,2)</f>
        <v>0</v>
      </c>
      <c r="BL115" s="20" t="s">
        <v>1628</v>
      </c>
      <c r="BM115" s="180" t="s">
        <v>2616</v>
      </c>
    </row>
    <row r="116" spans="1:47" s="2" customFormat="1" ht="12">
      <c r="A116" s="40"/>
      <c r="B116" s="41"/>
      <c r="C116" s="40"/>
      <c r="D116" s="183" t="s">
        <v>229</v>
      </c>
      <c r="E116" s="40"/>
      <c r="F116" s="191" t="s">
        <v>2617</v>
      </c>
      <c r="G116" s="40"/>
      <c r="H116" s="40"/>
      <c r="I116" s="192"/>
      <c r="J116" s="40"/>
      <c r="K116" s="40"/>
      <c r="L116" s="41"/>
      <c r="M116" s="193"/>
      <c r="N116" s="194"/>
      <c r="O116" s="74"/>
      <c r="P116" s="74"/>
      <c r="Q116" s="74"/>
      <c r="R116" s="74"/>
      <c r="S116" s="74"/>
      <c r="T116" s="75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T116" s="20" t="s">
        <v>229</v>
      </c>
      <c r="AU116" s="20" t="s">
        <v>22</v>
      </c>
    </row>
    <row r="117" spans="1:63" s="12" customFormat="1" ht="22.8" customHeight="1">
      <c r="A117" s="12"/>
      <c r="B117" s="154"/>
      <c r="C117" s="12"/>
      <c r="D117" s="155" t="s">
        <v>79</v>
      </c>
      <c r="E117" s="165" t="s">
        <v>2532</v>
      </c>
      <c r="F117" s="165" t="s">
        <v>2533</v>
      </c>
      <c r="G117" s="12"/>
      <c r="H117" s="12"/>
      <c r="I117" s="157"/>
      <c r="J117" s="166">
        <f>BK117</f>
        <v>0</v>
      </c>
      <c r="K117" s="12"/>
      <c r="L117" s="154"/>
      <c r="M117" s="159"/>
      <c r="N117" s="160"/>
      <c r="O117" s="160"/>
      <c r="P117" s="161">
        <f>SUM(P118:P129)</f>
        <v>0</v>
      </c>
      <c r="Q117" s="160"/>
      <c r="R117" s="161">
        <f>SUM(R118:R129)</f>
        <v>0</v>
      </c>
      <c r="S117" s="160"/>
      <c r="T117" s="162">
        <f>SUM(T118:T129)</f>
        <v>0</v>
      </c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R117" s="155" t="s">
        <v>244</v>
      </c>
      <c r="AT117" s="163" t="s">
        <v>79</v>
      </c>
      <c r="AU117" s="163" t="s">
        <v>88</v>
      </c>
      <c r="AY117" s="155" t="s">
        <v>216</v>
      </c>
      <c r="BK117" s="164">
        <f>SUM(BK118:BK129)</f>
        <v>0</v>
      </c>
    </row>
    <row r="118" spans="1:65" s="2" customFormat="1" ht="14.4" customHeight="1">
      <c r="A118" s="40"/>
      <c r="B118" s="167"/>
      <c r="C118" s="168" t="s">
        <v>286</v>
      </c>
      <c r="D118" s="168" t="s">
        <v>218</v>
      </c>
      <c r="E118" s="169" t="s">
        <v>2534</v>
      </c>
      <c r="F118" s="170" t="s">
        <v>2535</v>
      </c>
      <c r="G118" s="171" t="s">
        <v>1435</v>
      </c>
      <c r="H118" s="172">
        <v>1</v>
      </c>
      <c r="I118" s="173"/>
      <c r="J118" s="174">
        <f>ROUND(I118*H118,2)</f>
        <v>0</v>
      </c>
      <c r="K118" s="175"/>
      <c r="L118" s="41"/>
      <c r="M118" s="176" t="s">
        <v>3</v>
      </c>
      <c r="N118" s="177" t="s">
        <v>51</v>
      </c>
      <c r="O118" s="74"/>
      <c r="P118" s="178">
        <f>O118*H118</f>
        <v>0</v>
      </c>
      <c r="Q118" s="178">
        <v>0</v>
      </c>
      <c r="R118" s="178">
        <f>Q118*H118</f>
        <v>0</v>
      </c>
      <c r="S118" s="178">
        <v>0</v>
      </c>
      <c r="T118" s="179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180" t="s">
        <v>1628</v>
      </c>
      <c r="AT118" s="180" t="s">
        <v>218</v>
      </c>
      <c r="AU118" s="180" t="s">
        <v>22</v>
      </c>
      <c r="AY118" s="20" t="s">
        <v>216</v>
      </c>
      <c r="BE118" s="181">
        <f>IF(N118="základní",J118,0)</f>
        <v>0</v>
      </c>
      <c r="BF118" s="181">
        <f>IF(N118="snížená",J118,0)</f>
        <v>0</v>
      </c>
      <c r="BG118" s="181">
        <f>IF(N118="zákl. přenesená",J118,0)</f>
        <v>0</v>
      </c>
      <c r="BH118" s="181">
        <f>IF(N118="sníž. přenesená",J118,0)</f>
        <v>0</v>
      </c>
      <c r="BI118" s="181">
        <f>IF(N118="nulová",J118,0)</f>
        <v>0</v>
      </c>
      <c r="BJ118" s="20" t="s">
        <v>88</v>
      </c>
      <c r="BK118" s="181">
        <f>ROUND(I118*H118,2)</f>
        <v>0</v>
      </c>
      <c r="BL118" s="20" t="s">
        <v>1628</v>
      </c>
      <c r="BM118" s="180" t="s">
        <v>2536</v>
      </c>
    </row>
    <row r="119" spans="1:47" s="2" customFormat="1" ht="12">
      <c r="A119" s="40"/>
      <c r="B119" s="41"/>
      <c r="C119" s="40"/>
      <c r="D119" s="183" t="s">
        <v>229</v>
      </c>
      <c r="E119" s="40"/>
      <c r="F119" s="191" t="s">
        <v>2537</v>
      </c>
      <c r="G119" s="40"/>
      <c r="H119" s="40"/>
      <c r="I119" s="192"/>
      <c r="J119" s="40"/>
      <c r="K119" s="40"/>
      <c r="L119" s="41"/>
      <c r="M119" s="193"/>
      <c r="N119" s="194"/>
      <c r="O119" s="74"/>
      <c r="P119" s="74"/>
      <c r="Q119" s="74"/>
      <c r="R119" s="74"/>
      <c r="S119" s="74"/>
      <c r="T119" s="75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T119" s="20" t="s">
        <v>229</v>
      </c>
      <c r="AU119" s="20" t="s">
        <v>22</v>
      </c>
    </row>
    <row r="120" spans="1:65" s="2" customFormat="1" ht="14.4" customHeight="1">
      <c r="A120" s="40"/>
      <c r="B120" s="167"/>
      <c r="C120" s="168" t="s">
        <v>291</v>
      </c>
      <c r="D120" s="168" t="s">
        <v>218</v>
      </c>
      <c r="E120" s="169" t="s">
        <v>2538</v>
      </c>
      <c r="F120" s="170" t="s">
        <v>2539</v>
      </c>
      <c r="G120" s="171" t="s">
        <v>1435</v>
      </c>
      <c r="H120" s="172">
        <v>1</v>
      </c>
      <c r="I120" s="173"/>
      <c r="J120" s="174">
        <f>ROUND(I120*H120,2)</f>
        <v>0</v>
      </c>
      <c r="K120" s="175"/>
      <c r="L120" s="41"/>
      <c r="M120" s="176" t="s">
        <v>3</v>
      </c>
      <c r="N120" s="177" t="s">
        <v>51</v>
      </c>
      <c r="O120" s="74"/>
      <c r="P120" s="178">
        <f>O120*H120</f>
        <v>0</v>
      </c>
      <c r="Q120" s="178">
        <v>0</v>
      </c>
      <c r="R120" s="178">
        <f>Q120*H120</f>
        <v>0</v>
      </c>
      <c r="S120" s="178">
        <v>0</v>
      </c>
      <c r="T120" s="179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180" t="s">
        <v>1628</v>
      </c>
      <c r="AT120" s="180" t="s">
        <v>218</v>
      </c>
      <c r="AU120" s="180" t="s">
        <v>22</v>
      </c>
      <c r="AY120" s="20" t="s">
        <v>216</v>
      </c>
      <c r="BE120" s="181">
        <f>IF(N120="základní",J120,0)</f>
        <v>0</v>
      </c>
      <c r="BF120" s="181">
        <f>IF(N120="snížená",J120,0)</f>
        <v>0</v>
      </c>
      <c r="BG120" s="181">
        <f>IF(N120="zákl. přenesená",J120,0)</f>
        <v>0</v>
      </c>
      <c r="BH120" s="181">
        <f>IF(N120="sníž. přenesená",J120,0)</f>
        <v>0</v>
      </c>
      <c r="BI120" s="181">
        <f>IF(N120="nulová",J120,0)</f>
        <v>0</v>
      </c>
      <c r="BJ120" s="20" t="s">
        <v>88</v>
      </c>
      <c r="BK120" s="181">
        <f>ROUND(I120*H120,2)</f>
        <v>0</v>
      </c>
      <c r="BL120" s="20" t="s">
        <v>1628</v>
      </c>
      <c r="BM120" s="180" t="s">
        <v>2540</v>
      </c>
    </row>
    <row r="121" spans="1:47" s="2" customFormat="1" ht="12">
      <c r="A121" s="40"/>
      <c r="B121" s="41"/>
      <c r="C121" s="40"/>
      <c r="D121" s="183" t="s">
        <v>229</v>
      </c>
      <c r="E121" s="40"/>
      <c r="F121" s="191" t="s">
        <v>2541</v>
      </c>
      <c r="G121" s="40"/>
      <c r="H121" s="40"/>
      <c r="I121" s="192"/>
      <c r="J121" s="40"/>
      <c r="K121" s="40"/>
      <c r="L121" s="41"/>
      <c r="M121" s="193"/>
      <c r="N121" s="194"/>
      <c r="O121" s="74"/>
      <c r="P121" s="74"/>
      <c r="Q121" s="74"/>
      <c r="R121" s="74"/>
      <c r="S121" s="74"/>
      <c r="T121" s="75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T121" s="20" t="s">
        <v>229</v>
      </c>
      <c r="AU121" s="20" t="s">
        <v>22</v>
      </c>
    </row>
    <row r="122" spans="1:65" s="2" customFormat="1" ht="24.15" customHeight="1">
      <c r="A122" s="40"/>
      <c r="B122" s="167"/>
      <c r="C122" s="168" t="s">
        <v>9</v>
      </c>
      <c r="D122" s="168" t="s">
        <v>218</v>
      </c>
      <c r="E122" s="169" t="s">
        <v>2542</v>
      </c>
      <c r="F122" s="170" t="s">
        <v>2543</v>
      </c>
      <c r="G122" s="171" t="s">
        <v>1435</v>
      </c>
      <c r="H122" s="172">
        <v>1</v>
      </c>
      <c r="I122" s="173"/>
      <c r="J122" s="174">
        <f>ROUND(I122*H122,2)</f>
        <v>0</v>
      </c>
      <c r="K122" s="175"/>
      <c r="L122" s="41"/>
      <c r="M122" s="176" t="s">
        <v>3</v>
      </c>
      <c r="N122" s="177" t="s">
        <v>51</v>
      </c>
      <c r="O122" s="74"/>
      <c r="P122" s="178">
        <f>O122*H122</f>
        <v>0</v>
      </c>
      <c r="Q122" s="178">
        <v>0</v>
      </c>
      <c r="R122" s="178">
        <f>Q122*H122</f>
        <v>0</v>
      </c>
      <c r="S122" s="178">
        <v>0</v>
      </c>
      <c r="T122" s="179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180" t="s">
        <v>1628</v>
      </c>
      <c r="AT122" s="180" t="s">
        <v>218</v>
      </c>
      <c r="AU122" s="180" t="s">
        <v>22</v>
      </c>
      <c r="AY122" s="20" t="s">
        <v>216</v>
      </c>
      <c r="BE122" s="181">
        <f>IF(N122="základní",J122,0)</f>
        <v>0</v>
      </c>
      <c r="BF122" s="181">
        <f>IF(N122="snížená",J122,0)</f>
        <v>0</v>
      </c>
      <c r="BG122" s="181">
        <f>IF(N122="zákl. přenesená",J122,0)</f>
        <v>0</v>
      </c>
      <c r="BH122" s="181">
        <f>IF(N122="sníž. přenesená",J122,0)</f>
        <v>0</v>
      </c>
      <c r="BI122" s="181">
        <f>IF(N122="nulová",J122,0)</f>
        <v>0</v>
      </c>
      <c r="BJ122" s="20" t="s">
        <v>88</v>
      </c>
      <c r="BK122" s="181">
        <f>ROUND(I122*H122,2)</f>
        <v>0</v>
      </c>
      <c r="BL122" s="20" t="s">
        <v>1628</v>
      </c>
      <c r="BM122" s="180" t="s">
        <v>2544</v>
      </c>
    </row>
    <row r="123" spans="1:47" s="2" customFormat="1" ht="12">
      <c r="A123" s="40"/>
      <c r="B123" s="41"/>
      <c r="C123" s="40"/>
      <c r="D123" s="183" t="s">
        <v>229</v>
      </c>
      <c r="E123" s="40"/>
      <c r="F123" s="191" t="s">
        <v>2545</v>
      </c>
      <c r="G123" s="40"/>
      <c r="H123" s="40"/>
      <c r="I123" s="192"/>
      <c r="J123" s="40"/>
      <c r="K123" s="40"/>
      <c r="L123" s="41"/>
      <c r="M123" s="193"/>
      <c r="N123" s="194"/>
      <c r="O123" s="74"/>
      <c r="P123" s="74"/>
      <c r="Q123" s="74"/>
      <c r="R123" s="74"/>
      <c r="S123" s="74"/>
      <c r="T123" s="75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T123" s="20" t="s">
        <v>229</v>
      </c>
      <c r="AU123" s="20" t="s">
        <v>22</v>
      </c>
    </row>
    <row r="124" spans="1:65" s="2" customFormat="1" ht="14.4" customHeight="1">
      <c r="A124" s="40"/>
      <c r="B124" s="167"/>
      <c r="C124" s="168" t="s">
        <v>302</v>
      </c>
      <c r="D124" s="168" t="s">
        <v>218</v>
      </c>
      <c r="E124" s="169" t="s">
        <v>2546</v>
      </c>
      <c r="F124" s="170" t="s">
        <v>2547</v>
      </c>
      <c r="G124" s="171" t="s">
        <v>1435</v>
      </c>
      <c r="H124" s="172">
        <v>1</v>
      </c>
      <c r="I124" s="173"/>
      <c r="J124" s="174">
        <f>ROUND(I124*H124,2)</f>
        <v>0</v>
      </c>
      <c r="K124" s="175"/>
      <c r="L124" s="41"/>
      <c r="M124" s="176" t="s">
        <v>3</v>
      </c>
      <c r="N124" s="177" t="s">
        <v>51</v>
      </c>
      <c r="O124" s="74"/>
      <c r="P124" s="178">
        <f>O124*H124</f>
        <v>0</v>
      </c>
      <c r="Q124" s="178">
        <v>0</v>
      </c>
      <c r="R124" s="178">
        <f>Q124*H124</f>
        <v>0</v>
      </c>
      <c r="S124" s="178">
        <v>0</v>
      </c>
      <c r="T124" s="179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180" t="s">
        <v>1628</v>
      </c>
      <c r="AT124" s="180" t="s">
        <v>218</v>
      </c>
      <c r="AU124" s="180" t="s">
        <v>22</v>
      </c>
      <c r="AY124" s="20" t="s">
        <v>216</v>
      </c>
      <c r="BE124" s="181">
        <f>IF(N124="základní",J124,0)</f>
        <v>0</v>
      </c>
      <c r="BF124" s="181">
        <f>IF(N124="snížená",J124,0)</f>
        <v>0</v>
      </c>
      <c r="BG124" s="181">
        <f>IF(N124="zákl. přenesená",J124,0)</f>
        <v>0</v>
      </c>
      <c r="BH124" s="181">
        <f>IF(N124="sníž. přenesená",J124,0)</f>
        <v>0</v>
      </c>
      <c r="BI124" s="181">
        <f>IF(N124="nulová",J124,0)</f>
        <v>0</v>
      </c>
      <c r="BJ124" s="20" t="s">
        <v>88</v>
      </c>
      <c r="BK124" s="181">
        <f>ROUND(I124*H124,2)</f>
        <v>0</v>
      </c>
      <c r="BL124" s="20" t="s">
        <v>1628</v>
      </c>
      <c r="BM124" s="180" t="s">
        <v>2548</v>
      </c>
    </row>
    <row r="125" spans="1:47" s="2" customFormat="1" ht="12">
      <c r="A125" s="40"/>
      <c r="B125" s="41"/>
      <c r="C125" s="40"/>
      <c r="D125" s="183" t="s">
        <v>229</v>
      </c>
      <c r="E125" s="40"/>
      <c r="F125" s="191" t="s">
        <v>2549</v>
      </c>
      <c r="G125" s="40"/>
      <c r="H125" s="40"/>
      <c r="I125" s="192"/>
      <c r="J125" s="40"/>
      <c r="K125" s="40"/>
      <c r="L125" s="41"/>
      <c r="M125" s="193"/>
      <c r="N125" s="194"/>
      <c r="O125" s="74"/>
      <c r="P125" s="74"/>
      <c r="Q125" s="74"/>
      <c r="R125" s="74"/>
      <c r="S125" s="74"/>
      <c r="T125" s="75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T125" s="20" t="s">
        <v>229</v>
      </c>
      <c r="AU125" s="20" t="s">
        <v>22</v>
      </c>
    </row>
    <row r="126" spans="1:65" s="2" customFormat="1" ht="14.4" customHeight="1">
      <c r="A126" s="40"/>
      <c r="B126" s="167"/>
      <c r="C126" s="168" t="s">
        <v>307</v>
      </c>
      <c r="D126" s="168" t="s">
        <v>218</v>
      </c>
      <c r="E126" s="169" t="s">
        <v>2550</v>
      </c>
      <c r="F126" s="170" t="s">
        <v>2551</v>
      </c>
      <c r="G126" s="171" t="s">
        <v>1435</v>
      </c>
      <c r="H126" s="172">
        <v>1</v>
      </c>
      <c r="I126" s="173"/>
      <c r="J126" s="174">
        <f>ROUND(I126*H126,2)</f>
        <v>0</v>
      </c>
      <c r="K126" s="175"/>
      <c r="L126" s="41"/>
      <c r="M126" s="176" t="s">
        <v>3</v>
      </c>
      <c r="N126" s="177" t="s">
        <v>51</v>
      </c>
      <c r="O126" s="74"/>
      <c r="P126" s="178">
        <f>O126*H126</f>
        <v>0</v>
      </c>
      <c r="Q126" s="178">
        <v>0</v>
      </c>
      <c r="R126" s="178">
        <f>Q126*H126</f>
        <v>0</v>
      </c>
      <c r="S126" s="178">
        <v>0</v>
      </c>
      <c r="T126" s="179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180" t="s">
        <v>1628</v>
      </c>
      <c r="AT126" s="180" t="s">
        <v>218</v>
      </c>
      <c r="AU126" s="180" t="s">
        <v>22</v>
      </c>
      <c r="AY126" s="20" t="s">
        <v>216</v>
      </c>
      <c r="BE126" s="181">
        <f>IF(N126="základní",J126,0)</f>
        <v>0</v>
      </c>
      <c r="BF126" s="181">
        <f>IF(N126="snížená",J126,0)</f>
        <v>0</v>
      </c>
      <c r="BG126" s="181">
        <f>IF(N126="zákl. přenesená",J126,0)</f>
        <v>0</v>
      </c>
      <c r="BH126" s="181">
        <f>IF(N126="sníž. přenesená",J126,0)</f>
        <v>0</v>
      </c>
      <c r="BI126" s="181">
        <f>IF(N126="nulová",J126,0)</f>
        <v>0</v>
      </c>
      <c r="BJ126" s="20" t="s">
        <v>88</v>
      </c>
      <c r="BK126" s="181">
        <f>ROUND(I126*H126,2)</f>
        <v>0</v>
      </c>
      <c r="BL126" s="20" t="s">
        <v>1628</v>
      </c>
      <c r="BM126" s="180" t="s">
        <v>2552</v>
      </c>
    </row>
    <row r="127" spans="1:47" s="2" customFormat="1" ht="12">
      <c r="A127" s="40"/>
      <c r="B127" s="41"/>
      <c r="C127" s="40"/>
      <c r="D127" s="183" t="s">
        <v>229</v>
      </c>
      <c r="E127" s="40"/>
      <c r="F127" s="191" t="s">
        <v>2553</v>
      </c>
      <c r="G127" s="40"/>
      <c r="H127" s="40"/>
      <c r="I127" s="192"/>
      <c r="J127" s="40"/>
      <c r="K127" s="40"/>
      <c r="L127" s="41"/>
      <c r="M127" s="193"/>
      <c r="N127" s="194"/>
      <c r="O127" s="74"/>
      <c r="P127" s="74"/>
      <c r="Q127" s="74"/>
      <c r="R127" s="74"/>
      <c r="S127" s="74"/>
      <c r="T127" s="75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T127" s="20" t="s">
        <v>229</v>
      </c>
      <c r="AU127" s="20" t="s">
        <v>22</v>
      </c>
    </row>
    <row r="128" spans="1:65" s="2" customFormat="1" ht="14.4" customHeight="1">
      <c r="A128" s="40"/>
      <c r="B128" s="167"/>
      <c r="C128" s="168" t="s">
        <v>313</v>
      </c>
      <c r="D128" s="168" t="s">
        <v>218</v>
      </c>
      <c r="E128" s="169" t="s">
        <v>2554</v>
      </c>
      <c r="F128" s="170" t="s">
        <v>2555</v>
      </c>
      <c r="G128" s="171" t="s">
        <v>1435</v>
      </c>
      <c r="H128" s="172">
        <v>1</v>
      </c>
      <c r="I128" s="173"/>
      <c r="J128" s="174">
        <f>ROUND(I128*H128,2)</f>
        <v>0</v>
      </c>
      <c r="K128" s="175"/>
      <c r="L128" s="41"/>
      <c r="M128" s="176" t="s">
        <v>3</v>
      </c>
      <c r="N128" s="177" t="s">
        <v>51</v>
      </c>
      <c r="O128" s="74"/>
      <c r="P128" s="178">
        <f>O128*H128</f>
        <v>0</v>
      </c>
      <c r="Q128" s="178">
        <v>0</v>
      </c>
      <c r="R128" s="178">
        <f>Q128*H128</f>
        <v>0</v>
      </c>
      <c r="S128" s="178">
        <v>0</v>
      </c>
      <c r="T128" s="179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180" t="s">
        <v>1628</v>
      </c>
      <c r="AT128" s="180" t="s">
        <v>218</v>
      </c>
      <c r="AU128" s="180" t="s">
        <v>22</v>
      </c>
      <c r="AY128" s="20" t="s">
        <v>216</v>
      </c>
      <c r="BE128" s="181">
        <f>IF(N128="základní",J128,0)</f>
        <v>0</v>
      </c>
      <c r="BF128" s="181">
        <f>IF(N128="snížená",J128,0)</f>
        <v>0</v>
      </c>
      <c r="BG128" s="181">
        <f>IF(N128="zákl. přenesená",J128,0)</f>
        <v>0</v>
      </c>
      <c r="BH128" s="181">
        <f>IF(N128="sníž. přenesená",J128,0)</f>
        <v>0</v>
      </c>
      <c r="BI128" s="181">
        <f>IF(N128="nulová",J128,0)</f>
        <v>0</v>
      </c>
      <c r="BJ128" s="20" t="s">
        <v>88</v>
      </c>
      <c r="BK128" s="181">
        <f>ROUND(I128*H128,2)</f>
        <v>0</v>
      </c>
      <c r="BL128" s="20" t="s">
        <v>1628</v>
      </c>
      <c r="BM128" s="180" t="s">
        <v>2556</v>
      </c>
    </row>
    <row r="129" spans="1:47" s="2" customFormat="1" ht="12">
      <c r="A129" s="40"/>
      <c r="B129" s="41"/>
      <c r="C129" s="40"/>
      <c r="D129" s="183" t="s">
        <v>229</v>
      </c>
      <c r="E129" s="40"/>
      <c r="F129" s="191" t="s">
        <v>2557</v>
      </c>
      <c r="G129" s="40"/>
      <c r="H129" s="40"/>
      <c r="I129" s="192"/>
      <c r="J129" s="40"/>
      <c r="K129" s="40"/>
      <c r="L129" s="41"/>
      <c r="M129" s="193"/>
      <c r="N129" s="194"/>
      <c r="O129" s="74"/>
      <c r="P129" s="74"/>
      <c r="Q129" s="74"/>
      <c r="R129" s="74"/>
      <c r="S129" s="74"/>
      <c r="T129" s="75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T129" s="20" t="s">
        <v>229</v>
      </c>
      <c r="AU129" s="20" t="s">
        <v>22</v>
      </c>
    </row>
    <row r="130" spans="1:63" s="12" customFormat="1" ht="22.8" customHeight="1">
      <c r="A130" s="12"/>
      <c r="B130" s="154"/>
      <c r="C130" s="12"/>
      <c r="D130" s="155" t="s">
        <v>79</v>
      </c>
      <c r="E130" s="165" t="s">
        <v>1624</v>
      </c>
      <c r="F130" s="165" t="s">
        <v>1625</v>
      </c>
      <c r="G130" s="12"/>
      <c r="H130" s="12"/>
      <c r="I130" s="157"/>
      <c r="J130" s="166">
        <f>BK130</f>
        <v>0</v>
      </c>
      <c r="K130" s="12"/>
      <c r="L130" s="154"/>
      <c r="M130" s="159"/>
      <c r="N130" s="160"/>
      <c r="O130" s="160"/>
      <c r="P130" s="161">
        <f>SUM(P131:P142)</f>
        <v>0</v>
      </c>
      <c r="Q130" s="160"/>
      <c r="R130" s="161">
        <f>SUM(R131:R142)</f>
        <v>0</v>
      </c>
      <c r="S130" s="160"/>
      <c r="T130" s="162">
        <f>SUM(T131:T142)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155" t="s">
        <v>244</v>
      </c>
      <c r="AT130" s="163" t="s">
        <v>79</v>
      </c>
      <c r="AU130" s="163" t="s">
        <v>88</v>
      </c>
      <c r="AY130" s="155" t="s">
        <v>216</v>
      </c>
      <c r="BK130" s="164">
        <f>SUM(BK131:BK142)</f>
        <v>0</v>
      </c>
    </row>
    <row r="131" spans="1:65" s="2" customFormat="1" ht="14.4" customHeight="1">
      <c r="A131" s="40"/>
      <c r="B131" s="167"/>
      <c r="C131" s="168" t="s">
        <v>318</v>
      </c>
      <c r="D131" s="168" t="s">
        <v>218</v>
      </c>
      <c r="E131" s="169" t="s">
        <v>2618</v>
      </c>
      <c r="F131" s="170" t="s">
        <v>2619</v>
      </c>
      <c r="G131" s="171" t="s">
        <v>1435</v>
      </c>
      <c r="H131" s="172">
        <v>1</v>
      </c>
      <c r="I131" s="173"/>
      <c r="J131" s="174">
        <f>ROUND(I131*H131,2)</f>
        <v>0</v>
      </c>
      <c r="K131" s="175"/>
      <c r="L131" s="41"/>
      <c r="M131" s="176" t="s">
        <v>3</v>
      </c>
      <c r="N131" s="177" t="s">
        <v>51</v>
      </c>
      <c r="O131" s="74"/>
      <c r="P131" s="178">
        <f>O131*H131</f>
        <v>0</v>
      </c>
      <c r="Q131" s="178">
        <v>0</v>
      </c>
      <c r="R131" s="178">
        <f>Q131*H131</f>
        <v>0</v>
      </c>
      <c r="S131" s="178">
        <v>0</v>
      </c>
      <c r="T131" s="179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180" t="s">
        <v>1628</v>
      </c>
      <c r="AT131" s="180" t="s">
        <v>218</v>
      </c>
      <c r="AU131" s="180" t="s">
        <v>22</v>
      </c>
      <c r="AY131" s="20" t="s">
        <v>216</v>
      </c>
      <c r="BE131" s="181">
        <f>IF(N131="základní",J131,0)</f>
        <v>0</v>
      </c>
      <c r="BF131" s="181">
        <f>IF(N131="snížená",J131,0)</f>
        <v>0</v>
      </c>
      <c r="BG131" s="181">
        <f>IF(N131="zákl. přenesená",J131,0)</f>
        <v>0</v>
      </c>
      <c r="BH131" s="181">
        <f>IF(N131="sníž. přenesená",J131,0)</f>
        <v>0</v>
      </c>
      <c r="BI131" s="181">
        <f>IF(N131="nulová",J131,0)</f>
        <v>0</v>
      </c>
      <c r="BJ131" s="20" t="s">
        <v>88</v>
      </c>
      <c r="BK131" s="181">
        <f>ROUND(I131*H131,2)</f>
        <v>0</v>
      </c>
      <c r="BL131" s="20" t="s">
        <v>1628</v>
      </c>
      <c r="BM131" s="180" t="s">
        <v>2656</v>
      </c>
    </row>
    <row r="132" spans="1:47" s="2" customFormat="1" ht="12">
      <c r="A132" s="40"/>
      <c r="B132" s="41"/>
      <c r="C132" s="40"/>
      <c r="D132" s="183" t="s">
        <v>229</v>
      </c>
      <c r="E132" s="40"/>
      <c r="F132" s="191" t="s">
        <v>2621</v>
      </c>
      <c r="G132" s="40"/>
      <c r="H132" s="40"/>
      <c r="I132" s="192"/>
      <c r="J132" s="40"/>
      <c r="K132" s="40"/>
      <c r="L132" s="41"/>
      <c r="M132" s="193"/>
      <c r="N132" s="194"/>
      <c r="O132" s="74"/>
      <c r="P132" s="74"/>
      <c r="Q132" s="74"/>
      <c r="R132" s="74"/>
      <c r="S132" s="74"/>
      <c r="T132" s="75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T132" s="20" t="s">
        <v>229</v>
      </c>
      <c r="AU132" s="20" t="s">
        <v>22</v>
      </c>
    </row>
    <row r="133" spans="1:65" s="2" customFormat="1" ht="14.4" customHeight="1">
      <c r="A133" s="40"/>
      <c r="B133" s="167"/>
      <c r="C133" s="168" t="s">
        <v>324</v>
      </c>
      <c r="D133" s="168" t="s">
        <v>218</v>
      </c>
      <c r="E133" s="169" t="s">
        <v>2622</v>
      </c>
      <c r="F133" s="170" t="s">
        <v>2623</v>
      </c>
      <c r="G133" s="171" t="s">
        <v>1435</v>
      </c>
      <c r="H133" s="172">
        <v>1</v>
      </c>
      <c r="I133" s="173"/>
      <c r="J133" s="174">
        <f>ROUND(I133*H133,2)</f>
        <v>0</v>
      </c>
      <c r="K133" s="175"/>
      <c r="L133" s="41"/>
      <c r="M133" s="176" t="s">
        <v>3</v>
      </c>
      <c r="N133" s="177" t="s">
        <v>51</v>
      </c>
      <c r="O133" s="74"/>
      <c r="P133" s="178">
        <f>O133*H133</f>
        <v>0</v>
      </c>
      <c r="Q133" s="178">
        <v>0</v>
      </c>
      <c r="R133" s="178">
        <f>Q133*H133</f>
        <v>0</v>
      </c>
      <c r="S133" s="178">
        <v>0</v>
      </c>
      <c r="T133" s="179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180" t="s">
        <v>1628</v>
      </c>
      <c r="AT133" s="180" t="s">
        <v>218</v>
      </c>
      <c r="AU133" s="180" t="s">
        <v>22</v>
      </c>
      <c r="AY133" s="20" t="s">
        <v>216</v>
      </c>
      <c r="BE133" s="181">
        <f>IF(N133="základní",J133,0)</f>
        <v>0</v>
      </c>
      <c r="BF133" s="181">
        <f>IF(N133="snížená",J133,0)</f>
        <v>0</v>
      </c>
      <c r="BG133" s="181">
        <f>IF(N133="zákl. přenesená",J133,0)</f>
        <v>0</v>
      </c>
      <c r="BH133" s="181">
        <f>IF(N133="sníž. přenesená",J133,0)</f>
        <v>0</v>
      </c>
      <c r="BI133" s="181">
        <f>IF(N133="nulová",J133,0)</f>
        <v>0</v>
      </c>
      <c r="BJ133" s="20" t="s">
        <v>88</v>
      </c>
      <c r="BK133" s="181">
        <f>ROUND(I133*H133,2)</f>
        <v>0</v>
      </c>
      <c r="BL133" s="20" t="s">
        <v>1628</v>
      </c>
      <c r="BM133" s="180" t="s">
        <v>2657</v>
      </c>
    </row>
    <row r="134" spans="1:47" s="2" customFormat="1" ht="12">
      <c r="A134" s="40"/>
      <c r="B134" s="41"/>
      <c r="C134" s="40"/>
      <c r="D134" s="183" t="s">
        <v>229</v>
      </c>
      <c r="E134" s="40"/>
      <c r="F134" s="191" t="s">
        <v>2625</v>
      </c>
      <c r="G134" s="40"/>
      <c r="H134" s="40"/>
      <c r="I134" s="192"/>
      <c r="J134" s="40"/>
      <c r="K134" s="40"/>
      <c r="L134" s="41"/>
      <c r="M134" s="193"/>
      <c r="N134" s="194"/>
      <c r="O134" s="74"/>
      <c r="P134" s="74"/>
      <c r="Q134" s="74"/>
      <c r="R134" s="74"/>
      <c r="S134" s="74"/>
      <c r="T134" s="75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T134" s="20" t="s">
        <v>229</v>
      </c>
      <c r="AU134" s="20" t="s">
        <v>22</v>
      </c>
    </row>
    <row r="135" spans="1:65" s="2" customFormat="1" ht="14.4" customHeight="1">
      <c r="A135" s="40"/>
      <c r="B135" s="167"/>
      <c r="C135" s="168" t="s">
        <v>8</v>
      </c>
      <c r="D135" s="168" t="s">
        <v>218</v>
      </c>
      <c r="E135" s="169" t="s">
        <v>2626</v>
      </c>
      <c r="F135" s="170" t="s">
        <v>2627</v>
      </c>
      <c r="G135" s="171" t="s">
        <v>1435</v>
      </c>
      <c r="H135" s="172">
        <v>1</v>
      </c>
      <c r="I135" s="173"/>
      <c r="J135" s="174">
        <f>ROUND(I135*H135,2)</f>
        <v>0</v>
      </c>
      <c r="K135" s="175"/>
      <c r="L135" s="41"/>
      <c r="M135" s="176" t="s">
        <v>3</v>
      </c>
      <c r="N135" s="177" t="s">
        <v>51</v>
      </c>
      <c r="O135" s="74"/>
      <c r="P135" s="178">
        <f>O135*H135</f>
        <v>0</v>
      </c>
      <c r="Q135" s="178">
        <v>0</v>
      </c>
      <c r="R135" s="178">
        <f>Q135*H135</f>
        <v>0</v>
      </c>
      <c r="S135" s="178">
        <v>0</v>
      </c>
      <c r="T135" s="179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180" t="s">
        <v>1628</v>
      </c>
      <c r="AT135" s="180" t="s">
        <v>218</v>
      </c>
      <c r="AU135" s="180" t="s">
        <v>22</v>
      </c>
      <c r="AY135" s="20" t="s">
        <v>216</v>
      </c>
      <c r="BE135" s="181">
        <f>IF(N135="základní",J135,0)</f>
        <v>0</v>
      </c>
      <c r="BF135" s="181">
        <f>IF(N135="snížená",J135,0)</f>
        <v>0</v>
      </c>
      <c r="BG135" s="181">
        <f>IF(N135="zákl. přenesená",J135,0)</f>
        <v>0</v>
      </c>
      <c r="BH135" s="181">
        <f>IF(N135="sníž. přenesená",J135,0)</f>
        <v>0</v>
      </c>
      <c r="BI135" s="181">
        <f>IF(N135="nulová",J135,0)</f>
        <v>0</v>
      </c>
      <c r="BJ135" s="20" t="s">
        <v>88</v>
      </c>
      <c r="BK135" s="181">
        <f>ROUND(I135*H135,2)</f>
        <v>0</v>
      </c>
      <c r="BL135" s="20" t="s">
        <v>1628</v>
      </c>
      <c r="BM135" s="180" t="s">
        <v>2658</v>
      </c>
    </row>
    <row r="136" spans="1:47" s="2" customFormat="1" ht="12">
      <c r="A136" s="40"/>
      <c r="B136" s="41"/>
      <c r="C136" s="40"/>
      <c r="D136" s="183" t="s">
        <v>229</v>
      </c>
      <c r="E136" s="40"/>
      <c r="F136" s="191" t="s">
        <v>2625</v>
      </c>
      <c r="G136" s="40"/>
      <c r="H136" s="40"/>
      <c r="I136" s="192"/>
      <c r="J136" s="40"/>
      <c r="K136" s="40"/>
      <c r="L136" s="41"/>
      <c r="M136" s="193"/>
      <c r="N136" s="194"/>
      <c r="O136" s="74"/>
      <c r="P136" s="74"/>
      <c r="Q136" s="74"/>
      <c r="R136" s="74"/>
      <c r="S136" s="74"/>
      <c r="T136" s="75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T136" s="20" t="s">
        <v>229</v>
      </c>
      <c r="AU136" s="20" t="s">
        <v>22</v>
      </c>
    </row>
    <row r="137" spans="1:65" s="2" customFormat="1" ht="14.4" customHeight="1">
      <c r="A137" s="40"/>
      <c r="B137" s="167"/>
      <c r="C137" s="168" t="s">
        <v>335</v>
      </c>
      <c r="D137" s="168" t="s">
        <v>218</v>
      </c>
      <c r="E137" s="169" t="s">
        <v>2629</v>
      </c>
      <c r="F137" s="170" t="s">
        <v>2630</v>
      </c>
      <c r="G137" s="171" t="s">
        <v>1435</v>
      </c>
      <c r="H137" s="172">
        <v>1</v>
      </c>
      <c r="I137" s="173"/>
      <c r="J137" s="174">
        <f>ROUND(I137*H137,2)</f>
        <v>0</v>
      </c>
      <c r="K137" s="175"/>
      <c r="L137" s="41"/>
      <c r="M137" s="176" t="s">
        <v>3</v>
      </c>
      <c r="N137" s="177" t="s">
        <v>51</v>
      </c>
      <c r="O137" s="74"/>
      <c r="P137" s="178">
        <f>O137*H137</f>
        <v>0</v>
      </c>
      <c r="Q137" s="178">
        <v>0</v>
      </c>
      <c r="R137" s="178">
        <f>Q137*H137</f>
        <v>0</v>
      </c>
      <c r="S137" s="178">
        <v>0</v>
      </c>
      <c r="T137" s="179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180" t="s">
        <v>1628</v>
      </c>
      <c r="AT137" s="180" t="s">
        <v>218</v>
      </c>
      <c r="AU137" s="180" t="s">
        <v>22</v>
      </c>
      <c r="AY137" s="20" t="s">
        <v>216</v>
      </c>
      <c r="BE137" s="181">
        <f>IF(N137="základní",J137,0)</f>
        <v>0</v>
      </c>
      <c r="BF137" s="181">
        <f>IF(N137="snížená",J137,0)</f>
        <v>0</v>
      </c>
      <c r="BG137" s="181">
        <f>IF(N137="zákl. přenesená",J137,0)</f>
        <v>0</v>
      </c>
      <c r="BH137" s="181">
        <f>IF(N137="sníž. přenesená",J137,0)</f>
        <v>0</v>
      </c>
      <c r="BI137" s="181">
        <f>IF(N137="nulová",J137,0)</f>
        <v>0</v>
      </c>
      <c r="BJ137" s="20" t="s">
        <v>88</v>
      </c>
      <c r="BK137" s="181">
        <f>ROUND(I137*H137,2)</f>
        <v>0</v>
      </c>
      <c r="BL137" s="20" t="s">
        <v>1628</v>
      </c>
      <c r="BM137" s="180" t="s">
        <v>2659</v>
      </c>
    </row>
    <row r="138" spans="1:47" s="2" customFormat="1" ht="12">
      <c r="A138" s="40"/>
      <c r="B138" s="41"/>
      <c r="C138" s="40"/>
      <c r="D138" s="183" t="s">
        <v>229</v>
      </c>
      <c r="E138" s="40"/>
      <c r="F138" s="191" t="s">
        <v>2625</v>
      </c>
      <c r="G138" s="40"/>
      <c r="H138" s="40"/>
      <c r="I138" s="192"/>
      <c r="J138" s="40"/>
      <c r="K138" s="40"/>
      <c r="L138" s="41"/>
      <c r="M138" s="193"/>
      <c r="N138" s="194"/>
      <c r="O138" s="74"/>
      <c r="P138" s="74"/>
      <c r="Q138" s="74"/>
      <c r="R138" s="74"/>
      <c r="S138" s="74"/>
      <c r="T138" s="75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T138" s="20" t="s">
        <v>229</v>
      </c>
      <c r="AU138" s="20" t="s">
        <v>22</v>
      </c>
    </row>
    <row r="139" spans="1:65" s="2" customFormat="1" ht="14.4" customHeight="1">
      <c r="A139" s="40"/>
      <c r="B139" s="167"/>
      <c r="C139" s="168" t="s">
        <v>340</v>
      </c>
      <c r="D139" s="168" t="s">
        <v>218</v>
      </c>
      <c r="E139" s="169" t="s">
        <v>2632</v>
      </c>
      <c r="F139" s="170" t="s">
        <v>2633</v>
      </c>
      <c r="G139" s="171" t="s">
        <v>1435</v>
      </c>
      <c r="H139" s="172">
        <v>1</v>
      </c>
      <c r="I139" s="173"/>
      <c r="J139" s="174">
        <f>ROUND(I139*H139,2)</f>
        <v>0</v>
      </c>
      <c r="K139" s="175"/>
      <c r="L139" s="41"/>
      <c r="M139" s="176" t="s">
        <v>3</v>
      </c>
      <c r="N139" s="177" t="s">
        <v>51</v>
      </c>
      <c r="O139" s="74"/>
      <c r="P139" s="178">
        <f>O139*H139</f>
        <v>0</v>
      </c>
      <c r="Q139" s="178">
        <v>0</v>
      </c>
      <c r="R139" s="178">
        <f>Q139*H139</f>
        <v>0</v>
      </c>
      <c r="S139" s="178">
        <v>0</v>
      </c>
      <c r="T139" s="179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180" t="s">
        <v>1628</v>
      </c>
      <c r="AT139" s="180" t="s">
        <v>218</v>
      </c>
      <c r="AU139" s="180" t="s">
        <v>22</v>
      </c>
      <c r="AY139" s="20" t="s">
        <v>216</v>
      </c>
      <c r="BE139" s="181">
        <f>IF(N139="základní",J139,0)</f>
        <v>0</v>
      </c>
      <c r="BF139" s="181">
        <f>IF(N139="snížená",J139,0)</f>
        <v>0</v>
      </c>
      <c r="BG139" s="181">
        <f>IF(N139="zákl. přenesená",J139,0)</f>
        <v>0</v>
      </c>
      <c r="BH139" s="181">
        <f>IF(N139="sníž. přenesená",J139,0)</f>
        <v>0</v>
      </c>
      <c r="BI139" s="181">
        <f>IF(N139="nulová",J139,0)</f>
        <v>0</v>
      </c>
      <c r="BJ139" s="20" t="s">
        <v>88</v>
      </c>
      <c r="BK139" s="181">
        <f>ROUND(I139*H139,2)</f>
        <v>0</v>
      </c>
      <c r="BL139" s="20" t="s">
        <v>1628</v>
      </c>
      <c r="BM139" s="180" t="s">
        <v>2660</v>
      </c>
    </row>
    <row r="140" spans="1:47" s="2" customFormat="1" ht="12">
      <c r="A140" s="40"/>
      <c r="B140" s="41"/>
      <c r="C140" s="40"/>
      <c r="D140" s="183" t="s">
        <v>229</v>
      </c>
      <c r="E140" s="40"/>
      <c r="F140" s="191" t="s">
        <v>2625</v>
      </c>
      <c r="G140" s="40"/>
      <c r="H140" s="40"/>
      <c r="I140" s="192"/>
      <c r="J140" s="40"/>
      <c r="K140" s="40"/>
      <c r="L140" s="41"/>
      <c r="M140" s="193"/>
      <c r="N140" s="194"/>
      <c r="O140" s="74"/>
      <c r="P140" s="74"/>
      <c r="Q140" s="74"/>
      <c r="R140" s="74"/>
      <c r="S140" s="74"/>
      <c r="T140" s="75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T140" s="20" t="s">
        <v>229</v>
      </c>
      <c r="AU140" s="20" t="s">
        <v>22</v>
      </c>
    </row>
    <row r="141" spans="1:65" s="2" customFormat="1" ht="14.4" customHeight="1">
      <c r="A141" s="40"/>
      <c r="B141" s="167"/>
      <c r="C141" s="168" t="s">
        <v>345</v>
      </c>
      <c r="D141" s="168" t="s">
        <v>218</v>
      </c>
      <c r="E141" s="169" t="s">
        <v>2635</v>
      </c>
      <c r="F141" s="170" t="s">
        <v>2636</v>
      </c>
      <c r="G141" s="171" t="s">
        <v>1435</v>
      </c>
      <c r="H141" s="172">
        <v>1</v>
      </c>
      <c r="I141" s="173"/>
      <c r="J141" s="174">
        <f>ROUND(I141*H141,2)</f>
        <v>0</v>
      </c>
      <c r="K141" s="175"/>
      <c r="L141" s="41"/>
      <c r="M141" s="176" t="s">
        <v>3</v>
      </c>
      <c r="N141" s="177" t="s">
        <v>51</v>
      </c>
      <c r="O141" s="74"/>
      <c r="P141" s="178">
        <f>O141*H141</f>
        <v>0</v>
      </c>
      <c r="Q141" s="178">
        <v>0</v>
      </c>
      <c r="R141" s="178">
        <f>Q141*H141</f>
        <v>0</v>
      </c>
      <c r="S141" s="178">
        <v>0</v>
      </c>
      <c r="T141" s="179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180" t="s">
        <v>1628</v>
      </c>
      <c r="AT141" s="180" t="s">
        <v>218</v>
      </c>
      <c r="AU141" s="180" t="s">
        <v>22</v>
      </c>
      <c r="AY141" s="20" t="s">
        <v>216</v>
      </c>
      <c r="BE141" s="181">
        <f>IF(N141="základní",J141,0)</f>
        <v>0</v>
      </c>
      <c r="BF141" s="181">
        <f>IF(N141="snížená",J141,0)</f>
        <v>0</v>
      </c>
      <c r="BG141" s="181">
        <f>IF(N141="zákl. přenesená",J141,0)</f>
        <v>0</v>
      </c>
      <c r="BH141" s="181">
        <f>IF(N141="sníž. přenesená",J141,0)</f>
        <v>0</v>
      </c>
      <c r="BI141" s="181">
        <f>IF(N141="nulová",J141,0)</f>
        <v>0</v>
      </c>
      <c r="BJ141" s="20" t="s">
        <v>88</v>
      </c>
      <c r="BK141" s="181">
        <f>ROUND(I141*H141,2)</f>
        <v>0</v>
      </c>
      <c r="BL141" s="20" t="s">
        <v>1628</v>
      </c>
      <c r="BM141" s="180" t="s">
        <v>2661</v>
      </c>
    </row>
    <row r="142" spans="1:47" s="2" customFormat="1" ht="12">
      <c r="A142" s="40"/>
      <c r="B142" s="41"/>
      <c r="C142" s="40"/>
      <c r="D142" s="183" t="s">
        <v>229</v>
      </c>
      <c r="E142" s="40"/>
      <c r="F142" s="191" t="s">
        <v>2625</v>
      </c>
      <c r="G142" s="40"/>
      <c r="H142" s="40"/>
      <c r="I142" s="192"/>
      <c r="J142" s="40"/>
      <c r="K142" s="40"/>
      <c r="L142" s="41"/>
      <c r="M142" s="193"/>
      <c r="N142" s="194"/>
      <c r="O142" s="74"/>
      <c r="P142" s="74"/>
      <c r="Q142" s="74"/>
      <c r="R142" s="74"/>
      <c r="S142" s="74"/>
      <c r="T142" s="75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T142" s="20" t="s">
        <v>229</v>
      </c>
      <c r="AU142" s="20" t="s">
        <v>22</v>
      </c>
    </row>
    <row r="143" spans="1:63" s="12" customFormat="1" ht="22.8" customHeight="1">
      <c r="A143" s="12"/>
      <c r="B143" s="154"/>
      <c r="C143" s="12"/>
      <c r="D143" s="155" t="s">
        <v>79</v>
      </c>
      <c r="E143" s="165" t="s">
        <v>2558</v>
      </c>
      <c r="F143" s="165" t="s">
        <v>2559</v>
      </c>
      <c r="G143" s="12"/>
      <c r="H143" s="12"/>
      <c r="I143" s="157"/>
      <c r="J143" s="166">
        <f>BK143</f>
        <v>0</v>
      </c>
      <c r="K143" s="12"/>
      <c r="L143" s="154"/>
      <c r="M143" s="159"/>
      <c r="N143" s="160"/>
      <c r="O143" s="160"/>
      <c r="P143" s="161">
        <f>SUM(P144:P149)</f>
        <v>0</v>
      </c>
      <c r="Q143" s="160"/>
      <c r="R143" s="161">
        <f>SUM(R144:R149)</f>
        <v>0</v>
      </c>
      <c r="S143" s="160"/>
      <c r="T143" s="162">
        <f>SUM(T144:T149)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155" t="s">
        <v>244</v>
      </c>
      <c r="AT143" s="163" t="s">
        <v>79</v>
      </c>
      <c r="AU143" s="163" t="s">
        <v>88</v>
      </c>
      <c r="AY143" s="155" t="s">
        <v>216</v>
      </c>
      <c r="BK143" s="164">
        <f>SUM(BK144:BK149)</f>
        <v>0</v>
      </c>
    </row>
    <row r="144" spans="1:65" s="2" customFormat="1" ht="14.4" customHeight="1">
      <c r="A144" s="40"/>
      <c r="B144" s="167"/>
      <c r="C144" s="168" t="s">
        <v>350</v>
      </c>
      <c r="D144" s="168" t="s">
        <v>218</v>
      </c>
      <c r="E144" s="169" t="s">
        <v>2638</v>
      </c>
      <c r="F144" s="170" t="s">
        <v>2639</v>
      </c>
      <c r="G144" s="171" t="s">
        <v>1435</v>
      </c>
      <c r="H144" s="172">
        <v>1</v>
      </c>
      <c r="I144" s="173"/>
      <c r="J144" s="174">
        <f>ROUND(I144*H144,2)</f>
        <v>0</v>
      </c>
      <c r="K144" s="175"/>
      <c r="L144" s="41"/>
      <c r="M144" s="176" t="s">
        <v>3</v>
      </c>
      <c r="N144" s="177" t="s">
        <v>51</v>
      </c>
      <c r="O144" s="74"/>
      <c r="P144" s="178">
        <f>O144*H144</f>
        <v>0</v>
      </c>
      <c r="Q144" s="178">
        <v>0</v>
      </c>
      <c r="R144" s="178">
        <f>Q144*H144</f>
        <v>0</v>
      </c>
      <c r="S144" s="178">
        <v>0</v>
      </c>
      <c r="T144" s="179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180" t="s">
        <v>1628</v>
      </c>
      <c r="AT144" s="180" t="s">
        <v>218</v>
      </c>
      <c r="AU144" s="180" t="s">
        <v>22</v>
      </c>
      <c r="AY144" s="20" t="s">
        <v>216</v>
      </c>
      <c r="BE144" s="181">
        <f>IF(N144="základní",J144,0)</f>
        <v>0</v>
      </c>
      <c r="BF144" s="181">
        <f>IF(N144="snížená",J144,0)</f>
        <v>0</v>
      </c>
      <c r="BG144" s="181">
        <f>IF(N144="zákl. přenesená",J144,0)</f>
        <v>0</v>
      </c>
      <c r="BH144" s="181">
        <f>IF(N144="sníž. přenesená",J144,0)</f>
        <v>0</v>
      </c>
      <c r="BI144" s="181">
        <f>IF(N144="nulová",J144,0)</f>
        <v>0</v>
      </c>
      <c r="BJ144" s="20" t="s">
        <v>88</v>
      </c>
      <c r="BK144" s="181">
        <f>ROUND(I144*H144,2)</f>
        <v>0</v>
      </c>
      <c r="BL144" s="20" t="s">
        <v>1628</v>
      </c>
      <c r="BM144" s="180" t="s">
        <v>2662</v>
      </c>
    </row>
    <row r="145" spans="1:47" s="2" customFormat="1" ht="12">
      <c r="A145" s="40"/>
      <c r="B145" s="41"/>
      <c r="C145" s="40"/>
      <c r="D145" s="183" t="s">
        <v>229</v>
      </c>
      <c r="E145" s="40"/>
      <c r="F145" s="191" t="s">
        <v>2641</v>
      </c>
      <c r="G145" s="40"/>
      <c r="H145" s="40"/>
      <c r="I145" s="192"/>
      <c r="J145" s="40"/>
      <c r="K145" s="40"/>
      <c r="L145" s="41"/>
      <c r="M145" s="193"/>
      <c r="N145" s="194"/>
      <c r="O145" s="74"/>
      <c r="P145" s="74"/>
      <c r="Q145" s="74"/>
      <c r="R145" s="74"/>
      <c r="S145" s="74"/>
      <c r="T145" s="75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T145" s="20" t="s">
        <v>229</v>
      </c>
      <c r="AU145" s="20" t="s">
        <v>22</v>
      </c>
    </row>
    <row r="146" spans="1:65" s="2" customFormat="1" ht="14.4" customHeight="1">
      <c r="A146" s="40"/>
      <c r="B146" s="167"/>
      <c r="C146" s="168" t="s">
        <v>354</v>
      </c>
      <c r="D146" s="168" t="s">
        <v>218</v>
      </c>
      <c r="E146" s="169" t="s">
        <v>2642</v>
      </c>
      <c r="F146" s="170" t="s">
        <v>2643</v>
      </c>
      <c r="G146" s="171" t="s">
        <v>1435</v>
      </c>
      <c r="H146" s="172">
        <v>1</v>
      </c>
      <c r="I146" s="173"/>
      <c r="J146" s="174">
        <f>ROUND(I146*H146,2)</f>
        <v>0</v>
      </c>
      <c r="K146" s="175"/>
      <c r="L146" s="41"/>
      <c r="M146" s="176" t="s">
        <v>3</v>
      </c>
      <c r="N146" s="177" t="s">
        <v>51</v>
      </c>
      <c r="O146" s="74"/>
      <c r="P146" s="178">
        <f>O146*H146</f>
        <v>0</v>
      </c>
      <c r="Q146" s="178">
        <v>0</v>
      </c>
      <c r="R146" s="178">
        <f>Q146*H146</f>
        <v>0</v>
      </c>
      <c r="S146" s="178">
        <v>0</v>
      </c>
      <c r="T146" s="179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180" t="s">
        <v>1628</v>
      </c>
      <c r="AT146" s="180" t="s">
        <v>218</v>
      </c>
      <c r="AU146" s="180" t="s">
        <v>22</v>
      </c>
      <c r="AY146" s="20" t="s">
        <v>216</v>
      </c>
      <c r="BE146" s="181">
        <f>IF(N146="základní",J146,0)</f>
        <v>0</v>
      </c>
      <c r="BF146" s="181">
        <f>IF(N146="snížená",J146,0)</f>
        <v>0</v>
      </c>
      <c r="BG146" s="181">
        <f>IF(N146="zákl. přenesená",J146,0)</f>
        <v>0</v>
      </c>
      <c r="BH146" s="181">
        <f>IF(N146="sníž. přenesená",J146,0)</f>
        <v>0</v>
      </c>
      <c r="BI146" s="181">
        <f>IF(N146="nulová",J146,0)</f>
        <v>0</v>
      </c>
      <c r="BJ146" s="20" t="s">
        <v>88</v>
      </c>
      <c r="BK146" s="181">
        <f>ROUND(I146*H146,2)</f>
        <v>0</v>
      </c>
      <c r="BL146" s="20" t="s">
        <v>1628</v>
      </c>
      <c r="BM146" s="180" t="s">
        <v>2663</v>
      </c>
    </row>
    <row r="147" spans="1:47" s="2" customFormat="1" ht="12">
      <c r="A147" s="40"/>
      <c r="B147" s="41"/>
      <c r="C147" s="40"/>
      <c r="D147" s="183" t="s">
        <v>229</v>
      </c>
      <c r="E147" s="40"/>
      <c r="F147" s="191" t="s">
        <v>2645</v>
      </c>
      <c r="G147" s="40"/>
      <c r="H147" s="40"/>
      <c r="I147" s="192"/>
      <c r="J147" s="40"/>
      <c r="K147" s="40"/>
      <c r="L147" s="41"/>
      <c r="M147" s="193"/>
      <c r="N147" s="194"/>
      <c r="O147" s="74"/>
      <c r="P147" s="74"/>
      <c r="Q147" s="74"/>
      <c r="R147" s="74"/>
      <c r="S147" s="74"/>
      <c r="T147" s="75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T147" s="20" t="s">
        <v>229</v>
      </c>
      <c r="AU147" s="20" t="s">
        <v>22</v>
      </c>
    </row>
    <row r="148" spans="1:65" s="2" customFormat="1" ht="24.15" customHeight="1">
      <c r="A148" s="40"/>
      <c r="B148" s="167"/>
      <c r="C148" s="168" t="s">
        <v>362</v>
      </c>
      <c r="D148" s="168" t="s">
        <v>218</v>
      </c>
      <c r="E148" s="169" t="s">
        <v>2560</v>
      </c>
      <c r="F148" s="170" t="s">
        <v>2561</v>
      </c>
      <c r="G148" s="171" t="s">
        <v>1435</v>
      </c>
      <c r="H148" s="172">
        <v>1</v>
      </c>
      <c r="I148" s="173"/>
      <c r="J148" s="174">
        <f>ROUND(I148*H148,2)</f>
        <v>0</v>
      </c>
      <c r="K148" s="175"/>
      <c r="L148" s="41"/>
      <c r="M148" s="176" t="s">
        <v>3</v>
      </c>
      <c r="N148" s="177" t="s">
        <v>51</v>
      </c>
      <c r="O148" s="74"/>
      <c r="P148" s="178">
        <f>O148*H148</f>
        <v>0</v>
      </c>
      <c r="Q148" s="178">
        <v>0</v>
      </c>
      <c r="R148" s="178">
        <f>Q148*H148</f>
        <v>0</v>
      </c>
      <c r="S148" s="178">
        <v>0</v>
      </c>
      <c r="T148" s="179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180" t="s">
        <v>1628</v>
      </c>
      <c r="AT148" s="180" t="s">
        <v>218</v>
      </c>
      <c r="AU148" s="180" t="s">
        <v>22</v>
      </c>
      <c r="AY148" s="20" t="s">
        <v>216</v>
      </c>
      <c r="BE148" s="181">
        <f>IF(N148="základní",J148,0)</f>
        <v>0</v>
      </c>
      <c r="BF148" s="181">
        <f>IF(N148="snížená",J148,0)</f>
        <v>0</v>
      </c>
      <c r="BG148" s="181">
        <f>IF(N148="zákl. přenesená",J148,0)</f>
        <v>0</v>
      </c>
      <c r="BH148" s="181">
        <f>IF(N148="sníž. přenesená",J148,0)</f>
        <v>0</v>
      </c>
      <c r="BI148" s="181">
        <f>IF(N148="nulová",J148,0)</f>
        <v>0</v>
      </c>
      <c r="BJ148" s="20" t="s">
        <v>88</v>
      </c>
      <c r="BK148" s="181">
        <f>ROUND(I148*H148,2)</f>
        <v>0</v>
      </c>
      <c r="BL148" s="20" t="s">
        <v>1628</v>
      </c>
      <c r="BM148" s="180" t="s">
        <v>2562</v>
      </c>
    </row>
    <row r="149" spans="1:47" s="2" customFormat="1" ht="12">
      <c r="A149" s="40"/>
      <c r="B149" s="41"/>
      <c r="C149" s="40"/>
      <c r="D149" s="183" t="s">
        <v>229</v>
      </c>
      <c r="E149" s="40"/>
      <c r="F149" s="191" t="s">
        <v>2563</v>
      </c>
      <c r="G149" s="40"/>
      <c r="H149" s="40"/>
      <c r="I149" s="192"/>
      <c r="J149" s="40"/>
      <c r="K149" s="40"/>
      <c r="L149" s="41"/>
      <c r="M149" s="193"/>
      <c r="N149" s="194"/>
      <c r="O149" s="74"/>
      <c r="P149" s="74"/>
      <c r="Q149" s="74"/>
      <c r="R149" s="74"/>
      <c r="S149" s="74"/>
      <c r="T149" s="75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T149" s="20" t="s">
        <v>229</v>
      </c>
      <c r="AU149" s="20" t="s">
        <v>22</v>
      </c>
    </row>
    <row r="150" spans="1:63" s="12" customFormat="1" ht="22.8" customHeight="1">
      <c r="A150" s="12"/>
      <c r="B150" s="154"/>
      <c r="C150" s="12"/>
      <c r="D150" s="155" t="s">
        <v>79</v>
      </c>
      <c r="E150" s="165" t="s">
        <v>2646</v>
      </c>
      <c r="F150" s="165" t="s">
        <v>2647</v>
      </c>
      <c r="G150" s="12"/>
      <c r="H150" s="12"/>
      <c r="I150" s="157"/>
      <c r="J150" s="166">
        <f>BK150</f>
        <v>0</v>
      </c>
      <c r="K150" s="12"/>
      <c r="L150" s="154"/>
      <c r="M150" s="159"/>
      <c r="N150" s="160"/>
      <c r="O150" s="160"/>
      <c r="P150" s="161">
        <f>P151</f>
        <v>0</v>
      </c>
      <c r="Q150" s="160"/>
      <c r="R150" s="161">
        <f>R151</f>
        <v>0</v>
      </c>
      <c r="S150" s="160"/>
      <c r="T150" s="162">
        <f>T151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155" t="s">
        <v>244</v>
      </c>
      <c r="AT150" s="163" t="s">
        <v>79</v>
      </c>
      <c r="AU150" s="163" t="s">
        <v>88</v>
      </c>
      <c r="AY150" s="155" t="s">
        <v>216</v>
      </c>
      <c r="BK150" s="164">
        <f>BK151</f>
        <v>0</v>
      </c>
    </row>
    <row r="151" spans="1:65" s="2" customFormat="1" ht="14.4" customHeight="1">
      <c r="A151" s="40"/>
      <c r="B151" s="167"/>
      <c r="C151" s="168" t="s">
        <v>368</v>
      </c>
      <c r="D151" s="168" t="s">
        <v>218</v>
      </c>
      <c r="E151" s="169" t="s">
        <v>2648</v>
      </c>
      <c r="F151" s="170" t="s">
        <v>2649</v>
      </c>
      <c r="G151" s="171" t="s">
        <v>1435</v>
      </c>
      <c r="H151" s="172">
        <v>1</v>
      </c>
      <c r="I151" s="173"/>
      <c r="J151" s="174">
        <f>ROUND(I151*H151,2)</f>
        <v>0</v>
      </c>
      <c r="K151" s="175"/>
      <c r="L151" s="41"/>
      <c r="M151" s="214" t="s">
        <v>3</v>
      </c>
      <c r="N151" s="215" t="s">
        <v>51</v>
      </c>
      <c r="O151" s="216"/>
      <c r="P151" s="217">
        <f>O151*H151</f>
        <v>0</v>
      </c>
      <c r="Q151" s="217">
        <v>0</v>
      </c>
      <c r="R151" s="217">
        <f>Q151*H151</f>
        <v>0</v>
      </c>
      <c r="S151" s="217">
        <v>0</v>
      </c>
      <c r="T151" s="218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180" t="s">
        <v>1628</v>
      </c>
      <c r="AT151" s="180" t="s">
        <v>218</v>
      </c>
      <c r="AU151" s="180" t="s">
        <v>22</v>
      </c>
      <c r="AY151" s="20" t="s">
        <v>216</v>
      </c>
      <c r="BE151" s="181">
        <f>IF(N151="základní",J151,0)</f>
        <v>0</v>
      </c>
      <c r="BF151" s="181">
        <f>IF(N151="snížená",J151,0)</f>
        <v>0</v>
      </c>
      <c r="BG151" s="181">
        <f>IF(N151="zákl. přenesená",J151,0)</f>
        <v>0</v>
      </c>
      <c r="BH151" s="181">
        <f>IF(N151="sníž. přenesená",J151,0)</f>
        <v>0</v>
      </c>
      <c r="BI151" s="181">
        <f>IF(N151="nulová",J151,0)</f>
        <v>0</v>
      </c>
      <c r="BJ151" s="20" t="s">
        <v>88</v>
      </c>
      <c r="BK151" s="181">
        <f>ROUND(I151*H151,2)</f>
        <v>0</v>
      </c>
      <c r="BL151" s="20" t="s">
        <v>1628</v>
      </c>
      <c r="BM151" s="180" t="s">
        <v>2664</v>
      </c>
    </row>
    <row r="152" spans="1:31" s="2" customFormat="1" ht="6.95" customHeight="1">
      <c r="A152" s="40"/>
      <c r="B152" s="57"/>
      <c r="C152" s="58"/>
      <c r="D152" s="58"/>
      <c r="E152" s="58"/>
      <c r="F152" s="58"/>
      <c r="G152" s="58"/>
      <c r="H152" s="58"/>
      <c r="I152" s="58"/>
      <c r="J152" s="58"/>
      <c r="K152" s="58"/>
      <c r="L152" s="41"/>
      <c r="M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</row>
  </sheetData>
  <autoFilter ref="C87:K151"/>
  <mergeCells count="9">
    <mergeCell ref="E7:H7"/>
    <mergeCell ref="E9:H9"/>
    <mergeCell ref="E18:H18"/>
    <mergeCell ref="E27:H27"/>
    <mergeCell ref="E48:H48"/>
    <mergeCell ref="E50:H50"/>
    <mergeCell ref="E78:H78"/>
    <mergeCell ref="E80:H8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41" customWidth="1"/>
    <col min="2" max="2" width="1.7109375" style="241" customWidth="1"/>
    <col min="3" max="4" width="5.00390625" style="241" customWidth="1"/>
    <col min="5" max="5" width="11.7109375" style="241" customWidth="1"/>
    <col min="6" max="6" width="9.140625" style="241" customWidth="1"/>
    <col min="7" max="7" width="5.00390625" style="241" customWidth="1"/>
    <col min="8" max="8" width="77.8515625" style="241" customWidth="1"/>
    <col min="9" max="10" width="20.00390625" style="241" customWidth="1"/>
    <col min="11" max="11" width="1.7109375" style="241" customWidth="1"/>
  </cols>
  <sheetData>
    <row r="1" s="1" customFormat="1" ht="37.5" customHeight="1"/>
    <row r="2" spans="2:11" s="1" customFormat="1" ht="7.5" customHeight="1">
      <c r="B2" s="242"/>
      <c r="C2" s="243"/>
      <c r="D2" s="243"/>
      <c r="E2" s="243"/>
      <c r="F2" s="243"/>
      <c r="G2" s="243"/>
      <c r="H2" s="243"/>
      <c r="I2" s="243"/>
      <c r="J2" s="243"/>
      <c r="K2" s="244"/>
    </row>
    <row r="3" spans="2:11" s="17" customFormat="1" ht="45" customHeight="1">
      <c r="B3" s="245"/>
      <c r="C3" s="246" t="s">
        <v>2669</v>
      </c>
      <c r="D3" s="246"/>
      <c r="E3" s="246"/>
      <c r="F3" s="246"/>
      <c r="G3" s="246"/>
      <c r="H3" s="246"/>
      <c r="I3" s="246"/>
      <c r="J3" s="246"/>
      <c r="K3" s="247"/>
    </row>
    <row r="4" spans="2:11" s="1" customFormat="1" ht="25.5" customHeight="1">
      <c r="B4" s="248"/>
      <c r="C4" s="249" t="s">
        <v>2670</v>
      </c>
      <c r="D4" s="249"/>
      <c r="E4" s="249"/>
      <c r="F4" s="249"/>
      <c r="G4" s="249"/>
      <c r="H4" s="249"/>
      <c r="I4" s="249"/>
      <c r="J4" s="249"/>
      <c r="K4" s="250"/>
    </row>
    <row r="5" spans="2:11" s="1" customFormat="1" ht="5.25" customHeight="1">
      <c r="B5" s="248"/>
      <c r="C5" s="251"/>
      <c r="D5" s="251"/>
      <c r="E5" s="251"/>
      <c r="F5" s="251"/>
      <c r="G5" s="251"/>
      <c r="H5" s="251"/>
      <c r="I5" s="251"/>
      <c r="J5" s="251"/>
      <c r="K5" s="250"/>
    </row>
    <row r="6" spans="2:11" s="1" customFormat="1" ht="15" customHeight="1">
      <c r="B6" s="248"/>
      <c r="C6" s="252" t="s">
        <v>2671</v>
      </c>
      <c r="D6" s="252"/>
      <c r="E6" s="252"/>
      <c r="F6" s="252"/>
      <c r="G6" s="252"/>
      <c r="H6" s="252"/>
      <c r="I6" s="252"/>
      <c r="J6" s="252"/>
      <c r="K6" s="250"/>
    </row>
    <row r="7" spans="2:11" s="1" customFormat="1" ht="15" customHeight="1">
      <c r="B7" s="253"/>
      <c r="C7" s="252" t="s">
        <v>2672</v>
      </c>
      <c r="D7" s="252"/>
      <c r="E7" s="252"/>
      <c r="F7" s="252"/>
      <c r="G7" s="252"/>
      <c r="H7" s="252"/>
      <c r="I7" s="252"/>
      <c r="J7" s="252"/>
      <c r="K7" s="250"/>
    </row>
    <row r="8" spans="2:11" s="1" customFormat="1" ht="12.75" customHeight="1">
      <c r="B8" s="253"/>
      <c r="C8" s="252"/>
      <c r="D8" s="252"/>
      <c r="E8" s="252"/>
      <c r="F8" s="252"/>
      <c r="G8" s="252"/>
      <c r="H8" s="252"/>
      <c r="I8" s="252"/>
      <c r="J8" s="252"/>
      <c r="K8" s="250"/>
    </row>
    <row r="9" spans="2:11" s="1" customFormat="1" ht="15" customHeight="1">
      <c r="B9" s="253"/>
      <c r="C9" s="252" t="s">
        <v>2673</v>
      </c>
      <c r="D9" s="252"/>
      <c r="E9" s="252"/>
      <c r="F9" s="252"/>
      <c r="G9" s="252"/>
      <c r="H9" s="252"/>
      <c r="I9" s="252"/>
      <c r="J9" s="252"/>
      <c r="K9" s="250"/>
    </row>
    <row r="10" spans="2:11" s="1" customFormat="1" ht="15" customHeight="1">
      <c r="B10" s="253"/>
      <c r="C10" s="252"/>
      <c r="D10" s="252" t="s">
        <v>2674</v>
      </c>
      <c r="E10" s="252"/>
      <c r="F10" s="252"/>
      <c r="G10" s="252"/>
      <c r="H10" s="252"/>
      <c r="I10" s="252"/>
      <c r="J10" s="252"/>
      <c r="K10" s="250"/>
    </row>
    <row r="11" spans="2:11" s="1" customFormat="1" ht="15" customHeight="1">
      <c r="B11" s="253"/>
      <c r="C11" s="254"/>
      <c r="D11" s="252" t="s">
        <v>2675</v>
      </c>
      <c r="E11" s="252"/>
      <c r="F11" s="252"/>
      <c r="G11" s="252"/>
      <c r="H11" s="252"/>
      <c r="I11" s="252"/>
      <c r="J11" s="252"/>
      <c r="K11" s="250"/>
    </row>
    <row r="12" spans="2:11" s="1" customFormat="1" ht="15" customHeight="1">
      <c r="B12" s="253"/>
      <c r="C12" s="254"/>
      <c r="D12" s="252"/>
      <c r="E12" s="252"/>
      <c r="F12" s="252"/>
      <c r="G12" s="252"/>
      <c r="H12" s="252"/>
      <c r="I12" s="252"/>
      <c r="J12" s="252"/>
      <c r="K12" s="250"/>
    </row>
    <row r="13" spans="2:11" s="1" customFormat="1" ht="15" customHeight="1">
      <c r="B13" s="253"/>
      <c r="C13" s="254"/>
      <c r="D13" s="255" t="s">
        <v>2676</v>
      </c>
      <c r="E13" s="252"/>
      <c r="F13" s="252"/>
      <c r="G13" s="252"/>
      <c r="H13" s="252"/>
      <c r="I13" s="252"/>
      <c r="J13" s="252"/>
      <c r="K13" s="250"/>
    </row>
    <row r="14" spans="2:11" s="1" customFormat="1" ht="12.75" customHeight="1">
      <c r="B14" s="253"/>
      <c r="C14" s="254"/>
      <c r="D14" s="254"/>
      <c r="E14" s="254"/>
      <c r="F14" s="254"/>
      <c r="G14" s="254"/>
      <c r="H14" s="254"/>
      <c r="I14" s="254"/>
      <c r="J14" s="254"/>
      <c r="K14" s="250"/>
    </row>
    <row r="15" spans="2:11" s="1" customFormat="1" ht="15" customHeight="1">
      <c r="B15" s="253"/>
      <c r="C15" s="254"/>
      <c r="D15" s="252" t="s">
        <v>2677</v>
      </c>
      <c r="E15" s="252"/>
      <c r="F15" s="252"/>
      <c r="G15" s="252"/>
      <c r="H15" s="252"/>
      <c r="I15" s="252"/>
      <c r="J15" s="252"/>
      <c r="K15" s="250"/>
    </row>
    <row r="16" spans="2:11" s="1" customFormat="1" ht="15" customHeight="1">
      <c r="B16" s="253"/>
      <c r="C16" s="254"/>
      <c r="D16" s="252" t="s">
        <v>2678</v>
      </c>
      <c r="E16" s="252"/>
      <c r="F16" s="252"/>
      <c r="G16" s="252"/>
      <c r="H16" s="252"/>
      <c r="I16" s="252"/>
      <c r="J16" s="252"/>
      <c r="K16" s="250"/>
    </row>
    <row r="17" spans="2:11" s="1" customFormat="1" ht="15" customHeight="1">
      <c r="B17" s="253"/>
      <c r="C17" s="254"/>
      <c r="D17" s="252" t="s">
        <v>2679</v>
      </c>
      <c r="E17" s="252"/>
      <c r="F17" s="252"/>
      <c r="G17" s="252"/>
      <c r="H17" s="252"/>
      <c r="I17" s="252"/>
      <c r="J17" s="252"/>
      <c r="K17" s="250"/>
    </row>
    <row r="18" spans="2:11" s="1" customFormat="1" ht="15" customHeight="1">
      <c r="B18" s="253"/>
      <c r="C18" s="254"/>
      <c r="D18" s="254"/>
      <c r="E18" s="256" t="s">
        <v>87</v>
      </c>
      <c r="F18" s="252" t="s">
        <v>2680</v>
      </c>
      <c r="G18" s="252"/>
      <c r="H18" s="252"/>
      <c r="I18" s="252"/>
      <c r="J18" s="252"/>
      <c r="K18" s="250"/>
    </row>
    <row r="19" spans="2:11" s="1" customFormat="1" ht="15" customHeight="1">
      <c r="B19" s="253"/>
      <c r="C19" s="254"/>
      <c r="D19" s="254"/>
      <c r="E19" s="256" t="s">
        <v>2681</v>
      </c>
      <c r="F19" s="252" t="s">
        <v>2682</v>
      </c>
      <c r="G19" s="252"/>
      <c r="H19" s="252"/>
      <c r="I19" s="252"/>
      <c r="J19" s="252"/>
      <c r="K19" s="250"/>
    </row>
    <row r="20" spans="2:11" s="1" customFormat="1" ht="15" customHeight="1">
      <c r="B20" s="253"/>
      <c r="C20" s="254"/>
      <c r="D20" s="254"/>
      <c r="E20" s="256" t="s">
        <v>2683</v>
      </c>
      <c r="F20" s="252" t="s">
        <v>2684</v>
      </c>
      <c r="G20" s="252"/>
      <c r="H20" s="252"/>
      <c r="I20" s="252"/>
      <c r="J20" s="252"/>
      <c r="K20" s="250"/>
    </row>
    <row r="21" spans="2:11" s="1" customFormat="1" ht="15" customHeight="1">
      <c r="B21" s="253"/>
      <c r="C21" s="254"/>
      <c r="D21" s="254"/>
      <c r="E21" s="256" t="s">
        <v>2685</v>
      </c>
      <c r="F21" s="252" t="s">
        <v>2686</v>
      </c>
      <c r="G21" s="252"/>
      <c r="H21" s="252"/>
      <c r="I21" s="252"/>
      <c r="J21" s="252"/>
      <c r="K21" s="250"/>
    </row>
    <row r="22" spans="2:11" s="1" customFormat="1" ht="15" customHeight="1">
      <c r="B22" s="253"/>
      <c r="C22" s="254"/>
      <c r="D22" s="254"/>
      <c r="E22" s="256" t="s">
        <v>2687</v>
      </c>
      <c r="F22" s="252" t="s">
        <v>2688</v>
      </c>
      <c r="G22" s="252"/>
      <c r="H22" s="252"/>
      <c r="I22" s="252"/>
      <c r="J22" s="252"/>
      <c r="K22" s="250"/>
    </row>
    <row r="23" spans="2:11" s="1" customFormat="1" ht="15" customHeight="1">
      <c r="B23" s="253"/>
      <c r="C23" s="254"/>
      <c r="D23" s="254"/>
      <c r="E23" s="256" t="s">
        <v>2689</v>
      </c>
      <c r="F23" s="252" t="s">
        <v>2690</v>
      </c>
      <c r="G23" s="252"/>
      <c r="H23" s="252"/>
      <c r="I23" s="252"/>
      <c r="J23" s="252"/>
      <c r="K23" s="250"/>
    </row>
    <row r="24" spans="2:11" s="1" customFormat="1" ht="12.75" customHeight="1">
      <c r="B24" s="253"/>
      <c r="C24" s="254"/>
      <c r="D24" s="254"/>
      <c r="E24" s="254"/>
      <c r="F24" s="254"/>
      <c r="G24" s="254"/>
      <c r="H24" s="254"/>
      <c r="I24" s="254"/>
      <c r="J24" s="254"/>
      <c r="K24" s="250"/>
    </row>
    <row r="25" spans="2:11" s="1" customFormat="1" ht="15" customHeight="1">
      <c r="B25" s="253"/>
      <c r="C25" s="252" t="s">
        <v>2691</v>
      </c>
      <c r="D25" s="252"/>
      <c r="E25" s="252"/>
      <c r="F25" s="252"/>
      <c r="G25" s="252"/>
      <c r="H25" s="252"/>
      <c r="I25" s="252"/>
      <c r="J25" s="252"/>
      <c r="K25" s="250"/>
    </row>
    <row r="26" spans="2:11" s="1" customFormat="1" ht="15" customHeight="1">
      <c r="B26" s="253"/>
      <c r="C26" s="252" t="s">
        <v>2692</v>
      </c>
      <c r="D26" s="252"/>
      <c r="E26" s="252"/>
      <c r="F26" s="252"/>
      <c r="G26" s="252"/>
      <c r="H26" s="252"/>
      <c r="I26" s="252"/>
      <c r="J26" s="252"/>
      <c r="K26" s="250"/>
    </row>
    <row r="27" spans="2:11" s="1" customFormat="1" ht="15" customHeight="1">
      <c r="B27" s="253"/>
      <c r="C27" s="252"/>
      <c r="D27" s="252" t="s">
        <v>2693</v>
      </c>
      <c r="E27" s="252"/>
      <c r="F27" s="252"/>
      <c r="G27" s="252"/>
      <c r="H27" s="252"/>
      <c r="I27" s="252"/>
      <c r="J27" s="252"/>
      <c r="K27" s="250"/>
    </row>
    <row r="28" spans="2:11" s="1" customFormat="1" ht="15" customHeight="1">
      <c r="B28" s="253"/>
      <c r="C28" s="254"/>
      <c r="D28" s="252" t="s">
        <v>2694</v>
      </c>
      <c r="E28" s="252"/>
      <c r="F28" s="252"/>
      <c r="G28" s="252"/>
      <c r="H28" s="252"/>
      <c r="I28" s="252"/>
      <c r="J28" s="252"/>
      <c r="K28" s="250"/>
    </row>
    <row r="29" spans="2:11" s="1" customFormat="1" ht="12.75" customHeight="1">
      <c r="B29" s="253"/>
      <c r="C29" s="254"/>
      <c r="D29" s="254"/>
      <c r="E29" s="254"/>
      <c r="F29" s="254"/>
      <c r="G29" s="254"/>
      <c r="H29" s="254"/>
      <c r="I29" s="254"/>
      <c r="J29" s="254"/>
      <c r="K29" s="250"/>
    </row>
    <row r="30" spans="2:11" s="1" customFormat="1" ht="15" customHeight="1">
      <c r="B30" s="253"/>
      <c r="C30" s="254"/>
      <c r="D30" s="252" t="s">
        <v>2695</v>
      </c>
      <c r="E30" s="252"/>
      <c r="F30" s="252"/>
      <c r="G30" s="252"/>
      <c r="H30" s="252"/>
      <c r="I30" s="252"/>
      <c r="J30" s="252"/>
      <c r="K30" s="250"/>
    </row>
    <row r="31" spans="2:11" s="1" customFormat="1" ht="15" customHeight="1">
      <c r="B31" s="253"/>
      <c r="C31" s="254"/>
      <c r="D31" s="252" t="s">
        <v>2696</v>
      </c>
      <c r="E31" s="252"/>
      <c r="F31" s="252"/>
      <c r="G31" s="252"/>
      <c r="H31" s="252"/>
      <c r="I31" s="252"/>
      <c r="J31" s="252"/>
      <c r="K31" s="250"/>
    </row>
    <row r="32" spans="2:11" s="1" customFormat="1" ht="12.75" customHeight="1">
      <c r="B32" s="253"/>
      <c r="C32" s="254"/>
      <c r="D32" s="254"/>
      <c r="E32" s="254"/>
      <c r="F32" s="254"/>
      <c r="G32" s="254"/>
      <c r="H32" s="254"/>
      <c r="I32" s="254"/>
      <c r="J32" s="254"/>
      <c r="K32" s="250"/>
    </row>
    <row r="33" spans="2:11" s="1" customFormat="1" ht="15" customHeight="1">
      <c r="B33" s="253"/>
      <c r="C33" s="254"/>
      <c r="D33" s="252" t="s">
        <v>2697</v>
      </c>
      <c r="E33" s="252"/>
      <c r="F33" s="252"/>
      <c r="G33" s="252"/>
      <c r="H33" s="252"/>
      <c r="I33" s="252"/>
      <c r="J33" s="252"/>
      <c r="K33" s="250"/>
    </row>
    <row r="34" spans="2:11" s="1" customFormat="1" ht="15" customHeight="1">
      <c r="B34" s="253"/>
      <c r="C34" s="254"/>
      <c r="D34" s="252" t="s">
        <v>2698</v>
      </c>
      <c r="E34" s="252"/>
      <c r="F34" s="252"/>
      <c r="G34" s="252"/>
      <c r="H34" s="252"/>
      <c r="I34" s="252"/>
      <c r="J34" s="252"/>
      <c r="K34" s="250"/>
    </row>
    <row r="35" spans="2:11" s="1" customFormat="1" ht="15" customHeight="1">
      <c r="B35" s="253"/>
      <c r="C35" s="254"/>
      <c r="D35" s="252" t="s">
        <v>2699</v>
      </c>
      <c r="E35" s="252"/>
      <c r="F35" s="252"/>
      <c r="G35" s="252"/>
      <c r="H35" s="252"/>
      <c r="I35" s="252"/>
      <c r="J35" s="252"/>
      <c r="K35" s="250"/>
    </row>
    <row r="36" spans="2:11" s="1" customFormat="1" ht="15" customHeight="1">
      <c r="B36" s="253"/>
      <c r="C36" s="254"/>
      <c r="D36" s="252"/>
      <c r="E36" s="255" t="s">
        <v>202</v>
      </c>
      <c r="F36" s="252"/>
      <c r="G36" s="252" t="s">
        <v>2700</v>
      </c>
      <c r="H36" s="252"/>
      <c r="I36" s="252"/>
      <c r="J36" s="252"/>
      <c r="K36" s="250"/>
    </row>
    <row r="37" spans="2:11" s="1" customFormat="1" ht="30.75" customHeight="1">
      <c r="B37" s="253"/>
      <c r="C37" s="254"/>
      <c r="D37" s="252"/>
      <c r="E37" s="255" t="s">
        <v>2701</v>
      </c>
      <c r="F37" s="252"/>
      <c r="G37" s="252" t="s">
        <v>2702</v>
      </c>
      <c r="H37" s="252"/>
      <c r="I37" s="252"/>
      <c r="J37" s="252"/>
      <c r="K37" s="250"/>
    </row>
    <row r="38" spans="2:11" s="1" customFormat="1" ht="15" customHeight="1">
      <c r="B38" s="253"/>
      <c r="C38" s="254"/>
      <c r="D38" s="252"/>
      <c r="E38" s="255" t="s">
        <v>61</v>
      </c>
      <c r="F38" s="252"/>
      <c r="G38" s="252" t="s">
        <v>2703</v>
      </c>
      <c r="H38" s="252"/>
      <c r="I38" s="252"/>
      <c r="J38" s="252"/>
      <c r="K38" s="250"/>
    </row>
    <row r="39" spans="2:11" s="1" customFormat="1" ht="15" customHeight="1">
      <c r="B39" s="253"/>
      <c r="C39" s="254"/>
      <c r="D39" s="252"/>
      <c r="E39" s="255" t="s">
        <v>62</v>
      </c>
      <c r="F39" s="252"/>
      <c r="G39" s="252" t="s">
        <v>2704</v>
      </c>
      <c r="H39" s="252"/>
      <c r="I39" s="252"/>
      <c r="J39" s="252"/>
      <c r="K39" s="250"/>
    </row>
    <row r="40" spans="2:11" s="1" customFormat="1" ht="15" customHeight="1">
      <c r="B40" s="253"/>
      <c r="C40" s="254"/>
      <c r="D40" s="252"/>
      <c r="E40" s="255" t="s">
        <v>203</v>
      </c>
      <c r="F40" s="252"/>
      <c r="G40" s="252" t="s">
        <v>2705</v>
      </c>
      <c r="H40" s="252"/>
      <c r="I40" s="252"/>
      <c r="J40" s="252"/>
      <c r="K40" s="250"/>
    </row>
    <row r="41" spans="2:11" s="1" customFormat="1" ht="15" customHeight="1">
      <c r="B41" s="253"/>
      <c r="C41" s="254"/>
      <c r="D41" s="252"/>
      <c r="E41" s="255" t="s">
        <v>204</v>
      </c>
      <c r="F41" s="252"/>
      <c r="G41" s="252" t="s">
        <v>2706</v>
      </c>
      <c r="H41" s="252"/>
      <c r="I41" s="252"/>
      <c r="J41" s="252"/>
      <c r="K41" s="250"/>
    </row>
    <row r="42" spans="2:11" s="1" customFormat="1" ht="15" customHeight="1">
      <c r="B42" s="253"/>
      <c r="C42" s="254"/>
      <c r="D42" s="252"/>
      <c r="E42" s="255" t="s">
        <v>2707</v>
      </c>
      <c r="F42" s="252"/>
      <c r="G42" s="252" t="s">
        <v>2708</v>
      </c>
      <c r="H42" s="252"/>
      <c r="I42" s="252"/>
      <c r="J42" s="252"/>
      <c r="K42" s="250"/>
    </row>
    <row r="43" spans="2:11" s="1" customFormat="1" ht="15" customHeight="1">
      <c r="B43" s="253"/>
      <c r="C43" s="254"/>
      <c r="D43" s="252"/>
      <c r="E43" s="255"/>
      <c r="F43" s="252"/>
      <c r="G43" s="252" t="s">
        <v>2709</v>
      </c>
      <c r="H43" s="252"/>
      <c r="I43" s="252"/>
      <c r="J43" s="252"/>
      <c r="K43" s="250"/>
    </row>
    <row r="44" spans="2:11" s="1" customFormat="1" ht="15" customHeight="1">
      <c r="B44" s="253"/>
      <c r="C44" s="254"/>
      <c r="D44" s="252"/>
      <c r="E44" s="255" t="s">
        <v>2710</v>
      </c>
      <c r="F44" s="252"/>
      <c r="G44" s="252" t="s">
        <v>2711</v>
      </c>
      <c r="H44" s="252"/>
      <c r="I44" s="252"/>
      <c r="J44" s="252"/>
      <c r="K44" s="250"/>
    </row>
    <row r="45" spans="2:11" s="1" customFormat="1" ht="15" customHeight="1">
      <c r="B45" s="253"/>
      <c r="C45" s="254"/>
      <c r="D45" s="252"/>
      <c r="E45" s="255" t="s">
        <v>206</v>
      </c>
      <c r="F45" s="252"/>
      <c r="G45" s="252" t="s">
        <v>2712</v>
      </c>
      <c r="H45" s="252"/>
      <c r="I45" s="252"/>
      <c r="J45" s="252"/>
      <c r="K45" s="250"/>
    </row>
    <row r="46" spans="2:11" s="1" customFormat="1" ht="12.75" customHeight="1">
      <c r="B46" s="253"/>
      <c r="C46" s="254"/>
      <c r="D46" s="252"/>
      <c r="E46" s="252"/>
      <c r="F46" s="252"/>
      <c r="G46" s="252"/>
      <c r="H46" s="252"/>
      <c r="I46" s="252"/>
      <c r="J46" s="252"/>
      <c r="K46" s="250"/>
    </row>
    <row r="47" spans="2:11" s="1" customFormat="1" ht="15" customHeight="1">
      <c r="B47" s="253"/>
      <c r="C47" s="254"/>
      <c r="D47" s="252" t="s">
        <v>2713</v>
      </c>
      <c r="E47" s="252"/>
      <c r="F47" s="252"/>
      <c r="G47" s="252"/>
      <c r="H47" s="252"/>
      <c r="I47" s="252"/>
      <c r="J47" s="252"/>
      <c r="K47" s="250"/>
    </row>
    <row r="48" spans="2:11" s="1" customFormat="1" ht="15" customHeight="1">
      <c r="B48" s="253"/>
      <c r="C48" s="254"/>
      <c r="D48" s="254"/>
      <c r="E48" s="252" t="s">
        <v>2714</v>
      </c>
      <c r="F48" s="252"/>
      <c r="G48" s="252"/>
      <c r="H48" s="252"/>
      <c r="I48" s="252"/>
      <c r="J48" s="252"/>
      <c r="K48" s="250"/>
    </row>
    <row r="49" spans="2:11" s="1" customFormat="1" ht="15" customHeight="1">
      <c r="B49" s="253"/>
      <c r="C49" s="254"/>
      <c r="D49" s="254"/>
      <c r="E49" s="252" t="s">
        <v>2715</v>
      </c>
      <c r="F49" s="252"/>
      <c r="G49" s="252"/>
      <c r="H49" s="252"/>
      <c r="I49" s="252"/>
      <c r="J49" s="252"/>
      <c r="K49" s="250"/>
    </row>
    <row r="50" spans="2:11" s="1" customFormat="1" ht="15" customHeight="1">
      <c r="B50" s="253"/>
      <c r="C50" s="254"/>
      <c r="D50" s="254"/>
      <c r="E50" s="252" t="s">
        <v>2716</v>
      </c>
      <c r="F50" s="252"/>
      <c r="G50" s="252"/>
      <c r="H50" s="252"/>
      <c r="I50" s="252"/>
      <c r="J50" s="252"/>
      <c r="K50" s="250"/>
    </row>
    <row r="51" spans="2:11" s="1" customFormat="1" ht="15" customHeight="1">
      <c r="B51" s="253"/>
      <c r="C51" s="254"/>
      <c r="D51" s="252" t="s">
        <v>2717</v>
      </c>
      <c r="E51" s="252"/>
      <c r="F51" s="252"/>
      <c r="G51" s="252"/>
      <c r="H51" s="252"/>
      <c r="I51" s="252"/>
      <c r="J51" s="252"/>
      <c r="K51" s="250"/>
    </row>
    <row r="52" spans="2:11" s="1" customFormat="1" ht="25.5" customHeight="1">
      <c r="B52" s="248"/>
      <c r="C52" s="249" t="s">
        <v>2718</v>
      </c>
      <c r="D52" s="249"/>
      <c r="E52" s="249"/>
      <c r="F52" s="249"/>
      <c r="G52" s="249"/>
      <c r="H52" s="249"/>
      <c r="I52" s="249"/>
      <c r="J52" s="249"/>
      <c r="K52" s="250"/>
    </row>
    <row r="53" spans="2:11" s="1" customFormat="1" ht="5.25" customHeight="1">
      <c r="B53" s="248"/>
      <c r="C53" s="251"/>
      <c r="D53" s="251"/>
      <c r="E53" s="251"/>
      <c r="F53" s="251"/>
      <c r="G53" s="251"/>
      <c r="H53" s="251"/>
      <c r="I53" s="251"/>
      <c r="J53" s="251"/>
      <c r="K53" s="250"/>
    </row>
    <row r="54" spans="2:11" s="1" customFormat="1" ht="15" customHeight="1">
      <c r="B54" s="248"/>
      <c r="C54" s="252" t="s">
        <v>2719</v>
      </c>
      <c r="D54" s="252"/>
      <c r="E54" s="252"/>
      <c r="F54" s="252"/>
      <c r="G54" s="252"/>
      <c r="H54" s="252"/>
      <c r="I54" s="252"/>
      <c r="J54" s="252"/>
      <c r="K54" s="250"/>
    </row>
    <row r="55" spans="2:11" s="1" customFormat="1" ht="15" customHeight="1">
      <c r="B55" s="248"/>
      <c r="C55" s="252" t="s">
        <v>2720</v>
      </c>
      <c r="D55" s="252"/>
      <c r="E55" s="252"/>
      <c r="F55" s="252"/>
      <c r="G55" s="252"/>
      <c r="H55" s="252"/>
      <c r="I55" s="252"/>
      <c r="J55" s="252"/>
      <c r="K55" s="250"/>
    </row>
    <row r="56" spans="2:11" s="1" customFormat="1" ht="12.75" customHeight="1">
      <c r="B56" s="248"/>
      <c r="C56" s="252"/>
      <c r="D56" s="252"/>
      <c r="E56" s="252"/>
      <c r="F56" s="252"/>
      <c r="G56" s="252"/>
      <c r="H56" s="252"/>
      <c r="I56" s="252"/>
      <c r="J56" s="252"/>
      <c r="K56" s="250"/>
    </row>
    <row r="57" spans="2:11" s="1" customFormat="1" ht="15" customHeight="1">
      <c r="B57" s="248"/>
      <c r="C57" s="252" t="s">
        <v>2721</v>
      </c>
      <c r="D57" s="252"/>
      <c r="E57" s="252"/>
      <c r="F57" s="252"/>
      <c r="G57" s="252"/>
      <c r="H57" s="252"/>
      <c r="I57" s="252"/>
      <c r="J57" s="252"/>
      <c r="K57" s="250"/>
    </row>
    <row r="58" spans="2:11" s="1" customFormat="1" ht="15" customHeight="1">
      <c r="B58" s="248"/>
      <c r="C58" s="254"/>
      <c r="D58" s="252" t="s">
        <v>2722</v>
      </c>
      <c r="E58" s="252"/>
      <c r="F58" s="252"/>
      <c r="G58" s="252"/>
      <c r="H58" s="252"/>
      <c r="I58" s="252"/>
      <c r="J58" s="252"/>
      <c r="K58" s="250"/>
    </row>
    <row r="59" spans="2:11" s="1" customFormat="1" ht="15" customHeight="1">
      <c r="B59" s="248"/>
      <c r="C59" s="254"/>
      <c r="D59" s="252" t="s">
        <v>2723</v>
      </c>
      <c r="E59" s="252"/>
      <c r="F59" s="252"/>
      <c r="G59" s="252"/>
      <c r="H59" s="252"/>
      <c r="I59" s="252"/>
      <c r="J59" s="252"/>
      <c r="K59" s="250"/>
    </row>
    <row r="60" spans="2:11" s="1" customFormat="1" ht="15" customHeight="1">
      <c r="B60" s="248"/>
      <c r="C60" s="254"/>
      <c r="D60" s="252" t="s">
        <v>2724</v>
      </c>
      <c r="E60" s="252"/>
      <c r="F60" s="252"/>
      <c r="G60" s="252"/>
      <c r="H60" s="252"/>
      <c r="I60" s="252"/>
      <c r="J60" s="252"/>
      <c r="K60" s="250"/>
    </row>
    <row r="61" spans="2:11" s="1" customFormat="1" ht="15" customHeight="1">
      <c r="B61" s="248"/>
      <c r="C61" s="254"/>
      <c r="D61" s="252" t="s">
        <v>2725</v>
      </c>
      <c r="E61" s="252"/>
      <c r="F61" s="252"/>
      <c r="G61" s="252"/>
      <c r="H61" s="252"/>
      <c r="I61" s="252"/>
      <c r="J61" s="252"/>
      <c r="K61" s="250"/>
    </row>
    <row r="62" spans="2:11" s="1" customFormat="1" ht="15" customHeight="1">
      <c r="B62" s="248"/>
      <c r="C62" s="254"/>
      <c r="D62" s="257" t="s">
        <v>2726</v>
      </c>
      <c r="E62" s="257"/>
      <c r="F62" s="257"/>
      <c r="G62" s="257"/>
      <c r="H62" s="257"/>
      <c r="I62" s="257"/>
      <c r="J62" s="257"/>
      <c r="K62" s="250"/>
    </row>
    <row r="63" spans="2:11" s="1" customFormat="1" ht="15" customHeight="1">
      <c r="B63" s="248"/>
      <c r="C63" s="254"/>
      <c r="D63" s="252" t="s">
        <v>2727</v>
      </c>
      <c r="E63" s="252"/>
      <c r="F63" s="252"/>
      <c r="G63" s="252"/>
      <c r="H63" s="252"/>
      <c r="I63" s="252"/>
      <c r="J63" s="252"/>
      <c r="K63" s="250"/>
    </row>
    <row r="64" spans="2:11" s="1" customFormat="1" ht="12.75" customHeight="1">
      <c r="B64" s="248"/>
      <c r="C64" s="254"/>
      <c r="D64" s="254"/>
      <c r="E64" s="258"/>
      <c r="F64" s="254"/>
      <c r="G64" s="254"/>
      <c r="H64" s="254"/>
      <c r="I64" s="254"/>
      <c r="J64" s="254"/>
      <c r="K64" s="250"/>
    </row>
    <row r="65" spans="2:11" s="1" customFormat="1" ht="15" customHeight="1">
      <c r="B65" s="248"/>
      <c r="C65" s="254"/>
      <c r="D65" s="252" t="s">
        <v>2728</v>
      </c>
      <c r="E65" s="252"/>
      <c r="F65" s="252"/>
      <c r="G65" s="252"/>
      <c r="H65" s="252"/>
      <c r="I65" s="252"/>
      <c r="J65" s="252"/>
      <c r="K65" s="250"/>
    </row>
    <row r="66" spans="2:11" s="1" customFormat="1" ht="15" customHeight="1">
      <c r="B66" s="248"/>
      <c r="C66" s="254"/>
      <c r="D66" s="257" t="s">
        <v>2729</v>
      </c>
      <c r="E66" s="257"/>
      <c r="F66" s="257"/>
      <c r="G66" s="257"/>
      <c r="H66" s="257"/>
      <c r="I66" s="257"/>
      <c r="J66" s="257"/>
      <c r="K66" s="250"/>
    </row>
    <row r="67" spans="2:11" s="1" customFormat="1" ht="15" customHeight="1">
      <c r="B67" s="248"/>
      <c r="C67" s="254"/>
      <c r="D67" s="252" t="s">
        <v>2730</v>
      </c>
      <c r="E67" s="252"/>
      <c r="F67" s="252"/>
      <c r="G67" s="252"/>
      <c r="H67" s="252"/>
      <c r="I67" s="252"/>
      <c r="J67" s="252"/>
      <c r="K67" s="250"/>
    </row>
    <row r="68" spans="2:11" s="1" customFormat="1" ht="15" customHeight="1">
      <c r="B68" s="248"/>
      <c r="C68" s="254"/>
      <c r="D68" s="252" t="s">
        <v>2731</v>
      </c>
      <c r="E68" s="252"/>
      <c r="F68" s="252"/>
      <c r="G68" s="252"/>
      <c r="H68" s="252"/>
      <c r="I68" s="252"/>
      <c r="J68" s="252"/>
      <c r="K68" s="250"/>
    </row>
    <row r="69" spans="2:11" s="1" customFormat="1" ht="15" customHeight="1">
      <c r="B69" s="248"/>
      <c r="C69" s="254"/>
      <c r="D69" s="252" t="s">
        <v>2732</v>
      </c>
      <c r="E69" s="252"/>
      <c r="F69" s="252"/>
      <c r="G69" s="252"/>
      <c r="H69" s="252"/>
      <c r="I69" s="252"/>
      <c r="J69" s="252"/>
      <c r="K69" s="250"/>
    </row>
    <row r="70" spans="2:11" s="1" customFormat="1" ht="15" customHeight="1">
      <c r="B70" s="248"/>
      <c r="C70" s="254"/>
      <c r="D70" s="252" t="s">
        <v>2733</v>
      </c>
      <c r="E70" s="252"/>
      <c r="F70" s="252"/>
      <c r="G70" s="252"/>
      <c r="H70" s="252"/>
      <c r="I70" s="252"/>
      <c r="J70" s="252"/>
      <c r="K70" s="250"/>
    </row>
    <row r="71" spans="2:11" s="1" customFormat="1" ht="12.75" customHeight="1">
      <c r="B71" s="259"/>
      <c r="C71" s="260"/>
      <c r="D71" s="260"/>
      <c r="E71" s="260"/>
      <c r="F71" s="260"/>
      <c r="G71" s="260"/>
      <c r="H71" s="260"/>
      <c r="I71" s="260"/>
      <c r="J71" s="260"/>
      <c r="K71" s="261"/>
    </row>
    <row r="72" spans="2:11" s="1" customFormat="1" ht="18.75" customHeight="1">
      <c r="B72" s="262"/>
      <c r="C72" s="262"/>
      <c r="D72" s="262"/>
      <c r="E72" s="262"/>
      <c r="F72" s="262"/>
      <c r="G72" s="262"/>
      <c r="H72" s="262"/>
      <c r="I72" s="262"/>
      <c r="J72" s="262"/>
      <c r="K72" s="263"/>
    </row>
    <row r="73" spans="2:11" s="1" customFormat="1" ht="18.75" customHeight="1">
      <c r="B73" s="263"/>
      <c r="C73" s="263"/>
      <c r="D73" s="263"/>
      <c r="E73" s="263"/>
      <c r="F73" s="263"/>
      <c r="G73" s="263"/>
      <c r="H73" s="263"/>
      <c r="I73" s="263"/>
      <c r="J73" s="263"/>
      <c r="K73" s="263"/>
    </row>
    <row r="74" spans="2:11" s="1" customFormat="1" ht="7.5" customHeight="1">
      <c r="B74" s="264"/>
      <c r="C74" s="265"/>
      <c r="D74" s="265"/>
      <c r="E74" s="265"/>
      <c r="F74" s="265"/>
      <c r="G74" s="265"/>
      <c r="H74" s="265"/>
      <c r="I74" s="265"/>
      <c r="J74" s="265"/>
      <c r="K74" s="266"/>
    </row>
    <row r="75" spans="2:11" s="1" customFormat="1" ht="45" customHeight="1">
      <c r="B75" s="267"/>
      <c r="C75" s="268" t="s">
        <v>2734</v>
      </c>
      <c r="D75" s="268"/>
      <c r="E75" s="268"/>
      <c r="F75" s="268"/>
      <c r="G75" s="268"/>
      <c r="H75" s="268"/>
      <c r="I75" s="268"/>
      <c r="J75" s="268"/>
      <c r="K75" s="269"/>
    </row>
    <row r="76" spans="2:11" s="1" customFormat="1" ht="17.25" customHeight="1">
      <c r="B76" s="267"/>
      <c r="C76" s="270" t="s">
        <v>2735</v>
      </c>
      <c r="D76" s="270"/>
      <c r="E76" s="270"/>
      <c r="F76" s="270" t="s">
        <v>2736</v>
      </c>
      <c r="G76" s="271"/>
      <c r="H76" s="270" t="s">
        <v>62</v>
      </c>
      <c r="I76" s="270" t="s">
        <v>65</v>
      </c>
      <c r="J76" s="270" t="s">
        <v>2737</v>
      </c>
      <c r="K76" s="269"/>
    </row>
    <row r="77" spans="2:11" s="1" customFormat="1" ht="17.25" customHeight="1">
      <c r="B77" s="267"/>
      <c r="C77" s="272" t="s">
        <v>2738</v>
      </c>
      <c r="D77" s="272"/>
      <c r="E77" s="272"/>
      <c r="F77" s="273" t="s">
        <v>2739</v>
      </c>
      <c r="G77" s="274"/>
      <c r="H77" s="272"/>
      <c r="I77" s="272"/>
      <c r="J77" s="272" t="s">
        <v>2740</v>
      </c>
      <c r="K77" s="269"/>
    </row>
    <row r="78" spans="2:11" s="1" customFormat="1" ht="5.25" customHeight="1">
      <c r="B78" s="267"/>
      <c r="C78" s="275"/>
      <c r="D78" s="275"/>
      <c r="E78" s="275"/>
      <c r="F78" s="275"/>
      <c r="G78" s="276"/>
      <c r="H78" s="275"/>
      <c r="I78" s="275"/>
      <c r="J78" s="275"/>
      <c r="K78" s="269"/>
    </row>
    <row r="79" spans="2:11" s="1" customFormat="1" ht="15" customHeight="1">
      <c r="B79" s="267"/>
      <c r="C79" s="255" t="s">
        <v>61</v>
      </c>
      <c r="D79" s="277"/>
      <c r="E79" s="277"/>
      <c r="F79" s="278" t="s">
        <v>2741</v>
      </c>
      <c r="G79" s="279"/>
      <c r="H79" s="255" t="s">
        <v>2742</v>
      </c>
      <c r="I79" s="255" t="s">
        <v>2743</v>
      </c>
      <c r="J79" s="255">
        <v>20</v>
      </c>
      <c r="K79" s="269"/>
    </row>
    <row r="80" spans="2:11" s="1" customFormat="1" ht="15" customHeight="1">
      <c r="B80" s="267"/>
      <c r="C80" s="255" t="s">
        <v>2744</v>
      </c>
      <c r="D80" s="255"/>
      <c r="E80" s="255"/>
      <c r="F80" s="278" t="s">
        <v>2741</v>
      </c>
      <c r="G80" s="279"/>
      <c r="H80" s="255" t="s">
        <v>2745</v>
      </c>
      <c r="I80" s="255" t="s">
        <v>2743</v>
      </c>
      <c r="J80" s="255">
        <v>120</v>
      </c>
      <c r="K80" s="269"/>
    </row>
    <row r="81" spans="2:11" s="1" customFormat="1" ht="15" customHeight="1">
      <c r="B81" s="280"/>
      <c r="C81" s="255" t="s">
        <v>2746</v>
      </c>
      <c r="D81" s="255"/>
      <c r="E81" s="255"/>
      <c r="F81" s="278" t="s">
        <v>2747</v>
      </c>
      <c r="G81" s="279"/>
      <c r="H81" s="255" t="s">
        <v>2748</v>
      </c>
      <c r="I81" s="255" t="s">
        <v>2743</v>
      </c>
      <c r="J81" s="255">
        <v>50</v>
      </c>
      <c r="K81" s="269"/>
    </row>
    <row r="82" spans="2:11" s="1" customFormat="1" ht="15" customHeight="1">
      <c r="B82" s="280"/>
      <c r="C82" s="255" t="s">
        <v>2749</v>
      </c>
      <c r="D82" s="255"/>
      <c r="E82" s="255"/>
      <c r="F82" s="278" t="s">
        <v>2741</v>
      </c>
      <c r="G82" s="279"/>
      <c r="H82" s="255" t="s">
        <v>2750</v>
      </c>
      <c r="I82" s="255" t="s">
        <v>2751</v>
      </c>
      <c r="J82" s="255"/>
      <c r="K82" s="269"/>
    </row>
    <row r="83" spans="2:11" s="1" customFormat="1" ht="15" customHeight="1">
      <c r="B83" s="280"/>
      <c r="C83" s="281" t="s">
        <v>2752</v>
      </c>
      <c r="D83" s="281"/>
      <c r="E83" s="281"/>
      <c r="F83" s="282" t="s">
        <v>2747</v>
      </c>
      <c r="G83" s="281"/>
      <c r="H83" s="281" t="s">
        <v>2753</v>
      </c>
      <c r="I83" s="281" t="s">
        <v>2743</v>
      </c>
      <c r="J83" s="281">
        <v>15</v>
      </c>
      <c r="K83" s="269"/>
    </row>
    <row r="84" spans="2:11" s="1" customFormat="1" ht="15" customHeight="1">
      <c r="B84" s="280"/>
      <c r="C84" s="281" t="s">
        <v>2754</v>
      </c>
      <c r="D84" s="281"/>
      <c r="E84" s="281"/>
      <c r="F84" s="282" t="s">
        <v>2747</v>
      </c>
      <c r="G84" s="281"/>
      <c r="H84" s="281" t="s">
        <v>2755</v>
      </c>
      <c r="I84" s="281" t="s">
        <v>2743</v>
      </c>
      <c r="J84" s="281">
        <v>15</v>
      </c>
      <c r="K84" s="269"/>
    </row>
    <row r="85" spans="2:11" s="1" customFormat="1" ht="15" customHeight="1">
      <c r="B85" s="280"/>
      <c r="C85" s="281" t="s">
        <v>2756</v>
      </c>
      <c r="D85" s="281"/>
      <c r="E85" s="281"/>
      <c r="F85" s="282" t="s">
        <v>2747</v>
      </c>
      <c r="G85" s="281"/>
      <c r="H85" s="281" t="s">
        <v>2757</v>
      </c>
      <c r="I85" s="281" t="s">
        <v>2743</v>
      </c>
      <c r="J85" s="281">
        <v>20</v>
      </c>
      <c r="K85" s="269"/>
    </row>
    <row r="86" spans="2:11" s="1" customFormat="1" ht="15" customHeight="1">
      <c r="B86" s="280"/>
      <c r="C86" s="281" t="s">
        <v>2758</v>
      </c>
      <c r="D86" s="281"/>
      <c r="E86" s="281"/>
      <c r="F86" s="282" t="s">
        <v>2747</v>
      </c>
      <c r="G86" s="281"/>
      <c r="H86" s="281" t="s">
        <v>2759</v>
      </c>
      <c r="I86" s="281" t="s">
        <v>2743</v>
      </c>
      <c r="J86" s="281">
        <v>20</v>
      </c>
      <c r="K86" s="269"/>
    </row>
    <row r="87" spans="2:11" s="1" customFormat="1" ht="15" customHeight="1">
      <c r="B87" s="280"/>
      <c r="C87" s="255" t="s">
        <v>2760</v>
      </c>
      <c r="D87" s="255"/>
      <c r="E87" s="255"/>
      <c r="F87" s="278" t="s">
        <v>2747</v>
      </c>
      <c r="G87" s="279"/>
      <c r="H87" s="255" t="s">
        <v>2761</v>
      </c>
      <c r="I87" s="255" t="s">
        <v>2743</v>
      </c>
      <c r="J87" s="255">
        <v>50</v>
      </c>
      <c r="K87" s="269"/>
    </row>
    <row r="88" spans="2:11" s="1" customFormat="1" ht="15" customHeight="1">
      <c r="B88" s="280"/>
      <c r="C88" s="255" t="s">
        <v>2762</v>
      </c>
      <c r="D88" s="255"/>
      <c r="E88" s="255"/>
      <c r="F88" s="278" t="s">
        <v>2747</v>
      </c>
      <c r="G88" s="279"/>
      <c r="H88" s="255" t="s">
        <v>2763</v>
      </c>
      <c r="I88" s="255" t="s">
        <v>2743</v>
      </c>
      <c r="J88" s="255">
        <v>20</v>
      </c>
      <c r="K88" s="269"/>
    </row>
    <row r="89" spans="2:11" s="1" customFormat="1" ht="15" customHeight="1">
      <c r="B89" s="280"/>
      <c r="C89" s="255" t="s">
        <v>2764</v>
      </c>
      <c r="D89" s="255"/>
      <c r="E89" s="255"/>
      <c r="F89" s="278" t="s">
        <v>2747</v>
      </c>
      <c r="G89" s="279"/>
      <c r="H89" s="255" t="s">
        <v>2765</v>
      </c>
      <c r="I89" s="255" t="s">
        <v>2743</v>
      </c>
      <c r="J89" s="255">
        <v>20</v>
      </c>
      <c r="K89" s="269"/>
    </row>
    <row r="90" spans="2:11" s="1" customFormat="1" ht="15" customHeight="1">
      <c r="B90" s="280"/>
      <c r="C90" s="255" t="s">
        <v>2766</v>
      </c>
      <c r="D90" s="255"/>
      <c r="E90" s="255"/>
      <c r="F90" s="278" t="s">
        <v>2747</v>
      </c>
      <c r="G90" s="279"/>
      <c r="H90" s="255" t="s">
        <v>2767</v>
      </c>
      <c r="I90" s="255" t="s">
        <v>2743</v>
      </c>
      <c r="J90" s="255">
        <v>50</v>
      </c>
      <c r="K90" s="269"/>
    </row>
    <row r="91" spans="2:11" s="1" customFormat="1" ht="15" customHeight="1">
      <c r="B91" s="280"/>
      <c r="C91" s="255" t="s">
        <v>2768</v>
      </c>
      <c r="D91" s="255"/>
      <c r="E91" s="255"/>
      <c r="F91" s="278" t="s">
        <v>2747</v>
      </c>
      <c r="G91" s="279"/>
      <c r="H91" s="255" t="s">
        <v>2768</v>
      </c>
      <c r="I91" s="255" t="s">
        <v>2743</v>
      </c>
      <c r="J91" s="255">
        <v>50</v>
      </c>
      <c r="K91" s="269"/>
    </row>
    <row r="92" spans="2:11" s="1" customFormat="1" ht="15" customHeight="1">
      <c r="B92" s="280"/>
      <c r="C92" s="255" t="s">
        <v>2769</v>
      </c>
      <c r="D92" s="255"/>
      <c r="E92" s="255"/>
      <c r="F92" s="278" t="s">
        <v>2747</v>
      </c>
      <c r="G92" s="279"/>
      <c r="H92" s="255" t="s">
        <v>2770</v>
      </c>
      <c r="I92" s="255" t="s">
        <v>2743</v>
      </c>
      <c r="J92" s="255">
        <v>255</v>
      </c>
      <c r="K92" s="269"/>
    </row>
    <row r="93" spans="2:11" s="1" customFormat="1" ht="15" customHeight="1">
      <c r="B93" s="280"/>
      <c r="C93" s="255" t="s">
        <v>2771</v>
      </c>
      <c r="D93" s="255"/>
      <c r="E93" s="255"/>
      <c r="F93" s="278" t="s">
        <v>2741</v>
      </c>
      <c r="G93" s="279"/>
      <c r="H93" s="255" t="s">
        <v>2772</v>
      </c>
      <c r="I93" s="255" t="s">
        <v>2773</v>
      </c>
      <c r="J93" s="255"/>
      <c r="K93" s="269"/>
    </row>
    <row r="94" spans="2:11" s="1" customFormat="1" ht="15" customHeight="1">
      <c r="B94" s="280"/>
      <c r="C94" s="255" t="s">
        <v>2774</v>
      </c>
      <c r="D94" s="255"/>
      <c r="E94" s="255"/>
      <c r="F94" s="278" t="s">
        <v>2741</v>
      </c>
      <c r="G94" s="279"/>
      <c r="H94" s="255" t="s">
        <v>2775</v>
      </c>
      <c r="I94" s="255" t="s">
        <v>2776</v>
      </c>
      <c r="J94" s="255"/>
      <c r="K94" s="269"/>
    </row>
    <row r="95" spans="2:11" s="1" customFormat="1" ht="15" customHeight="1">
      <c r="B95" s="280"/>
      <c r="C95" s="255" t="s">
        <v>2777</v>
      </c>
      <c r="D95" s="255"/>
      <c r="E95" s="255"/>
      <c r="F95" s="278" t="s">
        <v>2741</v>
      </c>
      <c r="G95" s="279"/>
      <c r="H95" s="255" t="s">
        <v>2777</v>
      </c>
      <c r="I95" s="255" t="s">
        <v>2776</v>
      </c>
      <c r="J95" s="255"/>
      <c r="K95" s="269"/>
    </row>
    <row r="96" spans="2:11" s="1" customFormat="1" ht="15" customHeight="1">
      <c r="B96" s="280"/>
      <c r="C96" s="255" t="s">
        <v>46</v>
      </c>
      <c r="D96" s="255"/>
      <c r="E96" s="255"/>
      <c r="F96" s="278" t="s">
        <v>2741</v>
      </c>
      <c r="G96" s="279"/>
      <c r="H96" s="255" t="s">
        <v>2778</v>
      </c>
      <c r="I96" s="255" t="s">
        <v>2776</v>
      </c>
      <c r="J96" s="255"/>
      <c r="K96" s="269"/>
    </row>
    <row r="97" spans="2:11" s="1" customFormat="1" ht="15" customHeight="1">
      <c r="B97" s="280"/>
      <c r="C97" s="255" t="s">
        <v>56</v>
      </c>
      <c r="D97" s="255"/>
      <c r="E97" s="255"/>
      <c r="F97" s="278" t="s">
        <v>2741</v>
      </c>
      <c r="G97" s="279"/>
      <c r="H97" s="255" t="s">
        <v>2779</v>
      </c>
      <c r="I97" s="255" t="s">
        <v>2776</v>
      </c>
      <c r="J97" s="255"/>
      <c r="K97" s="269"/>
    </row>
    <row r="98" spans="2:11" s="1" customFormat="1" ht="15" customHeight="1">
      <c r="B98" s="283"/>
      <c r="C98" s="284"/>
      <c r="D98" s="284"/>
      <c r="E98" s="284"/>
      <c r="F98" s="284"/>
      <c r="G98" s="284"/>
      <c r="H98" s="284"/>
      <c r="I98" s="284"/>
      <c r="J98" s="284"/>
      <c r="K98" s="285"/>
    </row>
    <row r="99" spans="2:11" s="1" customFormat="1" ht="18.75" customHeight="1">
      <c r="B99" s="286"/>
      <c r="C99" s="287"/>
      <c r="D99" s="287"/>
      <c r="E99" s="287"/>
      <c r="F99" s="287"/>
      <c r="G99" s="287"/>
      <c r="H99" s="287"/>
      <c r="I99" s="287"/>
      <c r="J99" s="287"/>
      <c r="K99" s="286"/>
    </row>
    <row r="100" spans="2:11" s="1" customFormat="1" ht="18.75" customHeight="1">
      <c r="B100" s="263"/>
      <c r="C100" s="263"/>
      <c r="D100" s="263"/>
      <c r="E100" s="263"/>
      <c r="F100" s="263"/>
      <c r="G100" s="263"/>
      <c r="H100" s="263"/>
      <c r="I100" s="263"/>
      <c r="J100" s="263"/>
      <c r="K100" s="263"/>
    </row>
    <row r="101" spans="2:11" s="1" customFormat="1" ht="7.5" customHeight="1">
      <c r="B101" s="264"/>
      <c r="C101" s="265"/>
      <c r="D101" s="265"/>
      <c r="E101" s="265"/>
      <c r="F101" s="265"/>
      <c r="G101" s="265"/>
      <c r="H101" s="265"/>
      <c r="I101" s="265"/>
      <c r="J101" s="265"/>
      <c r="K101" s="266"/>
    </row>
    <row r="102" spans="2:11" s="1" customFormat="1" ht="45" customHeight="1">
      <c r="B102" s="267"/>
      <c r="C102" s="268" t="s">
        <v>2780</v>
      </c>
      <c r="D102" s="268"/>
      <c r="E102" s="268"/>
      <c r="F102" s="268"/>
      <c r="G102" s="268"/>
      <c r="H102" s="268"/>
      <c r="I102" s="268"/>
      <c r="J102" s="268"/>
      <c r="K102" s="269"/>
    </row>
    <row r="103" spans="2:11" s="1" customFormat="1" ht="17.25" customHeight="1">
      <c r="B103" s="267"/>
      <c r="C103" s="270" t="s">
        <v>2735</v>
      </c>
      <c r="D103" s="270"/>
      <c r="E103" s="270"/>
      <c r="F103" s="270" t="s">
        <v>2736</v>
      </c>
      <c r="G103" s="271"/>
      <c r="H103" s="270" t="s">
        <v>62</v>
      </c>
      <c r="I103" s="270" t="s">
        <v>65</v>
      </c>
      <c r="J103" s="270" t="s">
        <v>2737</v>
      </c>
      <c r="K103" s="269"/>
    </row>
    <row r="104" spans="2:11" s="1" customFormat="1" ht="17.25" customHeight="1">
      <c r="B104" s="267"/>
      <c r="C104" s="272" t="s">
        <v>2738</v>
      </c>
      <c r="D104" s="272"/>
      <c r="E104" s="272"/>
      <c r="F104" s="273" t="s">
        <v>2739</v>
      </c>
      <c r="G104" s="274"/>
      <c r="H104" s="272"/>
      <c r="I104" s="272"/>
      <c r="J104" s="272" t="s">
        <v>2740</v>
      </c>
      <c r="K104" s="269"/>
    </row>
    <row r="105" spans="2:11" s="1" customFormat="1" ht="5.25" customHeight="1">
      <c r="B105" s="267"/>
      <c r="C105" s="270"/>
      <c r="D105" s="270"/>
      <c r="E105" s="270"/>
      <c r="F105" s="270"/>
      <c r="G105" s="288"/>
      <c r="H105" s="270"/>
      <c r="I105" s="270"/>
      <c r="J105" s="270"/>
      <c r="K105" s="269"/>
    </row>
    <row r="106" spans="2:11" s="1" customFormat="1" ht="15" customHeight="1">
      <c r="B106" s="267"/>
      <c r="C106" s="255" t="s">
        <v>61</v>
      </c>
      <c r="D106" s="277"/>
      <c r="E106" s="277"/>
      <c r="F106" s="278" t="s">
        <v>2741</v>
      </c>
      <c r="G106" s="255"/>
      <c r="H106" s="255" t="s">
        <v>2781</v>
      </c>
      <c r="I106" s="255" t="s">
        <v>2743</v>
      </c>
      <c r="J106" s="255">
        <v>20</v>
      </c>
      <c r="K106" s="269"/>
    </row>
    <row r="107" spans="2:11" s="1" customFormat="1" ht="15" customHeight="1">
      <c r="B107" s="267"/>
      <c r="C107" s="255" t="s">
        <v>2744</v>
      </c>
      <c r="D107" s="255"/>
      <c r="E107" s="255"/>
      <c r="F107" s="278" t="s">
        <v>2741</v>
      </c>
      <c r="G107" s="255"/>
      <c r="H107" s="255" t="s">
        <v>2781</v>
      </c>
      <c r="I107" s="255" t="s">
        <v>2743</v>
      </c>
      <c r="J107" s="255">
        <v>120</v>
      </c>
      <c r="K107" s="269"/>
    </row>
    <row r="108" spans="2:11" s="1" customFormat="1" ht="15" customHeight="1">
      <c r="B108" s="280"/>
      <c r="C108" s="255" t="s">
        <v>2746</v>
      </c>
      <c r="D108" s="255"/>
      <c r="E108" s="255"/>
      <c r="F108" s="278" t="s">
        <v>2747</v>
      </c>
      <c r="G108" s="255"/>
      <c r="H108" s="255" t="s">
        <v>2781</v>
      </c>
      <c r="I108" s="255" t="s">
        <v>2743</v>
      </c>
      <c r="J108" s="255">
        <v>50</v>
      </c>
      <c r="K108" s="269"/>
    </row>
    <row r="109" spans="2:11" s="1" customFormat="1" ht="15" customHeight="1">
      <c r="B109" s="280"/>
      <c r="C109" s="255" t="s">
        <v>2749</v>
      </c>
      <c r="D109" s="255"/>
      <c r="E109" s="255"/>
      <c r="F109" s="278" t="s">
        <v>2741</v>
      </c>
      <c r="G109" s="255"/>
      <c r="H109" s="255" t="s">
        <v>2781</v>
      </c>
      <c r="I109" s="255" t="s">
        <v>2751</v>
      </c>
      <c r="J109" s="255"/>
      <c r="K109" s="269"/>
    </row>
    <row r="110" spans="2:11" s="1" customFormat="1" ht="15" customHeight="1">
      <c r="B110" s="280"/>
      <c r="C110" s="255" t="s">
        <v>2760</v>
      </c>
      <c r="D110" s="255"/>
      <c r="E110" s="255"/>
      <c r="F110" s="278" t="s">
        <v>2747</v>
      </c>
      <c r="G110" s="255"/>
      <c r="H110" s="255" t="s">
        <v>2781</v>
      </c>
      <c r="I110" s="255" t="s">
        <v>2743</v>
      </c>
      <c r="J110" s="255">
        <v>50</v>
      </c>
      <c r="K110" s="269"/>
    </row>
    <row r="111" spans="2:11" s="1" customFormat="1" ht="15" customHeight="1">
      <c r="B111" s="280"/>
      <c r="C111" s="255" t="s">
        <v>2768</v>
      </c>
      <c r="D111" s="255"/>
      <c r="E111" s="255"/>
      <c r="F111" s="278" t="s">
        <v>2747</v>
      </c>
      <c r="G111" s="255"/>
      <c r="H111" s="255" t="s">
        <v>2781</v>
      </c>
      <c r="I111" s="255" t="s">
        <v>2743</v>
      </c>
      <c r="J111" s="255">
        <v>50</v>
      </c>
      <c r="K111" s="269"/>
    </row>
    <row r="112" spans="2:11" s="1" customFormat="1" ht="15" customHeight="1">
      <c r="B112" s="280"/>
      <c r="C112" s="255" t="s">
        <v>2766</v>
      </c>
      <c r="D112" s="255"/>
      <c r="E112" s="255"/>
      <c r="F112" s="278" t="s">
        <v>2747</v>
      </c>
      <c r="G112" s="255"/>
      <c r="H112" s="255" t="s">
        <v>2781</v>
      </c>
      <c r="I112" s="255" t="s">
        <v>2743</v>
      </c>
      <c r="J112" s="255">
        <v>50</v>
      </c>
      <c r="K112" s="269"/>
    </row>
    <row r="113" spans="2:11" s="1" customFormat="1" ht="15" customHeight="1">
      <c r="B113" s="280"/>
      <c r="C113" s="255" t="s">
        <v>61</v>
      </c>
      <c r="D113" s="255"/>
      <c r="E113" s="255"/>
      <c r="F113" s="278" t="s">
        <v>2741</v>
      </c>
      <c r="G113" s="255"/>
      <c r="H113" s="255" t="s">
        <v>2782</v>
      </c>
      <c r="I113" s="255" t="s">
        <v>2743</v>
      </c>
      <c r="J113" s="255">
        <v>20</v>
      </c>
      <c r="K113" s="269"/>
    </row>
    <row r="114" spans="2:11" s="1" customFormat="1" ht="15" customHeight="1">
      <c r="B114" s="280"/>
      <c r="C114" s="255" t="s">
        <v>2783</v>
      </c>
      <c r="D114" s="255"/>
      <c r="E114" s="255"/>
      <c r="F114" s="278" t="s">
        <v>2741</v>
      </c>
      <c r="G114" s="255"/>
      <c r="H114" s="255" t="s">
        <v>2784</v>
      </c>
      <c r="I114" s="255" t="s">
        <v>2743</v>
      </c>
      <c r="J114" s="255">
        <v>120</v>
      </c>
      <c r="K114" s="269"/>
    </row>
    <row r="115" spans="2:11" s="1" customFormat="1" ht="15" customHeight="1">
      <c r="B115" s="280"/>
      <c r="C115" s="255" t="s">
        <v>46</v>
      </c>
      <c r="D115" s="255"/>
      <c r="E115" s="255"/>
      <c r="F115" s="278" t="s">
        <v>2741</v>
      </c>
      <c r="G115" s="255"/>
      <c r="H115" s="255" t="s">
        <v>2785</v>
      </c>
      <c r="I115" s="255" t="s">
        <v>2776</v>
      </c>
      <c r="J115" s="255"/>
      <c r="K115" s="269"/>
    </row>
    <row r="116" spans="2:11" s="1" customFormat="1" ht="15" customHeight="1">
      <c r="B116" s="280"/>
      <c r="C116" s="255" t="s">
        <v>56</v>
      </c>
      <c r="D116" s="255"/>
      <c r="E116" s="255"/>
      <c r="F116" s="278" t="s">
        <v>2741</v>
      </c>
      <c r="G116" s="255"/>
      <c r="H116" s="255" t="s">
        <v>2786</v>
      </c>
      <c r="I116" s="255" t="s">
        <v>2776</v>
      </c>
      <c r="J116" s="255"/>
      <c r="K116" s="269"/>
    </row>
    <row r="117" spans="2:11" s="1" customFormat="1" ht="15" customHeight="1">
      <c r="B117" s="280"/>
      <c r="C117" s="255" t="s">
        <v>65</v>
      </c>
      <c r="D117" s="255"/>
      <c r="E117" s="255"/>
      <c r="F117" s="278" t="s">
        <v>2741</v>
      </c>
      <c r="G117" s="255"/>
      <c r="H117" s="255" t="s">
        <v>2787</v>
      </c>
      <c r="I117" s="255" t="s">
        <v>2788</v>
      </c>
      <c r="J117" s="255"/>
      <c r="K117" s="269"/>
    </row>
    <row r="118" spans="2:11" s="1" customFormat="1" ht="15" customHeight="1">
      <c r="B118" s="283"/>
      <c r="C118" s="289"/>
      <c r="D118" s="289"/>
      <c r="E118" s="289"/>
      <c r="F118" s="289"/>
      <c r="G118" s="289"/>
      <c r="H118" s="289"/>
      <c r="I118" s="289"/>
      <c r="J118" s="289"/>
      <c r="K118" s="285"/>
    </row>
    <row r="119" spans="2:11" s="1" customFormat="1" ht="18.75" customHeight="1">
      <c r="B119" s="290"/>
      <c r="C119" s="291"/>
      <c r="D119" s="291"/>
      <c r="E119" s="291"/>
      <c r="F119" s="292"/>
      <c r="G119" s="291"/>
      <c r="H119" s="291"/>
      <c r="I119" s="291"/>
      <c r="J119" s="291"/>
      <c r="K119" s="290"/>
    </row>
    <row r="120" spans="2:11" s="1" customFormat="1" ht="18.75" customHeight="1">
      <c r="B120" s="263"/>
      <c r="C120" s="263"/>
      <c r="D120" s="263"/>
      <c r="E120" s="263"/>
      <c r="F120" s="263"/>
      <c r="G120" s="263"/>
      <c r="H120" s="263"/>
      <c r="I120" s="263"/>
      <c r="J120" s="263"/>
      <c r="K120" s="263"/>
    </row>
    <row r="121" spans="2:11" s="1" customFormat="1" ht="7.5" customHeight="1">
      <c r="B121" s="293"/>
      <c r="C121" s="294"/>
      <c r="D121" s="294"/>
      <c r="E121" s="294"/>
      <c r="F121" s="294"/>
      <c r="G121" s="294"/>
      <c r="H121" s="294"/>
      <c r="I121" s="294"/>
      <c r="J121" s="294"/>
      <c r="K121" s="295"/>
    </row>
    <row r="122" spans="2:11" s="1" customFormat="1" ht="45" customHeight="1">
      <c r="B122" s="296"/>
      <c r="C122" s="246" t="s">
        <v>2789</v>
      </c>
      <c r="D122" s="246"/>
      <c r="E122" s="246"/>
      <c r="F122" s="246"/>
      <c r="G122" s="246"/>
      <c r="H122" s="246"/>
      <c r="I122" s="246"/>
      <c r="J122" s="246"/>
      <c r="K122" s="297"/>
    </row>
    <row r="123" spans="2:11" s="1" customFormat="1" ht="17.25" customHeight="1">
      <c r="B123" s="298"/>
      <c r="C123" s="270" t="s">
        <v>2735</v>
      </c>
      <c r="D123" s="270"/>
      <c r="E123" s="270"/>
      <c r="F123" s="270" t="s">
        <v>2736</v>
      </c>
      <c r="G123" s="271"/>
      <c r="H123" s="270" t="s">
        <v>62</v>
      </c>
      <c r="I123" s="270" t="s">
        <v>65</v>
      </c>
      <c r="J123" s="270" t="s">
        <v>2737</v>
      </c>
      <c r="K123" s="299"/>
    </row>
    <row r="124" spans="2:11" s="1" customFormat="1" ht="17.25" customHeight="1">
      <c r="B124" s="298"/>
      <c r="C124" s="272" t="s">
        <v>2738</v>
      </c>
      <c r="D124" s="272"/>
      <c r="E124" s="272"/>
      <c r="F124" s="273" t="s">
        <v>2739</v>
      </c>
      <c r="G124" s="274"/>
      <c r="H124" s="272"/>
      <c r="I124" s="272"/>
      <c r="J124" s="272" t="s">
        <v>2740</v>
      </c>
      <c r="K124" s="299"/>
    </row>
    <row r="125" spans="2:11" s="1" customFormat="1" ht="5.25" customHeight="1">
      <c r="B125" s="300"/>
      <c r="C125" s="275"/>
      <c r="D125" s="275"/>
      <c r="E125" s="275"/>
      <c r="F125" s="275"/>
      <c r="G125" s="301"/>
      <c r="H125" s="275"/>
      <c r="I125" s="275"/>
      <c r="J125" s="275"/>
      <c r="K125" s="302"/>
    </row>
    <row r="126" spans="2:11" s="1" customFormat="1" ht="15" customHeight="1">
      <c r="B126" s="300"/>
      <c r="C126" s="255" t="s">
        <v>2744</v>
      </c>
      <c r="D126" s="277"/>
      <c r="E126" s="277"/>
      <c r="F126" s="278" t="s">
        <v>2741</v>
      </c>
      <c r="G126" s="255"/>
      <c r="H126" s="255" t="s">
        <v>2781</v>
      </c>
      <c r="I126" s="255" t="s">
        <v>2743</v>
      </c>
      <c r="J126" s="255">
        <v>120</v>
      </c>
      <c r="K126" s="303"/>
    </row>
    <row r="127" spans="2:11" s="1" customFormat="1" ht="15" customHeight="1">
      <c r="B127" s="300"/>
      <c r="C127" s="255" t="s">
        <v>2790</v>
      </c>
      <c r="D127" s="255"/>
      <c r="E127" s="255"/>
      <c r="F127" s="278" t="s">
        <v>2741</v>
      </c>
      <c r="G127" s="255"/>
      <c r="H127" s="255" t="s">
        <v>2791</v>
      </c>
      <c r="I127" s="255" t="s">
        <v>2743</v>
      </c>
      <c r="J127" s="255" t="s">
        <v>2792</v>
      </c>
      <c r="K127" s="303"/>
    </row>
    <row r="128" spans="2:11" s="1" customFormat="1" ht="15" customHeight="1">
      <c r="B128" s="300"/>
      <c r="C128" s="255" t="s">
        <v>2689</v>
      </c>
      <c r="D128" s="255"/>
      <c r="E128" s="255"/>
      <c r="F128" s="278" t="s">
        <v>2741</v>
      </c>
      <c r="G128" s="255"/>
      <c r="H128" s="255" t="s">
        <v>2793</v>
      </c>
      <c r="I128" s="255" t="s">
        <v>2743</v>
      </c>
      <c r="J128" s="255" t="s">
        <v>2792</v>
      </c>
      <c r="K128" s="303"/>
    </row>
    <row r="129" spans="2:11" s="1" customFormat="1" ht="15" customHeight="1">
      <c r="B129" s="300"/>
      <c r="C129" s="255" t="s">
        <v>2752</v>
      </c>
      <c r="D129" s="255"/>
      <c r="E129" s="255"/>
      <c r="F129" s="278" t="s">
        <v>2747</v>
      </c>
      <c r="G129" s="255"/>
      <c r="H129" s="255" t="s">
        <v>2753</v>
      </c>
      <c r="I129" s="255" t="s">
        <v>2743</v>
      </c>
      <c r="J129" s="255">
        <v>15</v>
      </c>
      <c r="K129" s="303"/>
    </row>
    <row r="130" spans="2:11" s="1" customFormat="1" ht="15" customHeight="1">
      <c r="B130" s="300"/>
      <c r="C130" s="281" t="s">
        <v>2754</v>
      </c>
      <c r="D130" s="281"/>
      <c r="E130" s="281"/>
      <c r="F130" s="282" t="s">
        <v>2747</v>
      </c>
      <c r="G130" s="281"/>
      <c r="H130" s="281" t="s">
        <v>2755</v>
      </c>
      <c r="I130" s="281" t="s">
        <v>2743</v>
      </c>
      <c r="J130" s="281">
        <v>15</v>
      </c>
      <c r="K130" s="303"/>
    </row>
    <row r="131" spans="2:11" s="1" customFormat="1" ht="15" customHeight="1">
      <c r="B131" s="300"/>
      <c r="C131" s="281" t="s">
        <v>2756</v>
      </c>
      <c r="D131" s="281"/>
      <c r="E131" s="281"/>
      <c r="F131" s="282" t="s">
        <v>2747</v>
      </c>
      <c r="G131" s="281"/>
      <c r="H131" s="281" t="s">
        <v>2757</v>
      </c>
      <c r="I131" s="281" t="s">
        <v>2743</v>
      </c>
      <c r="J131" s="281">
        <v>20</v>
      </c>
      <c r="K131" s="303"/>
    </row>
    <row r="132" spans="2:11" s="1" customFormat="1" ht="15" customHeight="1">
      <c r="B132" s="300"/>
      <c r="C132" s="281" t="s">
        <v>2758</v>
      </c>
      <c r="D132" s="281"/>
      <c r="E132" s="281"/>
      <c r="F132" s="282" t="s">
        <v>2747</v>
      </c>
      <c r="G132" s="281"/>
      <c r="H132" s="281" t="s">
        <v>2759</v>
      </c>
      <c r="I132" s="281" t="s">
        <v>2743</v>
      </c>
      <c r="J132" s="281">
        <v>20</v>
      </c>
      <c r="K132" s="303"/>
    </row>
    <row r="133" spans="2:11" s="1" customFormat="1" ht="15" customHeight="1">
      <c r="B133" s="300"/>
      <c r="C133" s="255" t="s">
        <v>2746</v>
      </c>
      <c r="D133" s="255"/>
      <c r="E133" s="255"/>
      <c r="F133" s="278" t="s">
        <v>2747</v>
      </c>
      <c r="G133" s="255"/>
      <c r="H133" s="255" t="s">
        <v>2781</v>
      </c>
      <c r="I133" s="255" t="s">
        <v>2743</v>
      </c>
      <c r="J133" s="255">
        <v>50</v>
      </c>
      <c r="K133" s="303"/>
    </row>
    <row r="134" spans="2:11" s="1" customFormat="1" ht="15" customHeight="1">
      <c r="B134" s="300"/>
      <c r="C134" s="255" t="s">
        <v>2760</v>
      </c>
      <c r="D134" s="255"/>
      <c r="E134" s="255"/>
      <c r="F134" s="278" t="s">
        <v>2747</v>
      </c>
      <c r="G134" s="255"/>
      <c r="H134" s="255" t="s">
        <v>2781</v>
      </c>
      <c r="I134" s="255" t="s">
        <v>2743</v>
      </c>
      <c r="J134" s="255">
        <v>50</v>
      </c>
      <c r="K134" s="303"/>
    </row>
    <row r="135" spans="2:11" s="1" customFormat="1" ht="15" customHeight="1">
      <c r="B135" s="300"/>
      <c r="C135" s="255" t="s">
        <v>2766</v>
      </c>
      <c r="D135" s="255"/>
      <c r="E135" s="255"/>
      <c r="F135" s="278" t="s">
        <v>2747</v>
      </c>
      <c r="G135" s="255"/>
      <c r="H135" s="255" t="s">
        <v>2781</v>
      </c>
      <c r="I135" s="255" t="s">
        <v>2743</v>
      </c>
      <c r="J135" s="255">
        <v>50</v>
      </c>
      <c r="K135" s="303"/>
    </row>
    <row r="136" spans="2:11" s="1" customFormat="1" ht="15" customHeight="1">
      <c r="B136" s="300"/>
      <c r="C136" s="255" t="s">
        <v>2768</v>
      </c>
      <c r="D136" s="255"/>
      <c r="E136" s="255"/>
      <c r="F136" s="278" t="s">
        <v>2747</v>
      </c>
      <c r="G136" s="255"/>
      <c r="H136" s="255" t="s">
        <v>2781</v>
      </c>
      <c r="I136" s="255" t="s">
        <v>2743</v>
      </c>
      <c r="J136" s="255">
        <v>50</v>
      </c>
      <c r="K136" s="303"/>
    </row>
    <row r="137" spans="2:11" s="1" customFormat="1" ht="15" customHeight="1">
      <c r="B137" s="300"/>
      <c r="C137" s="255" t="s">
        <v>2769</v>
      </c>
      <c r="D137" s="255"/>
      <c r="E137" s="255"/>
      <c r="F137" s="278" t="s">
        <v>2747</v>
      </c>
      <c r="G137" s="255"/>
      <c r="H137" s="255" t="s">
        <v>2794</v>
      </c>
      <c r="I137" s="255" t="s">
        <v>2743</v>
      </c>
      <c r="J137" s="255">
        <v>255</v>
      </c>
      <c r="K137" s="303"/>
    </row>
    <row r="138" spans="2:11" s="1" customFormat="1" ht="15" customHeight="1">
      <c r="B138" s="300"/>
      <c r="C138" s="255" t="s">
        <v>2771</v>
      </c>
      <c r="D138" s="255"/>
      <c r="E138" s="255"/>
      <c r="F138" s="278" t="s">
        <v>2741</v>
      </c>
      <c r="G138" s="255"/>
      <c r="H138" s="255" t="s">
        <v>2795</v>
      </c>
      <c r="I138" s="255" t="s">
        <v>2773</v>
      </c>
      <c r="J138" s="255"/>
      <c r="K138" s="303"/>
    </row>
    <row r="139" spans="2:11" s="1" customFormat="1" ht="15" customHeight="1">
      <c r="B139" s="300"/>
      <c r="C139" s="255" t="s">
        <v>2774</v>
      </c>
      <c r="D139" s="255"/>
      <c r="E139" s="255"/>
      <c r="F139" s="278" t="s">
        <v>2741</v>
      </c>
      <c r="G139" s="255"/>
      <c r="H139" s="255" t="s">
        <v>2796</v>
      </c>
      <c r="I139" s="255" t="s">
        <v>2776</v>
      </c>
      <c r="J139" s="255"/>
      <c r="K139" s="303"/>
    </row>
    <row r="140" spans="2:11" s="1" customFormat="1" ht="15" customHeight="1">
      <c r="B140" s="300"/>
      <c r="C140" s="255" t="s">
        <v>2777</v>
      </c>
      <c r="D140" s="255"/>
      <c r="E140" s="255"/>
      <c r="F140" s="278" t="s">
        <v>2741</v>
      </c>
      <c r="G140" s="255"/>
      <c r="H140" s="255" t="s">
        <v>2777</v>
      </c>
      <c r="I140" s="255" t="s">
        <v>2776</v>
      </c>
      <c r="J140" s="255"/>
      <c r="K140" s="303"/>
    </row>
    <row r="141" spans="2:11" s="1" customFormat="1" ht="15" customHeight="1">
      <c r="B141" s="300"/>
      <c r="C141" s="255" t="s">
        <v>46</v>
      </c>
      <c r="D141" s="255"/>
      <c r="E141" s="255"/>
      <c r="F141" s="278" t="s">
        <v>2741</v>
      </c>
      <c r="G141" s="255"/>
      <c r="H141" s="255" t="s">
        <v>2797</v>
      </c>
      <c r="I141" s="255" t="s">
        <v>2776</v>
      </c>
      <c r="J141" s="255"/>
      <c r="K141" s="303"/>
    </row>
    <row r="142" spans="2:11" s="1" customFormat="1" ht="15" customHeight="1">
      <c r="B142" s="300"/>
      <c r="C142" s="255" t="s">
        <v>2798</v>
      </c>
      <c r="D142" s="255"/>
      <c r="E142" s="255"/>
      <c r="F142" s="278" t="s">
        <v>2741</v>
      </c>
      <c r="G142" s="255"/>
      <c r="H142" s="255" t="s">
        <v>2799</v>
      </c>
      <c r="I142" s="255" t="s">
        <v>2776</v>
      </c>
      <c r="J142" s="255"/>
      <c r="K142" s="303"/>
    </row>
    <row r="143" spans="2:11" s="1" customFormat="1" ht="15" customHeight="1">
      <c r="B143" s="304"/>
      <c r="C143" s="305"/>
      <c r="D143" s="305"/>
      <c r="E143" s="305"/>
      <c r="F143" s="305"/>
      <c r="G143" s="305"/>
      <c r="H143" s="305"/>
      <c r="I143" s="305"/>
      <c r="J143" s="305"/>
      <c r="K143" s="306"/>
    </row>
    <row r="144" spans="2:11" s="1" customFormat="1" ht="18.75" customHeight="1">
      <c r="B144" s="291"/>
      <c r="C144" s="291"/>
      <c r="D144" s="291"/>
      <c r="E144" s="291"/>
      <c r="F144" s="292"/>
      <c r="G144" s="291"/>
      <c r="H144" s="291"/>
      <c r="I144" s="291"/>
      <c r="J144" s="291"/>
      <c r="K144" s="291"/>
    </row>
    <row r="145" spans="2:11" s="1" customFormat="1" ht="18.75" customHeight="1">
      <c r="B145" s="263"/>
      <c r="C145" s="263"/>
      <c r="D145" s="263"/>
      <c r="E145" s="263"/>
      <c r="F145" s="263"/>
      <c r="G145" s="263"/>
      <c r="H145" s="263"/>
      <c r="I145" s="263"/>
      <c r="J145" s="263"/>
      <c r="K145" s="263"/>
    </row>
    <row r="146" spans="2:11" s="1" customFormat="1" ht="7.5" customHeight="1">
      <c r="B146" s="264"/>
      <c r="C146" s="265"/>
      <c r="D146" s="265"/>
      <c r="E146" s="265"/>
      <c r="F146" s="265"/>
      <c r="G146" s="265"/>
      <c r="H146" s="265"/>
      <c r="I146" s="265"/>
      <c r="J146" s="265"/>
      <c r="K146" s="266"/>
    </row>
    <row r="147" spans="2:11" s="1" customFormat="1" ht="45" customHeight="1">
      <c r="B147" s="267"/>
      <c r="C147" s="268" t="s">
        <v>2800</v>
      </c>
      <c r="D147" s="268"/>
      <c r="E147" s="268"/>
      <c r="F147" s="268"/>
      <c r="G147" s="268"/>
      <c r="H147" s="268"/>
      <c r="I147" s="268"/>
      <c r="J147" s="268"/>
      <c r="K147" s="269"/>
    </row>
    <row r="148" spans="2:11" s="1" customFormat="1" ht="17.25" customHeight="1">
      <c r="B148" s="267"/>
      <c r="C148" s="270" t="s">
        <v>2735</v>
      </c>
      <c r="D148" s="270"/>
      <c r="E148" s="270"/>
      <c r="F148" s="270" t="s">
        <v>2736</v>
      </c>
      <c r="G148" s="271"/>
      <c r="H148" s="270" t="s">
        <v>62</v>
      </c>
      <c r="I148" s="270" t="s">
        <v>65</v>
      </c>
      <c r="J148" s="270" t="s">
        <v>2737</v>
      </c>
      <c r="K148" s="269"/>
    </row>
    <row r="149" spans="2:11" s="1" customFormat="1" ht="17.25" customHeight="1">
      <c r="B149" s="267"/>
      <c r="C149" s="272" t="s">
        <v>2738</v>
      </c>
      <c r="D149" s="272"/>
      <c r="E149" s="272"/>
      <c r="F149" s="273" t="s">
        <v>2739</v>
      </c>
      <c r="G149" s="274"/>
      <c r="H149" s="272"/>
      <c r="I149" s="272"/>
      <c r="J149" s="272" t="s">
        <v>2740</v>
      </c>
      <c r="K149" s="269"/>
    </row>
    <row r="150" spans="2:11" s="1" customFormat="1" ht="5.25" customHeight="1">
      <c r="B150" s="280"/>
      <c r="C150" s="275"/>
      <c r="D150" s="275"/>
      <c r="E150" s="275"/>
      <c r="F150" s="275"/>
      <c r="G150" s="276"/>
      <c r="H150" s="275"/>
      <c r="I150" s="275"/>
      <c r="J150" s="275"/>
      <c r="K150" s="303"/>
    </row>
    <row r="151" spans="2:11" s="1" customFormat="1" ht="15" customHeight="1">
      <c r="B151" s="280"/>
      <c r="C151" s="307" t="s">
        <v>2744</v>
      </c>
      <c r="D151" s="255"/>
      <c r="E151" s="255"/>
      <c r="F151" s="308" t="s">
        <v>2741</v>
      </c>
      <c r="G151" s="255"/>
      <c r="H151" s="307" t="s">
        <v>2781</v>
      </c>
      <c r="I151" s="307" t="s">
        <v>2743</v>
      </c>
      <c r="J151" s="307">
        <v>120</v>
      </c>
      <c r="K151" s="303"/>
    </row>
    <row r="152" spans="2:11" s="1" customFormat="1" ht="15" customHeight="1">
      <c r="B152" s="280"/>
      <c r="C152" s="307" t="s">
        <v>2790</v>
      </c>
      <c r="D152" s="255"/>
      <c r="E152" s="255"/>
      <c r="F152" s="308" t="s">
        <v>2741</v>
      </c>
      <c r="G152" s="255"/>
      <c r="H152" s="307" t="s">
        <v>2801</v>
      </c>
      <c r="I152" s="307" t="s">
        <v>2743</v>
      </c>
      <c r="J152" s="307" t="s">
        <v>2792</v>
      </c>
      <c r="K152" s="303"/>
    </row>
    <row r="153" spans="2:11" s="1" customFormat="1" ht="15" customHeight="1">
      <c r="B153" s="280"/>
      <c r="C153" s="307" t="s">
        <v>2689</v>
      </c>
      <c r="D153" s="255"/>
      <c r="E153" s="255"/>
      <c r="F153" s="308" t="s">
        <v>2741</v>
      </c>
      <c r="G153" s="255"/>
      <c r="H153" s="307" t="s">
        <v>2802</v>
      </c>
      <c r="I153" s="307" t="s">
        <v>2743</v>
      </c>
      <c r="J153" s="307" t="s">
        <v>2792</v>
      </c>
      <c r="K153" s="303"/>
    </row>
    <row r="154" spans="2:11" s="1" customFormat="1" ht="15" customHeight="1">
      <c r="B154" s="280"/>
      <c r="C154" s="307" t="s">
        <v>2746</v>
      </c>
      <c r="D154" s="255"/>
      <c r="E154" s="255"/>
      <c r="F154" s="308" t="s">
        <v>2747</v>
      </c>
      <c r="G154" s="255"/>
      <c r="H154" s="307" t="s">
        <v>2781</v>
      </c>
      <c r="I154" s="307" t="s">
        <v>2743</v>
      </c>
      <c r="J154" s="307">
        <v>50</v>
      </c>
      <c r="K154" s="303"/>
    </row>
    <row r="155" spans="2:11" s="1" customFormat="1" ht="15" customHeight="1">
      <c r="B155" s="280"/>
      <c r="C155" s="307" t="s">
        <v>2749</v>
      </c>
      <c r="D155" s="255"/>
      <c r="E155" s="255"/>
      <c r="F155" s="308" t="s">
        <v>2741</v>
      </c>
      <c r="G155" s="255"/>
      <c r="H155" s="307" t="s">
        <v>2781</v>
      </c>
      <c r="I155" s="307" t="s">
        <v>2751</v>
      </c>
      <c r="J155" s="307"/>
      <c r="K155" s="303"/>
    </row>
    <row r="156" spans="2:11" s="1" customFormat="1" ht="15" customHeight="1">
      <c r="B156" s="280"/>
      <c r="C156" s="307" t="s">
        <v>2760</v>
      </c>
      <c r="D156" s="255"/>
      <c r="E156" s="255"/>
      <c r="F156" s="308" t="s">
        <v>2747</v>
      </c>
      <c r="G156" s="255"/>
      <c r="H156" s="307" t="s">
        <v>2781</v>
      </c>
      <c r="I156" s="307" t="s">
        <v>2743</v>
      </c>
      <c r="J156" s="307">
        <v>50</v>
      </c>
      <c r="K156" s="303"/>
    </row>
    <row r="157" spans="2:11" s="1" customFormat="1" ht="15" customHeight="1">
      <c r="B157" s="280"/>
      <c r="C157" s="307" t="s">
        <v>2768</v>
      </c>
      <c r="D157" s="255"/>
      <c r="E157" s="255"/>
      <c r="F157" s="308" t="s">
        <v>2747</v>
      </c>
      <c r="G157" s="255"/>
      <c r="H157" s="307" t="s">
        <v>2781</v>
      </c>
      <c r="I157" s="307" t="s">
        <v>2743</v>
      </c>
      <c r="J157" s="307">
        <v>50</v>
      </c>
      <c r="K157" s="303"/>
    </row>
    <row r="158" spans="2:11" s="1" customFormat="1" ht="15" customHeight="1">
      <c r="B158" s="280"/>
      <c r="C158" s="307" t="s">
        <v>2766</v>
      </c>
      <c r="D158" s="255"/>
      <c r="E158" s="255"/>
      <c r="F158" s="308" t="s">
        <v>2747</v>
      </c>
      <c r="G158" s="255"/>
      <c r="H158" s="307" t="s">
        <v>2781</v>
      </c>
      <c r="I158" s="307" t="s">
        <v>2743</v>
      </c>
      <c r="J158" s="307">
        <v>50</v>
      </c>
      <c r="K158" s="303"/>
    </row>
    <row r="159" spans="2:11" s="1" customFormat="1" ht="15" customHeight="1">
      <c r="B159" s="280"/>
      <c r="C159" s="307" t="s">
        <v>190</v>
      </c>
      <c r="D159" s="255"/>
      <c r="E159" s="255"/>
      <c r="F159" s="308" t="s">
        <v>2741</v>
      </c>
      <c r="G159" s="255"/>
      <c r="H159" s="307" t="s">
        <v>2803</v>
      </c>
      <c r="I159" s="307" t="s">
        <v>2743</v>
      </c>
      <c r="J159" s="307" t="s">
        <v>2804</v>
      </c>
      <c r="K159" s="303"/>
    </row>
    <row r="160" spans="2:11" s="1" customFormat="1" ht="15" customHeight="1">
      <c r="B160" s="280"/>
      <c r="C160" s="307" t="s">
        <v>2805</v>
      </c>
      <c r="D160" s="255"/>
      <c r="E160" s="255"/>
      <c r="F160" s="308" t="s">
        <v>2741</v>
      </c>
      <c r="G160" s="255"/>
      <c r="H160" s="307" t="s">
        <v>2806</v>
      </c>
      <c r="I160" s="307" t="s">
        <v>2776</v>
      </c>
      <c r="J160" s="307"/>
      <c r="K160" s="303"/>
    </row>
    <row r="161" spans="2:11" s="1" customFormat="1" ht="15" customHeight="1">
      <c r="B161" s="309"/>
      <c r="C161" s="289"/>
      <c r="D161" s="289"/>
      <c r="E161" s="289"/>
      <c r="F161" s="289"/>
      <c r="G161" s="289"/>
      <c r="H161" s="289"/>
      <c r="I161" s="289"/>
      <c r="J161" s="289"/>
      <c r="K161" s="310"/>
    </row>
    <row r="162" spans="2:11" s="1" customFormat="1" ht="18.75" customHeight="1">
      <c r="B162" s="291"/>
      <c r="C162" s="301"/>
      <c r="D162" s="301"/>
      <c r="E162" s="301"/>
      <c r="F162" s="311"/>
      <c r="G162" s="301"/>
      <c r="H162" s="301"/>
      <c r="I162" s="301"/>
      <c r="J162" s="301"/>
      <c r="K162" s="291"/>
    </row>
    <row r="163" spans="2:11" s="1" customFormat="1" ht="18.75" customHeight="1">
      <c r="B163" s="263"/>
      <c r="C163" s="263"/>
      <c r="D163" s="263"/>
      <c r="E163" s="263"/>
      <c r="F163" s="263"/>
      <c r="G163" s="263"/>
      <c r="H163" s="263"/>
      <c r="I163" s="263"/>
      <c r="J163" s="263"/>
      <c r="K163" s="263"/>
    </row>
    <row r="164" spans="2:11" s="1" customFormat="1" ht="7.5" customHeight="1">
      <c r="B164" s="242"/>
      <c r="C164" s="243"/>
      <c r="D164" s="243"/>
      <c r="E164" s="243"/>
      <c r="F164" s="243"/>
      <c r="G164" s="243"/>
      <c r="H164" s="243"/>
      <c r="I164" s="243"/>
      <c r="J164" s="243"/>
      <c r="K164" s="244"/>
    </row>
    <row r="165" spans="2:11" s="1" customFormat="1" ht="45" customHeight="1">
      <c r="B165" s="245"/>
      <c r="C165" s="246" t="s">
        <v>2807</v>
      </c>
      <c r="D165" s="246"/>
      <c r="E165" s="246"/>
      <c r="F165" s="246"/>
      <c r="G165" s="246"/>
      <c r="H165" s="246"/>
      <c r="I165" s="246"/>
      <c r="J165" s="246"/>
      <c r="K165" s="247"/>
    </row>
    <row r="166" spans="2:11" s="1" customFormat="1" ht="17.25" customHeight="1">
      <c r="B166" s="245"/>
      <c r="C166" s="270" t="s">
        <v>2735</v>
      </c>
      <c r="D166" s="270"/>
      <c r="E166" s="270"/>
      <c r="F166" s="270" t="s">
        <v>2736</v>
      </c>
      <c r="G166" s="312"/>
      <c r="H166" s="313" t="s">
        <v>62</v>
      </c>
      <c r="I166" s="313" t="s">
        <v>65</v>
      </c>
      <c r="J166" s="270" t="s">
        <v>2737</v>
      </c>
      <c r="K166" s="247"/>
    </row>
    <row r="167" spans="2:11" s="1" customFormat="1" ht="17.25" customHeight="1">
      <c r="B167" s="248"/>
      <c r="C167" s="272" t="s">
        <v>2738</v>
      </c>
      <c r="D167" s="272"/>
      <c r="E167" s="272"/>
      <c r="F167" s="273" t="s">
        <v>2739</v>
      </c>
      <c r="G167" s="314"/>
      <c r="H167" s="315"/>
      <c r="I167" s="315"/>
      <c r="J167" s="272" t="s">
        <v>2740</v>
      </c>
      <c r="K167" s="250"/>
    </row>
    <row r="168" spans="2:11" s="1" customFormat="1" ht="5.25" customHeight="1">
      <c r="B168" s="280"/>
      <c r="C168" s="275"/>
      <c r="D168" s="275"/>
      <c r="E168" s="275"/>
      <c r="F168" s="275"/>
      <c r="G168" s="276"/>
      <c r="H168" s="275"/>
      <c r="I168" s="275"/>
      <c r="J168" s="275"/>
      <c r="K168" s="303"/>
    </row>
    <row r="169" spans="2:11" s="1" customFormat="1" ht="15" customHeight="1">
      <c r="B169" s="280"/>
      <c r="C169" s="255" t="s">
        <v>2744</v>
      </c>
      <c r="D169" s="255"/>
      <c r="E169" s="255"/>
      <c r="F169" s="278" t="s">
        <v>2741</v>
      </c>
      <c r="G169" s="255"/>
      <c r="H169" s="255" t="s">
        <v>2781</v>
      </c>
      <c r="I169" s="255" t="s">
        <v>2743</v>
      </c>
      <c r="J169" s="255">
        <v>120</v>
      </c>
      <c r="K169" s="303"/>
    </row>
    <row r="170" spans="2:11" s="1" customFormat="1" ht="15" customHeight="1">
      <c r="B170" s="280"/>
      <c r="C170" s="255" t="s">
        <v>2790</v>
      </c>
      <c r="D170" s="255"/>
      <c r="E170" s="255"/>
      <c r="F170" s="278" t="s">
        <v>2741</v>
      </c>
      <c r="G170" s="255"/>
      <c r="H170" s="255" t="s">
        <v>2791</v>
      </c>
      <c r="I170" s="255" t="s">
        <v>2743</v>
      </c>
      <c r="J170" s="255" t="s">
        <v>2792</v>
      </c>
      <c r="K170" s="303"/>
    </row>
    <row r="171" spans="2:11" s="1" customFormat="1" ht="15" customHeight="1">
      <c r="B171" s="280"/>
      <c r="C171" s="255" t="s">
        <v>2689</v>
      </c>
      <c r="D171" s="255"/>
      <c r="E171" s="255"/>
      <c r="F171" s="278" t="s">
        <v>2741</v>
      </c>
      <c r="G171" s="255"/>
      <c r="H171" s="255" t="s">
        <v>2808</v>
      </c>
      <c r="I171" s="255" t="s">
        <v>2743</v>
      </c>
      <c r="J171" s="255" t="s">
        <v>2792</v>
      </c>
      <c r="K171" s="303"/>
    </row>
    <row r="172" spans="2:11" s="1" customFormat="1" ht="15" customHeight="1">
      <c r="B172" s="280"/>
      <c r="C172" s="255" t="s">
        <v>2746</v>
      </c>
      <c r="D172" s="255"/>
      <c r="E172" s="255"/>
      <c r="F172" s="278" t="s">
        <v>2747</v>
      </c>
      <c r="G172" s="255"/>
      <c r="H172" s="255" t="s">
        <v>2808</v>
      </c>
      <c r="I172" s="255" t="s">
        <v>2743</v>
      </c>
      <c r="J172" s="255">
        <v>50</v>
      </c>
      <c r="K172" s="303"/>
    </row>
    <row r="173" spans="2:11" s="1" customFormat="1" ht="15" customHeight="1">
      <c r="B173" s="280"/>
      <c r="C173" s="255" t="s">
        <v>2749</v>
      </c>
      <c r="D173" s="255"/>
      <c r="E173" s="255"/>
      <c r="F173" s="278" t="s">
        <v>2741</v>
      </c>
      <c r="G173" s="255"/>
      <c r="H173" s="255" t="s">
        <v>2808</v>
      </c>
      <c r="I173" s="255" t="s">
        <v>2751</v>
      </c>
      <c r="J173" s="255"/>
      <c r="K173" s="303"/>
    </row>
    <row r="174" spans="2:11" s="1" customFormat="1" ht="15" customHeight="1">
      <c r="B174" s="280"/>
      <c r="C174" s="255" t="s">
        <v>2760</v>
      </c>
      <c r="D174" s="255"/>
      <c r="E174" s="255"/>
      <c r="F174" s="278" t="s">
        <v>2747</v>
      </c>
      <c r="G174" s="255"/>
      <c r="H174" s="255" t="s">
        <v>2808</v>
      </c>
      <c r="I174" s="255" t="s">
        <v>2743</v>
      </c>
      <c r="J174" s="255">
        <v>50</v>
      </c>
      <c r="K174" s="303"/>
    </row>
    <row r="175" spans="2:11" s="1" customFormat="1" ht="15" customHeight="1">
      <c r="B175" s="280"/>
      <c r="C175" s="255" t="s">
        <v>2768</v>
      </c>
      <c r="D175" s="255"/>
      <c r="E175" s="255"/>
      <c r="F175" s="278" t="s">
        <v>2747</v>
      </c>
      <c r="G175" s="255"/>
      <c r="H175" s="255" t="s">
        <v>2808</v>
      </c>
      <c r="I175" s="255" t="s">
        <v>2743</v>
      </c>
      <c r="J175" s="255">
        <v>50</v>
      </c>
      <c r="K175" s="303"/>
    </row>
    <row r="176" spans="2:11" s="1" customFormat="1" ht="15" customHeight="1">
      <c r="B176" s="280"/>
      <c r="C176" s="255" t="s">
        <v>2766</v>
      </c>
      <c r="D176" s="255"/>
      <c r="E176" s="255"/>
      <c r="F176" s="278" t="s">
        <v>2747</v>
      </c>
      <c r="G176" s="255"/>
      <c r="H176" s="255" t="s">
        <v>2808</v>
      </c>
      <c r="I176" s="255" t="s">
        <v>2743</v>
      </c>
      <c r="J176" s="255">
        <v>50</v>
      </c>
      <c r="K176" s="303"/>
    </row>
    <row r="177" spans="2:11" s="1" customFormat="1" ht="15" customHeight="1">
      <c r="B177" s="280"/>
      <c r="C177" s="255" t="s">
        <v>202</v>
      </c>
      <c r="D177" s="255"/>
      <c r="E177" s="255"/>
      <c r="F177" s="278" t="s">
        <v>2741</v>
      </c>
      <c r="G177" s="255"/>
      <c r="H177" s="255" t="s">
        <v>2809</v>
      </c>
      <c r="I177" s="255" t="s">
        <v>2810</v>
      </c>
      <c r="J177" s="255"/>
      <c r="K177" s="303"/>
    </row>
    <row r="178" spans="2:11" s="1" customFormat="1" ht="15" customHeight="1">
      <c r="B178" s="280"/>
      <c r="C178" s="255" t="s">
        <v>65</v>
      </c>
      <c r="D178" s="255"/>
      <c r="E178" s="255"/>
      <c r="F178" s="278" t="s">
        <v>2741</v>
      </c>
      <c r="G178" s="255"/>
      <c r="H178" s="255" t="s">
        <v>2811</v>
      </c>
      <c r="I178" s="255" t="s">
        <v>2812</v>
      </c>
      <c r="J178" s="255">
        <v>1</v>
      </c>
      <c r="K178" s="303"/>
    </row>
    <row r="179" spans="2:11" s="1" customFormat="1" ht="15" customHeight="1">
      <c r="B179" s="280"/>
      <c r="C179" s="255" t="s">
        <v>61</v>
      </c>
      <c r="D179" s="255"/>
      <c r="E179" s="255"/>
      <c r="F179" s="278" t="s">
        <v>2741</v>
      </c>
      <c r="G179" s="255"/>
      <c r="H179" s="255" t="s">
        <v>2813</v>
      </c>
      <c r="I179" s="255" t="s">
        <v>2743</v>
      </c>
      <c r="J179" s="255">
        <v>20</v>
      </c>
      <c r="K179" s="303"/>
    </row>
    <row r="180" spans="2:11" s="1" customFormat="1" ht="15" customHeight="1">
      <c r="B180" s="280"/>
      <c r="C180" s="255" t="s">
        <v>62</v>
      </c>
      <c r="D180" s="255"/>
      <c r="E180" s="255"/>
      <c r="F180" s="278" t="s">
        <v>2741</v>
      </c>
      <c r="G180" s="255"/>
      <c r="H180" s="255" t="s">
        <v>2814</v>
      </c>
      <c r="I180" s="255" t="s">
        <v>2743</v>
      </c>
      <c r="J180" s="255">
        <v>255</v>
      </c>
      <c r="K180" s="303"/>
    </row>
    <row r="181" spans="2:11" s="1" customFormat="1" ht="15" customHeight="1">
      <c r="B181" s="280"/>
      <c r="C181" s="255" t="s">
        <v>203</v>
      </c>
      <c r="D181" s="255"/>
      <c r="E181" s="255"/>
      <c r="F181" s="278" t="s">
        <v>2741</v>
      </c>
      <c r="G181" s="255"/>
      <c r="H181" s="255" t="s">
        <v>2705</v>
      </c>
      <c r="I181" s="255" t="s">
        <v>2743</v>
      </c>
      <c r="J181" s="255">
        <v>10</v>
      </c>
      <c r="K181" s="303"/>
    </row>
    <row r="182" spans="2:11" s="1" customFormat="1" ht="15" customHeight="1">
      <c r="B182" s="280"/>
      <c r="C182" s="255" t="s">
        <v>204</v>
      </c>
      <c r="D182" s="255"/>
      <c r="E182" s="255"/>
      <c r="F182" s="278" t="s">
        <v>2741</v>
      </c>
      <c r="G182" s="255"/>
      <c r="H182" s="255" t="s">
        <v>2815</v>
      </c>
      <c r="I182" s="255" t="s">
        <v>2776</v>
      </c>
      <c r="J182" s="255"/>
      <c r="K182" s="303"/>
    </row>
    <row r="183" spans="2:11" s="1" customFormat="1" ht="15" customHeight="1">
      <c r="B183" s="280"/>
      <c r="C183" s="255" t="s">
        <v>2816</v>
      </c>
      <c r="D183" s="255"/>
      <c r="E183" s="255"/>
      <c r="F183" s="278" t="s">
        <v>2741</v>
      </c>
      <c r="G183" s="255"/>
      <c r="H183" s="255" t="s">
        <v>2817</v>
      </c>
      <c r="I183" s="255" t="s">
        <v>2776</v>
      </c>
      <c r="J183" s="255"/>
      <c r="K183" s="303"/>
    </row>
    <row r="184" spans="2:11" s="1" customFormat="1" ht="15" customHeight="1">
      <c r="B184" s="280"/>
      <c r="C184" s="255" t="s">
        <v>2805</v>
      </c>
      <c r="D184" s="255"/>
      <c r="E184" s="255"/>
      <c r="F184" s="278" t="s">
        <v>2741</v>
      </c>
      <c r="G184" s="255"/>
      <c r="H184" s="255" t="s">
        <v>2818</v>
      </c>
      <c r="I184" s="255" t="s">
        <v>2776</v>
      </c>
      <c r="J184" s="255"/>
      <c r="K184" s="303"/>
    </row>
    <row r="185" spans="2:11" s="1" customFormat="1" ht="15" customHeight="1">
      <c r="B185" s="280"/>
      <c r="C185" s="255" t="s">
        <v>206</v>
      </c>
      <c r="D185" s="255"/>
      <c r="E185" s="255"/>
      <c r="F185" s="278" t="s">
        <v>2747</v>
      </c>
      <c r="G185" s="255"/>
      <c r="H185" s="255" t="s">
        <v>2819</v>
      </c>
      <c r="I185" s="255" t="s">
        <v>2743</v>
      </c>
      <c r="J185" s="255">
        <v>50</v>
      </c>
      <c r="K185" s="303"/>
    </row>
    <row r="186" spans="2:11" s="1" customFormat="1" ht="15" customHeight="1">
      <c r="B186" s="280"/>
      <c r="C186" s="255" t="s">
        <v>2820</v>
      </c>
      <c r="D186" s="255"/>
      <c r="E186" s="255"/>
      <c r="F186" s="278" t="s">
        <v>2747</v>
      </c>
      <c r="G186" s="255"/>
      <c r="H186" s="255" t="s">
        <v>2821</v>
      </c>
      <c r="I186" s="255" t="s">
        <v>2822</v>
      </c>
      <c r="J186" s="255"/>
      <c r="K186" s="303"/>
    </row>
    <row r="187" spans="2:11" s="1" customFormat="1" ht="15" customHeight="1">
      <c r="B187" s="280"/>
      <c r="C187" s="255" t="s">
        <v>2823</v>
      </c>
      <c r="D187" s="255"/>
      <c r="E187" s="255"/>
      <c r="F187" s="278" t="s">
        <v>2747</v>
      </c>
      <c r="G187" s="255"/>
      <c r="H187" s="255" t="s">
        <v>2824</v>
      </c>
      <c r="I187" s="255" t="s">
        <v>2822</v>
      </c>
      <c r="J187" s="255"/>
      <c r="K187" s="303"/>
    </row>
    <row r="188" spans="2:11" s="1" customFormat="1" ht="15" customHeight="1">
      <c r="B188" s="280"/>
      <c r="C188" s="255" t="s">
        <v>2825</v>
      </c>
      <c r="D188" s="255"/>
      <c r="E188" s="255"/>
      <c r="F188" s="278" t="s">
        <v>2747</v>
      </c>
      <c r="G188" s="255"/>
      <c r="H188" s="255" t="s">
        <v>2826</v>
      </c>
      <c r="I188" s="255" t="s">
        <v>2822</v>
      </c>
      <c r="J188" s="255"/>
      <c r="K188" s="303"/>
    </row>
    <row r="189" spans="2:11" s="1" customFormat="1" ht="15" customHeight="1">
      <c r="B189" s="280"/>
      <c r="C189" s="316" t="s">
        <v>2827</v>
      </c>
      <c r="D189" s="255"/>
      <c r="E189" s="255"/>
      <c r="F189" s="278" t="s">
        <v>2747</v>
      </c>
      <c r="G189" s="255"/>
      <c r="H189" s="255" t="s">
        <v>2828</v>
      </c>
      <c r="I189" s="255" t="s">
        <v>2829</v>
      </c>
      <c r="J189" s="317" t="s">
        <v>2830</v>
      </c>
      <c r="K189" s="303"/>
    </row>
    <row r="190" spans="2:11" s="1" customFormat="1" ht="15" customHeight="1">
      <c r="B190" s="280"/>
      <c r="C190" s="316" t="s">
        <v>50</v>
      </c>
      <c r="D190" s="255"/>
      <c r="E190" s="255"/>
      <c r="F190" s="278" t="s">
        <v>2741</v>
      </c>
      <c r="G190" s="255"/>
      <c r="H190" s="252" t="s">
        <v>2831</v>
      </c>
      <c r="I190" s="255" t="s">
        <v>2832</v>
      </c>
      <c r="J190" s="255"/>
      <c r="K190" s="303"/>
    </row>
    <row r="191" spans="2:11" s="1" customFormat="1" ht="15" customHeight="1">
      <c r="B191" s="280"/>
      <c r="C191" s="316" t="s">
        <v>2833</v>
      </c>
      <c r="D191" s="255"/>
      <c r="E191" s="255"/>
      <c r="F191" s="278" t="s">
        <v>2741</v>
      </c>
      <c r="G191" s="255"/>
      <c r="H191" s="255" t="s">
        <v>2834</v>
      </c>
      <c r="I191" s="255" t="s">
        <v>2776</v>
      </c>
      <c r="J191" s="255"/>
      <c r="K191" s="303"/>
    </row>
    <row r="192" spans="2:11" s="1" customFormat="1" ht="15" customHeight="1">
      <c r="B192" s="280"/>
      <c r="C192" s="316" t="s">
        <v>2835</v>
      </c>
      <c r="D192" s="255"/>
      <c r="E192" s="255"/>
      <c r="F192" s="278" t="s">
        <v>2741</v>
      </c>
      <c r="G192" s="255"/>
      <c r="H192" s="255" t="s">
        <v>2836</v>
      </c>
      <c r="I192" s="255" t="s">
        <v>2776</v>
      </c>
      <c r="J192" s="255"/>
      <c r="K192" s="303"/>
    </row>
    <row r="193" spans="2:11" s="1" customFormat="1" ht="15" customHeight="1">
      <c r="B193" s="280"/>
      <c r="C193" s="316" t="s">
        <v>2837</v>
      </c>
      <c r="D193" s="255"/>
      <c r="E193" s="255"/>
      <c r="F193" s="278" t="s">
        <v>2747</v>
      </c>
      <c r="G193" s="255"/>
      <c r="H193" s="255" t="s">
        <v>2838</v>
      </c>
      <c r="I193" s="255" t="s">
        <v>2776</v>
      </c>
      <c r="J193" s="255"/>
      <c r="K193" s="303"/>
    </row>
    <row r="194" spans="2:11" s="1" customFormat="1" ht="15" customHeight="1">
      <c r="B194" s="309"/>
      <c r="C194" s="318"/>
      <c r="D194" s="289"/>
      <c r="E194" s="289"/>
      <c r="F194" s="289"/>
      <c r="G194" s="289"/>
      <c r="H194" s="289"/>
      <c r="I194" s="289"/>
      <c r="J194" s="289"/>
      <c r="K194" s="310"/>
    </row>
    <row r="195" spans="2:11" s="1" customFormat="1" ht="18.75" customHeight="1">
      <c r="B195" s="291"/>
      <c r="C195" s="301"/>
      <c r="D195" s="301"/>
      <c r="E195" s="301"/>
      <c r="F195" s="311"/>
      <c r="G195" s="301"/>
      <c r="H195" s="301"/>
      <c r="I195" s="301"/>
      <c r="J195" s="301"/>
      <c r="K195" s="291"/>
    </row>
    <row r="196" spans="2:11" s="1" customFormat="1" ht="18.75" customHeight="1">
      <c r="B196" s="291"/>
      <c r="C196" s="301"/>
      <c r="D196" s="301"/>
      <c r="E196" s="301"/>
      <c r="F196" s="311"/>
      <c r="G196" s="301"/>
      <c r="H196" s="301"/>
      <c r="I196" s="301"/>
      <c r="J196" s="301"/>
      <c r="K196" s="291"/>
    </row>
    <row r="197" spans="2:11" s="1" customFormat="1" ht="18.75" customHeight="1">
      <c r="B197" s="263"/>
      <c r="C197" s="263"/>
      <c r="D197" s="263"/>
      <c r="E197" s="263"/>
      <c r="F197" s="263"/>
      <c r="G197" s="263"/>
      <c r="H197" s="263"/>
      <c r="I197" s="263"/>
      <c r="J197" s="263"/>
      <c r="K197" s="263"/>
    </row>
    <row r="198" spans="2:11" s="1" customFormat="1" ht="13.5">
      <c r="B198" s="242"/>
      <c r="C198" s="243"/>
      <c r="D198" s="243"/>
      <c r="E198" s="243"/>
      <c r="F198" s="243"/>
      <c r="G198" s="243"/>
      <c r="H198" s="243"/>
      <c r="I198" s="243"/>
      <c r="J198" s="243"/>
      <c r="K198" s="244"/>
    </row>
    <row r="199" spans="2:11" s="1" customFormat="1" ht="21">
      <c r="B199" s="245"/>
      <c r="C199" s="246" t="s">
        <v>2839</v>
      </c>
      <c r="D199" s="246"/>
      <c r="E199" s="246"/>
      <c r="F199" s="246"/>
      <c r="G199" s="246"/>
      <c r="H199" s="246"/>
      <c r="I199" s="246"/>
      <c r="J199" s="246"/>
      <c r="K199" s="247"/>
    </row>
    <row r="200" spans="2:11" s="1" customFormat="1" ht="25.5" customHeight="1">
      <c r="B200" s="245"/>
      <c r="C200" s="319" t="s">
        <v>2840</v>
      </c>
      <c r="D200" s="319"/>
      <c r="E200" s="319"/>
      <c r="F200" s="319" t="s">
        <v>2841</v>
      </c>
      <c r="G200" s="320"/>
      <c r="H200" s="319" t="s">
        <v>2842</v>
      </c>
      <c r="I200" s="319"/>
      <c r="J200" s="319"/>
      <c r="K200" s="247"/>
    </row>
    <row r="201" spans="2:11" s="1" customFormat="1" ht="5.25" customHeight="1">
      <c r="B201" s="280"/>
      <c r="C201" s="275"/>
      <c r="D201" s="275"/>
      <c r="E201" s="275"/>
      <c r="F201" s="275"/>
      <c r="G201" s="301"/>
      <c r="H201" s="275"/>
      <c r="I201" s="275"/>
      <c r="J201" s="275"/>
      <c r="K201" s="303"/>
    </row>
    <row r="202" spans="2:11" s="1" customFormat="1" ht="15" customHeight="1">
      <c r="B202" s="280"/>
      <c r="C202" s="255" t="s">
        <v>2832</v>
      </c>
      <c r="D202" s="255"/>
      <c r="E202" s="255"/>
      <c r="F202" s="278" t="s">
        <v>51</v>
      </c>
      <c r="G202" s="255"/>
      <c r="H202" s="255" t="s">
        <v>2843</v>
      </c>
      <c r="I202" s="255"/>
      <c r="J202" s="255"/>
      <c r="K202" s="303"/>
    </row>
    <row r="203" spans="2:11" s="1" customFormat="1" ht="15" customHeight="1">
      <c r="B203" s="280"/>
      <c r="C203" s="255"/>
      <c r="D203" s="255"/>
      <c r="E203" s="255"/>
      <c r="F203" s="278" t="s">
        <v>52</v>
      </c>
      <c r="G203" s="255"/>
      <c r="H203" s="255" t="s">
        <v>2844</v>
      </c>
      <c r="I203" s="255"/>
      <c r="J203" s="255"/>
      <c r="K203" s="303"/>
    </row>
    <row r="204" spans="2:11" s="1" customFormat="1" ht="15" customHeight="1">
      <c r="B204" s="280"/>
      <c r="C204" s="255"/>
      <c r="D204" s="255"/>
      <c r="E204" s="255"/>
      <c r="F204" s="278" t="s">
        <v>55</v>
      </c>
      <c r="G204" s="255"/>
      <c r="H204" s="255" t="s">
        <v>2845</v>
      </c>
      <c r="I204" s="255"/>
      <c r="J204" s="255"/>
      <c r="K204" s="303"/>
    </row>
    <row r="205" spans="2:11" s="1" customFormat="1" ht="15" customHeight="1">
      <c r="B205" s="280"/>
      <c r="C205" s="255"/>
      <c r="D205" s="255"/>
      <c r="E205" s="255"/>
      <c r="F205" s="278" t="s">
        <v>53</v>
      </c>
      <c r="G205" s="255"/>
      <c r="H205" s="255" t="s">
        <v>2846</v>
      </c>
      <c r="I205" s="255"/>
      <c r="J205" s="255"/>
      <c r="K205" s="303"/>
    </row>
    <row r="206" spans="2:11" s="1" customFormat="1" ht="15" customHeight="1">
      <c r="B206" s="280"/>
      <c r="C206" s="255"/>
      <c r="D206" s="255"/>
      <c r="E206" s="255"/>
      <c r="F206" s="278" t="s">
        <v>54</v>
      </c>
      <c r="G206" s="255"/>
      <c r="H206" s="255" t="s">
        <v>2847</v>
      </c>
      <c r="I206" s="255"/>
      <c r="J206" s="255"/>
      <c r="K206" s="303"/>
    </row>
    <row r="207" spans="2:11" s="1" customFormat="1" ht="15" customHeight="1">
      <c r="B207" s="280"/>
      <c r="C207" s="255"/>
      <c r="D207" s="255"/>
      <c r="E207" s="255"/>
      <c r="F207" s="278"/>
      <c r="G207" s="255"/>
      <c r="H207" s="255"/>
      <c r="I207" s="255"/>
      <c r="J207" s="255"/>
      <c r="K207" s="303"/>
    </row>
    <row r="208" spans="2:11" s="1" customFormat="1" ht="15" customHeight="1">
      <c r="B208" s="280"/>
      <c r="C208" s="255" t="s">
        <v>2788</v>
      </c>
      <c r="D208" s="255"/>
      <c r="E208" s="255"/>
      <c r="F208" s="278" t="s">
        <v>87</v>
      </c>
      <c r="G208" s="255"/>
      <c r="H208" s="255" t="s">
        <v>2848</v>
      </c>
      <c r="I208" s="255"/>
      <c r="J208" s="255"/>
      <c r="K208" s="303"/>
    </row>
    <row r="209" spans="2:11" s="1" customFormat="1" ht="15" customHeight="1">
      <c r="B209" s="280"/>
      <c r="C209" s="255"/>
      <c r="D209" s="255"/>
      <c r="E209" s="255"/>
      <c r="F209" s="278" t="s">
        <v>2683</v>
      </c>
      <c r="G209" s="255"/>
      <c r="H209" s="255" t="s">
        <v>2684</v>
      </c>
      <c r="I209" s="255"/>
      <c r="J209" s="255"/>
      <c r="K209" s="303"/>
    </row>
    <row r="210" spans="2:11" s="1" customFormat="1" ht="15" customHeight="1">
      <c r="B210" s="280"/>
      <c r="C210" s="255"/>
      <c r="D210" s="255"/>
      <c r="E210" s="255"/>
      <c r="F210" s="278" t="s">
        <v>2681</v>
      </c>
      <c r="G210" s="255"/>
      <c r="H210" s="255" t="s">
        <v>2849</v>
      </c>
      <c r="I210" s="255"/>
      <c r="J210" s="255"/>
      <c r="K210" s="303"/>
    </row>
    <row r="211" spans="2:11" s="1" customFormat="1" ht="15" customHeight="1">
      <c r="B211" s="321"/>
      <c r="C211" s="255"/>
      <c r="D211" s="255"/>
      <c r="E211" s="255"/>
      <c r="F211" s="278" t="s">
        <v>2685</v>
      </c>
      <c r="G211" s="316"/>
      <c r="H211" s="307" t="s">
        <v>2686</v>
      </c>
      <c r="I211" s="307"/>
      <c r="J211" s="307"/>
      <c r="K211" s="322"/>
    </row>
    <row r="212" spans="2:11" s="1" customFormat="1" ht="15" customHeight="1">
      <c r="B212" s="321"/>
      <c r="C212" s="255"/>
      <c r="D212" s="255"/>
      <c r="E212" s="255"/>
      <c r="F212" s="278" t="s">
        <v>2687</v>
      </c>
      <c r="G212" s="316"/>
      <c r="H212" s="307" t="s">
        <v>2647</v>
      </c>
      <c r="I212" s="307"/>
      <c r="J212" s="307"/>
      <c r="K212" s="322"/>
    </row>
    <row r="213" spans="2:11" s="1" customFormat="1" ht="15" customHeight="1">
      <c r="B213" s="321"/>
      <c r="C213" s="255"/>
      <c r="D213" s="255"/>
      <c r="E213" s="255"/>
      <c r="F213" s="278"/>
      <c r="G213" s="316"/>
      <c r="H213" s="307"/>
      <c r="I213" s="307"/>
      <c r="J213" s="307"/>
      <c r="K213" s="322"/>
    </row>
    <row r="214" spans="2:11" s="1" customFormat="1" ht="15" customHeight="1">
      <c r="B214" s="321"/>
      <c r="C214" s="255" t="s">
        <v>2812</v>
      </c>
      <c r="D214" s="255"/>
      <c r="E214" s="255"/>
      <c r="F214" s="278">
        <v>1</v>
      </c>
      <c r="G214" s="316"/>
      <c r="H214" s="307" t="s">
        <v>2850</v>
      </c>
      <c r="I214" s="307"/>
      <c r="J214" s="307"/>
      <c r="K214" s="322"/>
    </row>
    <row r="215" spans="2:11" s="1" customFormat="1" ht="15" customHeight="1">
      <c r="B215" s="321"/>
      <c r="C215" s="255"/>
      <c r="D215" s="255"/>
      <c r="E215" s="255"/>
      <c r="F215" s="278">
        <v>2</v>
      </c>
      <c r="G215" s="316"/>
      <c r="H215" s="307" t="s">
        <v>2851</v>
      </c>
      <c r="I215" s="307"/>
      <c r="J215" s="307"/>
      <c r="K215" s="322"/>
    </row>
    <row r="216" spans="2:11" s="1" customFormat="1" ht="15" customHeight="1">
      <c r="B216" s="321"/>
      <c r="C216" s="255"/>
      <c r="D216" s="255"/>
      <c r="E216" s="255"/>
      <c r="F216" s="278">
        <v>3</v>
      </c>
      <c r="G216" s="316"/>
      <c r="H216" s="307" t="s">
        <v>2852</v>
      </c>
      <c r="I216" s="307"/>
      <c r="J216" s="307"/>
      <c r="K216" s="322"/>
    </row>
    <row r="217" spans="2:11" s="1" customFormat="1" ht="15" customHeight="1">
      <c r="B217" s="321"/>
      <c r="C217" s="255"/>
      <c r="D217" s="255"/>
      <c r="E217" s="255"/>
      <c r="F217" s="278">
        <v>4</v>
      </c>
      <c r="G217" s="316"/>
      <c r="H217" s="307" t="s">
        <v>2853</v>
      </c>
      <c r="I217" s="307"/>
      <c r="J217" s="307"/>
      <c r="K217" s="322"/>
    </row>
    <row r="218" spans="2:11" s="1" customFormat="1" ht="12.75" customHeight="1">
      <c r="B218" s="323"/>
      <c r="C218" s="324"/>
      <c r="D218" s="324"/>
      <c r="E218" s="324"/>
      <c r="F218" s="324"/>
      <c r="G218" s="324"/>
      <c r="H218" s="324"/>
      <c r="I218" s="324"/>
      <c r="J218" s="324"/>
      <c r="K218" s="325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9" t="s">
        <v>6</v>
      </c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95</v>
      </c>
    </row>
    <row r="3" spans="2:46" s="1" customFormat="1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3"/>
      <c r="AT3" s="20" t="s">
        <v>22</v>
      </c>
    </row>
    <row r="4" spans="2:46" s="1" customFormat="1" ht="24.95" customHeight="1">
      <c r="B4" s="23"/>
      <c r="D4" s="24" t="s">
        <v>186</v>
      </c>
      <c r="L4" s="23"/>
      <c r="M4" s="116" t="s">
        <v>11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33" t="s">
        <v>17</v>
      </c>
      <c r="L6" s="23"/>
    </row>
    <row r="7" spans="2:12" s="1" customFormat="1" ht="16.5" customHeight="1">
      <c r="B7" s="23"/>
      <c r="E7" s="117" t="str">
        <f>'Rekapitulace stavby'!K6</f>
        <v>II/187 Kolínec průtah</v>
      </c>
      <c r="F7" s="33"/>
      <c r="G7" s="33"/>
      <c r="H7" s="33"/>
      <c r="L7" s="23"/>
    </row>
    <row r="8" spans="1:31" s="2" customFormat="1" ht="12" customHeight="1">
      <c r="A8" s="40"/>
      <c r="B8" s="41"/>
      <c r="C8" s="40"/>
      <c r="D8" s="33" t="s">
        <v>187</v>
      </c>
      <c r="E8" s="40"/>
      <c r="F8" s="40"/>
      <c r="G8" s="40"/>
      <c r="H8" s="40"/>
      <c r="I8" s="40"/>
      <c r="J8" s="40"/>
      <c r="K8" s="40"/>
      <c r="L8" s="118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1"/>
      <c r="C9" s="40"/>
      <c r="D9" s="40"/>
      <c r="E9" s="64" t="s">
        <v>660</v>
      </c>
      <c r="F9" s="40"/>
      <c r="G9" s="40"/>
      <c r="H9" s="40"/>
      <c r="I9" s="40"/>
      <c r="J9" s="40"/>
      <c r="K9" s="40"/>
      <c r="L9" s="118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1"/>
      <c r="C10" s="40"/>
      <c r="D10" s="40"/>
      <c r="E10" s="40"/>
      <c r="F10" s="40"/>
      <c r="G10" s="40"/>
      <c r="H10" s="40"/>
      <c r="I10" s="40"/>
      <c r="J10" s="40"/>
      <c r="K10" s="40"/>
      <c r="L10" s="118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1"/>
      <c r="C11" s="40"/>
      <c r="D11" s="33" t="s">
        <v>19</v>
      </c>
      <c r="E11" s="40"/>
      <c r="F11" s="28" t="s">
        <v>20</v>
      </c>
      <c r="G11" s="40"/>
      <c r="H11" s="40"/>
      <c r="I11" s="33" t="s">
        <v>21</v>
      </c>
      <c r="J11" s="28" t="s">
        <v>3</v>
      </c>
      <c r="K11" s="40"/>
      <c r="L11" s="118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1"/>
      <c r="C12" s="40"/>
      <c r="D12" s="33" t="s">
        <v>23</v>
      </c>
      <c r="E12" s="40"/>
      <c r="F12" s="28" t="s">
        <v>24</v>
      </c>
      <c r="G12" s="40"/>
      <c r="H12" s="40"/>
      <c r="I12" s="33" t="s">
        <v>25</v>
      </c>
      <c r="J12" s="66" t="str">
        <f>'Rekapitulace stavby'!AN8</f>
        <v>21. 1. 2021</v>
      </c>
      <c r="K12" s="40"/>
      <c r="L12" s="118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1"/>
      <c r="C13" s="40"/>
      <c r="D13" s="40"/>
      <c r="E13" s="40"/>
      <c r="F13" s="40"/>
      <c r="G13" s="40"/>
      <c r="H13" s="40"/>
      <c r="I13" s="40"/>
      <c r="J13" s="40"/>
      <c r="K13" s="40"/>
      <c r="L13" s="118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1"/>
      <c r="C14" s="40"/>
      <c r="D14" s="33" t="s">
        <v>31</v>
      </c>
      <c r="E14" s="40"/>
      <c r="F14" s="40"/>
      <c r="G14" s="40"/>
      <c r="H14" s="40"/>
      <c r="I14" s="33" t="s">
        <v>32</v>
      </c>
      <c r="J14" s="28" t="s">
        <v>33</v>
      </c>
      <c r="K14" s="40"/>
      <c r="L14" s="118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1"/>
      <c r="C15" s="40"/>
      <c r="D15" s="40"/>
      <c r="E15" s="28" t="s">
        <v>34</v>
      </c>
      <c r="F15" s="40"/>
      <c r="G15" s="40"/>
      <c r="H15" s="40"/>
      <c r="I15" s="33" t="s">
        <v>35</v>
      </c>
      <c r="J15" s="28" t="s">
        <v>3</v>
      </c>
      <c r="K15" s="40"/>
      <c r="L15" s="118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1"/>
      <c r="C16" s="40"/>
      <c r="D16" s="40"/>
      <c r="E16" s="40"/>
      <c r="F16" s="40"/>
      <c r="G16" s="40"/>
      <c r="H16" s="40"/>
      <c r="I16" s="40"/>
      <c r="J16" s="40"/>
      <c r="K16" s="40"/>
      <c r="L16" s="118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1"/>
      <c r="C17" s="40"/>
      <c r="D17" s="33" t="s">
        <v>36</v>
      </c>
      <c r="E17" s="40"/>
      <c r="F17" s="40"/>
      <c r="G17" s="40"/>
      <c r="H17" s="40"/>
      <c r="I17" s="33" t="s">
        <v>32</v>
      </c>
      <c r="J17" s="34" t="str">
        <f>'Rekapitulace stavby'!AN13</f>
        <v>Vyplň údaj</v>
      </c>
      <c r="K17" s="40"/>
      <c r="L17" s="118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1"/>
      <c r="C18" s="40"/>
      <c r="D18" s="40"/>
      <c r="E18" s="34" t="str">
        <f>'Rekapitulace stavby'!E14</f>
        <v>Vyplň údaj</v>
      </c>
      <c r="F18" s="28"/>
      <c r="G18" s="28"/>
      <c r="H18" s="28"/>
      <c r="I18" s="33" t="s">
        <v>35</v>
      </c>
      <c r="J18" s="34" t="str">
        <f>'Rekapitulace stavby'!AN14</f>
        <v>Vyplň údaj</v>
      </c>
      <c r="K18" s="40"/>
      <c r="L18" s="118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1"/>
      <c r="C19" s="40"/>
      <c r="D19" s="40"/>
      <c r="E19" s="40"/>
      <c r="F19" s="40"/>
      <c r="G19" s="40"/>
      <c r="H19" s="40"/>
      <c r="I19" s="40"/>
      <c r="J19" s="40"/>
      <c r="K19" s="40"/>
      <c r="L19" s="118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1"/>
      <c r="C20" s="40"/>
      <c r="D20" s="33" t="s">
        <v>38</v>
      </c>
      <c r="E20" s="40"/>
      <c r="F20" s="40"/>
      <c r="G20" s="40"/>
      <c r="H20" s="40"/>
      <c r="I20" s="33" t="s">
        <v>32</v>
      </c>
      <c r="J20" s="28" t="s">
        <v>39</v>
      </c>
      <c r="K20" s="40"/>
      <c r="L20" s="118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1"/>
      <c r="C21" s="40"/>
      <c r="D21" s="40"/>
      <c r="E21" s="28" t="s">
        <v>40</v>
      </c>
      <c r="F21" s="40"/>
      <c r="G21" s="40"/>
      <c r="H21" s="40"/>
      <c r="I21" s="33" t="s">
        <v>35</v>
      </c>
      <c r="J21" s="28" t="s">
        <v>3</v>
      </c>
      <c r="K21" s="40"/>
      <c r="L21" s="118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1"/>
      <c r="C22" s="40"/>
      <c r="D22" s="40"/>
      <c r="E22" s="40"/>
      <c r="F22" s="40"/>
      <c r="G22" s="40"/>
      <c r="H22" s="40"/>
      <c r="I22" s="40"/>
      <c r="J22" s="40"/>
      <c r="K22" s="40"/>
      <c r="L22" s="118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1"/>
      <c r="C23" s="40"/>
      <c r="D23" s="33" t="s">
        <v>42</v>
      </c>
      <c r="E23" s="40"/>
      <c r="F23" s="40"/>
      <c r="G23" s="40"/>
      <c r="H23" s="40"/>
      <c r="I23" s="33" t="s">
        <v>32</v>
      </c>
      <c r="J23" s="28" t="s">
        <v>39</v>
      </c>
      <c r="K23" s="40"/>
      <c r="L23" s="118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1"/>
      <c r="C24" s="40"/>
      <c r="D24" s="40"/>
      <c r="E24" s="28" t="s">
        <v>43</v>
      </c>
      <c r="F24" s="40"/>
      <c r="G24" s="40"/>
      <c r="H24" s="40"/>
      <c r="I24" s="33" t="s">
        <v>35</v>
      </c>
      <c r="J24" s="28" t="s">
        <v>3</v>
      </c>
      <c r="K24" s="40"/>
      <c r="L24" s="118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1"/>
      <c r="C25" s="40"/>
      <c r="D25" s="40"/>
      <c r="E25" s="40"/>
      <c r="F25" s="40"/>
      <c r="G25" s="40"/>
      <c r="H25" s="40"/>
      <c r="I25" s="40"/>
      <c r="J25" s="40"/>
      <c r="K25" s="40"/>
      <c r="L25" s="118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1"/>
      <c r="C26" s="40"/>
      <c r="D26" s="33" t="s">
        <v>44</v>
      </c>
      <c r="E26" s="40"/>
      <c r="F26" s="40"/>
      <c r="G26" s="40"/>
      <c r="H26" s="40"/>
      <c r="I26" s="40"/>
      <c r="J26" s="40"/>
      <c r="K26" s="40"/>
      <c r="L26" s="118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19"/>
      <c r="B27" s="120"/>
      <c r="C27" s="119"/>
      <c r="D27" s="119"/>
      <c r="E27" s="38" t="s">
        <v>3</v>
      </c>
      <c r="F27" s="38"/>
      <c r="G27" s="38"/>
      <c r="H27" s="38"/>
      <c r="I27" s="119"/>
      <c r="J27" s="119"/>
      <c r="K27" s="119"/>
      <c r="L27" s="121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</row>
    <row r="28" spans="1:31" s="2" customFormat="1" ht="6.95" customHeight="1">
      <c r="A28" s="40"/>
      <c r="B28" s="41"/>
      <c r="C28" s="40"/>
      <c r="D28" s="40"/>
      <c r="E28" s="40"/>
      <c r="F28" s="40"/>
      <c r="G28" s="40"/>
      <c r="H28" s="40"/>
      <c r="I28" s="40"/>
      <c r="J28" s="40"/>
      <c r="K28" s="40"/>
      <c r="L28" s="118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1"/>
      <c r="C29" s="40"/>
      <c r="D29" s="86"/>
      <c r="E29" s="86"/>
      <c r="F29" s="86"/>
      <c r="G29" s="86"/>
      <c r="H29" s="86"/>
      <c r="I29" s="86"/>
      <c r="J29" s="86"/>
      <c r="K29" s="86"/>
      <c r="L29" s="118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1"/>
      <c r="C30" s="40"/>
      <c r="D30" s="122" t="s">
        <v>46</v>
      </c>
      <c r="E30" s="40"/>
      <c r="F30" s="40"/>
      <c r="G30" s="40"/>
      <c r="H30" s="40"/>
      <c r="I30" s="40"/>
      <c r="J30" s="92">
        <f>ROUND(J86,2)</f>
        <v>0</v>
      </c>
      <c r="K30" s="40"/>
      <c r="L30" s="118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1"/>
      <c r="C31" s="40"/>
      <c r="D31" s="86"/>
      <c r="E31" s="86"/>
      <c r="F31" s="86"/>
      <c r="G31" s="86"/>
      <c r="H31" s="86"/>
      <c r="I31" s="86"/>
      <c r="J31" s="86"/>
      <c r="K31" s="86"/>
      <c r="L31" s="118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1"/>
      <c r="C32" s="40"/>
      <c r="D32" s="40"/>
      <c r="E32" s="40"/>
      <c r="F32" s="45" t="s">
        <v>48</v>
      </c>
      <c r="G32" s="40"/>
      <c r="H32" s="40"/>
      <c r="I32" s="45" t="s">
        <v>47</v>
      </c>
      <c r="J32" s="45" t="s">
        <v>49</v>
      </c>
      <c r="K32" s="40"/>
      <c r="L32" s="118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1"/>
      <c r="C33" s="40"/>
      <c r="D33" s="123" t="s">
        <v>50</v>
      </c>
      <c r="E33" s="33" t="s">
        <v>51</v>
      </c>
      <c r="F33" s="124">
        <f>ROUND((SUM(BE86:BE176)),2)</f>
        <v>0</v>
      </c>
      <c r="G33" s="40"/>
      <c r="H33" s="40"/>
      <c r="I33" s="125">
        <v>0.21</v>
      </c>
      <c r="J33" s="124">
        <f>ROUND(((SUM(BE86:BE176))*I33),2)</f>
        <v>0</v>
      </c>
      <c r="K33" s="40"/>
      <c r="L33" s="118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1"/>
      <c r="C34" s="40"/>
      <c r="D34" s="40"/>
      <c r="E34" s="33" t="s">
        <v>52</v>
      </c>
      <c r="F34" s="124">
        <f>ROUND((SUM(BF86:BF176)),2)</f>
        <v>0</v>
      </c>
      <c r="G34" s="40"/>
      <c r="H34" s="40"/>
      <c r="I34" s="125">
        <v>0.15</v>
      </c>
      <c r="J34" s="124">
        <f>ROUND(((SUM(BF86:BF176))*I34),2)</f>
        <v>0</v>
      </c>
      <c r="K34" s="40"/>
      <c r="L34" s="118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1"/>
      <c r="C35" s="40"/>
      <c r="D35" s="40"/>
      <c r="E35" s="33" t="s">
        <v>53</v>
      </c>
      <c r="F35" s="124">
        <f>ROUND((SUM(BG86:BG176)),2)</f>
        <v>0</v>
      </c>
      <c r="G35" s="40"/>
      <c r="H35" s="40"/>
      <c r="I35" s="125">
        <v>0.21</v>
      </c>
      <c r="J35" s="124">
        <f>0</f>
        <v>0</v>
      </c>
      <c r="K35" s="40"/>
      <c r="L35" s="118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1"/>
      <c r="C36" s="40"/>
      <c r="D36" s="40"/>
      <c r="E36" s="33" t="s">
        <v>54</v>
      </c>
      <c r="F36" s="124">
        <f>ROUND((SUM(BH86:BH176)),2)</f>
        <v>0</v>
      </c>
      <c r="G36" s="40"/>
      <c r="H36" s="40"/>
      <c r="I36" s="125">
        <v>0.15</v>
      </c>
      <c r="J36" s="124">
        <f>0</f>
        <v>0</v>
      </c>
      <c r="K36" s="40"/>
      <c r="L36" s="118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1"/>
      <c r="C37" s="40"/>
      <c r="D37" s="40"/>
      <c r="E37" s="33" t="s">
        <v>55</v>
      </c>
      <c r="F37" s="124">
        <f>ROUND((SUM(BI86:BI176)),2)</f>
        <v>0</v>
      </c>
      <c r="G37" s="40"/>
      <c r="H37" s="40"/>
      <c r="I37" s="125">
        <v>0</v>
      </c>
      <c r="J37" s="124">
        <f>0</f>
        <v>0</v>
      </c>
      <c r="K37" s="40"/>
      <c r="L37" s="118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1"/>
      <c r="C38" s="40"/>
      <c r="D38" s="40"/>
      <c r="E38" s="40"/>
      <c r="F38" s="40"/>
      <c r="G38" s="40"/>
      <c r="H38" s="40"/>
      <c r="I38" s="40"/>
      <c r="J38" s="40"/>
      <c r="K38" s="40"/>
      <c r="L38" s="118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1"/>
      <c r="C39" s="126"/>
      <c r="D39" s="127" t="s">
        <v>56</v>
      </c>
      <c r="E39" s="78"/>
      <c r="F39" s="78"/>
      <c r="G39" s="128" t="s">
        <v>57</v>
      </c>
      <c r="H39" s="129" t="s">
        <v>58</v>
      </c>
      <c r="I39" s="78"/>
      <c r="J39" s="130">
        <f>SUM(J30:J37)</f>
        <v>0</v>
      </c>
      <c r="K39" s="131"/>
      <c r="L39" s="118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57"/>
      <c r="C40" s="58"/>
      <c r="D40" s="58"/>
      <c r="E40" s="58"/>
      <c r="F40" s="58"/>
      <c r="G40" s="58"/>
      <c r="H40" s="58"/>
      <c r="I40" s="58"/>
      <c r="J40" s="58"/>
      <c r="K40" s="58"/>
      <c r="L40" s="118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59"/>
      <c r="C44" s="60"/>
      <c r="D44" s="60"/>
      <c r="E44" s="60"/>
      <c r="F44" s="60"/>
      <c r="G44" s="60"/>
      <c r="H44" s="60"/>
      <c r="I44" s="60"/>
      <c r="J44" s="60"/>
      <c r="K44" s="60"/>
      <c r="L44" s="118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4" t="s">
        <v>189</v>
      </c>
      <c r="D45" s="40"/>
      <c r="E45" s="40"/>
      <c r="F45" s="40"/>
      <c r="G45" s="40"/>
      <c r="H45" s="40"/>
      <c r="I45" s="40"/>
      <c r="J45" s="40"/>
      <c r="K45" s="40"/>
      <c r="L45" s="118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0"/>
      <c r="D46" s="40"/>
      <c r="E46" s="40"/>
      <c r="F46" s="40"/>
      <c r="G46" s="40"/>
      <c r="H46" s="40"/>
      <c r="I46" s="40"/>
      <c r="J46" s="40"/>
      <c r="K46" s="40"/>
      <c r="L46" s="118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3" t="s">
        <v>17</v>
      </c>
      <c r="D47" s="40"/>
      <c r="E47" s="40"/>
      <c r="F47" s="40"/>
      <c r="G47" s="40"/>
      <c r="H47" s="40"/>
      <c r="I47" s="40"/>
      <c r="J47" s="40"/>
      <c r="K47" s="40"/>
      <c r="L47" s="118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0"/>
      <c r="D48" s="40"/>
      <c r="E48" s="117" t="str">
        <f>E7</f>
        <v>II/187 Kolínec průtah</v>
      </c>
      <c r="F48" s="33"/>
      <c r="G48" s="33"/>
      <c r="H48" s="33"/>
      <c r="I48" s="40"/>
      <c r="J48" s="40"/>
      <c r="K48" s="40"/>
      <c r="L48" s="118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3" t="s">
        <v>187</v>
      </c>
      <c r="D49" s="40"/>
      <c r="E49" s="40"/>
      <c r="F49" s="40"/>
      <c r="G49" s="40"/>
      <c r="H49" s="40"/>
      <c r="I49" s="40"/>
      <c r="J49" s="40"/>
      <c r="K49" s="40"/>
      <c r="L49" s="118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0"/>
      <c r="D50" s="40"/>
      <c r="E50" s="64" t="str">
        <f>E9</f>
        <v>SO 102.2 - Chodníky - II. úsek - neuznatelné náklady</v>
      </c>
      <c r="F50" s="40"/>
      <c r="G50" s="40"/>
      <c r="H50" s="40"/>
      <c r="I50" s="40"/>
      <c r="J50" s="40"/>
      <c r="K50" s="40"/>
      <c r="L50" s="118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0"/>
      <c r="D51" s="40"/>
      <c r="E51" s="40"/>
      <c r="F51" s="40"/>
      <c r="G51" s="40"/>
      <c r="H51" s="40"/>
      <c r="I51" s="40"/>
      <c r="J51" s="40"/>
      <c r="K51" s="40"/>
      <c r="L51" s="118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3" t="s">
        <v>23</v>
      </c>
      <c r="D52" s="40"/>
      <c r="E52" s="40"/>
      <c r="F52" s="28" t="str">
        <f>F12</f>
        <v>Kolínec</v>
      </c>
      <c r="G52" s="40"/>
      <c r="H52" s="40"/>
      <c r="I52" s="33" t="s">
        <v>25</v>
      </c>
      <c r="J52" s="66" t="str">
        <f>IF(J12="","",J12)</f>
        <v>21. 1. 2021</v>
      </c>
      <c r="K52" s="40"/>
      <c r="L52" s="118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0"/>
      <c r="D53" s="40"/>
      <c r="E53" s="40"/>
      <c r="F53" s="40"/>
      <c r="G53" s="40"/>
      <c r="H53" s="40"/>
      <c r="I53" s="40"/>
      <c r="J53" s="40"/>
      <c r="K53" s="40"/>
      <c r="L53" s="118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40.05" customHeight="1">
      <c r="A54" s="40"/>
      <c r="B54" s="41"/>
      <c r="C54" s="33" t="s">
        <v>31</v>
      </c>
      <c r="D54" s="40"/>
      <c r="E54" s="40"/>
      <c r="F54" s="28" t="str">
        <f>E15</f>
        <v>Městys Kolínec, Kolínec 28, 341 12 Kolínec</v>
      </c>
      <c r="G54" s="40"/>
      <c r="H54" s="40"/>
      <c r="I54" s="33" t="s">
        <v>38</v>
      </c>
      <c r="J54" s="38" t="str">
        <f>E21</f>
        <v>Ing. arch. Martin Jirovský Ph.D., MBA</v>
      </c>
      <c r="K54" s="40"/>
      <c r="L54" s="118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40.05" customHeight="1">
      <c r="A55" s="40"/>
      <c r="B55" s="41"/>
      <c r="C55" s="33" t="s">
        <v>36</v>
      </c>
      <c r="D55" s="40"/>
      <c r="E55" s="40"/>
      <c r="F55" s="28" t="str">
        <f>IF(E18="","",E18)</f>
        <v>Vyplň údaj</v>
      </c>
      <c r="G55" s="40"/>
      <c r="H55" s="40"/>
      <c r="I55" s="33" t="s">
        <v>42</v>
      </c>
      <c r="J55" s="38" t="str">
        <f>E24</f>
        <v>Centrum služen Staré město; Petra Stejskalová</v>
      </c>
      <c r="K55" s="40"/>
      <c r="L55" s="118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0"/>
      <c r="D56" s="40"/>
      <c r="E56" s="40"/>
      <c r="F56" s="40"/>
      <c r="G56" s="40"/>
      <c r="H56" s="40"/>
      <c r="I56" s="40"/>
      <c r="J56" s="40"/>
      <c r="K56" s="40"/>
      <c r="L56" s="118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32" t="s">
        <v>190</v>
      </c>
      <c r="D57" s="126"/>
      <c r="E57" s="126"/>
      <c r="F57" s="126"/>
      <c r="G57" s="126"/>
      <c r="H57" s="126"/>
      <c r="I57" s="126"/>
      <c r="J57" s="133" t="s">
        <v>191</v>
      </c>
      <c r="K57" s="126"/>
      <c r="L57" s="118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0"/>
      <c r="D58" s="40"/>
      <c r="E58" s="40"/>
      <c r="F58" s="40"/>
      <c r="G58" s="40"/>
      <c r="H58" s="40"/>
      <c r="I58" s="40"/>
      <c r="J58" s="40"/>
      <c r="K58" s="40"/>
      <c r="L58" s="118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34" t="s">
        <v>78</v>
      </c>
      <c r="D59" s="40"/>
      <c r="E59" s="40"/>
      <c r="F59" s="40"/>
      <c r="G59" s="40"/>
      <c r="H59" s="40"/>
      <c r="I59" s="40"/>
      <c r="J59" s="92">
        <f>J86</f>
        <v>0</v>
      </c>
      <c r="K59" s="40"/>
      <c r="L59" s="118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20" t="s">
        <v>192</v>
      </c>
    </row>
    <row r="60" spans="1:31" s="9" customFormat="1" ht="24.95" customHeight="1">
      <c r="A60" s="9"/>
      <c r="B60" s="135"/>
      <c r="C60" s="9"/>
      <c r="D60" s="136" t="s">
        <v>193</v>
      </c>
      <c r="E60" s="137"/>
      <c r="F60" s="137"/>
      <c r="G60" s="137"/>
      <c r="H60" s="137"/>
      <c r="I60" s="137"/>
      <c r="J60" s="138">
        <f>J87</f>
        <v>0</v>
      </c>
      <c r="K60" s="9"/>
      <c r="L60" s="135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39"/>
      <c r="C61" s="10"/>
      <c r="D61" s="140" t="s">
        <v>194</v>
      </c>
      <c r="E61" s="141"/>
      <c r="F61" s="141"/>
      <c r="G61" s="141"/>
      <c r="H61" s="141"/>
      <c r="I61" s="141"/>
      <c r="J61" s="142">
        <f>J88</f>
        <v>0</v>
      </c>
      <c r="K61" s="10"/>
      <c r="L61" s="13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39"/>
      <c r="C62" s="10"/>
      <c r="D62" s="140" t="s">
        <v>195</v>
      </c>
      <c r="E62" s="141"/>
      <c r="F62" s="141"/>
      <c r="G62" s="141"/>
      <c r="H62" s="141"/>
      <c r="I62" s="141"/>
      <c r="J62" s="142">
        <f>J122</f>
        <v>0</v>
      </c>
      <c r="K62" s="10"/>
      <c r="L62" s="13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39"/>
      <c r="C63" s="10"/>
      <c r="D63" s="140" t="s">
        <v>197</v>
      </c>
      <c r="E63" s="141"/>
      <c r="F63" s="141"/>
      <c r="G63" s="141"/>
      <c r="H63" s="141"/>
      <c r="I63" s="141"/>
      <c r="J63" s="142">
        <f>J125</f>
        <v>0</v>
      </c>
      <c r="K63" s="10"/>
      <c r="L63" s="13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39"/>
      <c r="C64" s="10"/>
      <c r="D64" s="140" t="s">
        <v>198</v>
      </c>
      <c r="E64" s="141"/>
      <c r="F64" s="141"/>
      <c r="G64" s="141"/>
      <c r="H64" s="141"/>
      <c r="I64" s="141"/>
      <c r="J64" s="142">
        <f>J146</f>
        <v>0</v>
      </c>
      <c r="K64" s="10"/>
      <c r="L64" s="13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39"/>
      <c r="C65" s="10"/>
      <c r="D65" s="140" t="s">
        <v>199</v>
      </c>
      <c r="E65" s="141"/>
      <c r="F65" s="141"/>
      <c r="G65" s="141"/>
      <c r="H65" s="141"/>
      <c r="I65" s="141"/>
      <c r="J65" s="142">
        <f>J168</f>
        <v>0</v>
      </c>
      <c r="K65" s="10"/>
      <c r="L65" s="13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39"/>
      <c r="C66" s="10"/>
      <c r="D66" s="140" t="s">
        <v>200</v>
      </c>
      <c r="E66" s="141"/>
      <c r="F66" s="141"/>
      <c r="G66" s="141"/>
      <c r="H66" s="141"/>
      <c r="I66" s="141"/>
      <c r="J66" s="142">
        <f>J174</f>
        <v>0</v>
      </c>
      <c r="K66" s="10"/>
      <c r="L66" s="139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2" customFormat="1" ht="21.8" customHeight="1">
      <c r="A67" s="40"/>
      <c r="B67" s="41"/>
      <c r="C67" s="40"/>
      <c r="D67" s="40"/>
      <c r="E67" s="40"/>
      <c r="F67" s="40"/>
      <c r="G67" s="40"/>
      <c r="H67" s="40"/>
      <c r="I67" s="40"/>
      <c r="J67" s="40"/>
      <c r="K67" s="40"/>
      <c r="L67" s="118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68" spans="1:31" s="2" customFormat="1" ht="6.95" customHeight="1">
      <c r="A68" s="40"/>
      <c r="B68" s="57"/>
      <c r="C68" s="58"/>
      <c r="D68" s="58"/>
      <c r="E68" s="58"/>
      <c r="F68" s="58"/>
      <c r="G68" s="58"/>
      <c r="H68" s="58"/>
      <c r="I68" s="58"/>
      <c r="J68" s="58"/>
      <c r="K68" s="58"/>
      <c r="L68" s="118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72" spans="1:31" s="2" customFormat="1" ht="6.95" customHeight="1">
      <c r="A72" s="40"/>
      <c r="B72" s="59"/>
      <c r="C72" s="60"/>
      <c r="D72" s="60"/>
      <c r="E72" s="60"/>
      <c r="F72" s="60"/>
      <c r="G72" s="60"/>
      <c r="H72" s="60"/>
      <c r="I72" s="60"/>
      <c r="J72" s="60"/>
      <c r="K72" s="60"/>
      <c r="L72" s="118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24.95" customHeight="1">
      <c r="A73" s="40"/>
      <c r="B73" s="41"/>
      <c r="C73" s="24" t="s">
        <v>201</v>
      </c>
      <c r="D73" s="40"/>
      <c r="E73" s="40"/>
      <c r="F73" s="40"/>
      <c r="G73" s="40"/>
      <c r="H73" s="40"/>
      <c r="I73" s="40"/>
      <c r="J73" s="40"/>
      <c r="K73" s="40"/>
      <c r="L73" s="118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6.95" customHeight="1">
      <c r="A74" s="40"/>
      <c r="B74" s="41"/>
      <c r="C74" s="40"/>
      <c r="D74" s="40"/>
      <c r="E74" s="40"/>
      <c r="F74" s="40"/>
      <c r="G74" s="40"/>
      <c r="H74" s="40"/>
      <c r="I74" s="40"/>
      <c r="J74" s="40"/>
      <c r="K74" s="40"/>
      <c r="L74" s="118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2" customHeight="1">
      <c r="A75" s="40"/>
      <c r="B75" s="41"/>
      <c r="C75" s="33" t="s">
        <v>17</v>
      </c>
      <c r="D75" s="40"/>
      <c r="E75" s="40"/>
      <c r="F75" s="40"/>
      <c r="G75" s="40"/>
      <c r="H75" s="40"/>
      <c r="I75" s="40"/>
      <c r="J75" s="40"/>
      <c r="K75" s="40"/>
      <c r="L75" s="118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6.5" customHeight="1">
      <c r="A76" s="40"/>
      <c r="B76" s="41"/>
      <c r="C76" s="40"/>
      <c r="D76" s="40"/>
      <c r="E76" s="117" t="str">
        <f>E7</f>
        <v>II/187 Kolínec průtah</v>
      </c>
      <c r="F76" s="33"/>
      <c r="G76" s="33"/>
      <c r="H76" s="33"/>
      <c r="I76" s="40"/>
      <c r="J76" s="40"/>
      <c r="K76" s="40"/>
      <c r="L76" s="118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2" customHeight="1">
      <c r="A77" s="40"/>
      <c r="B77" s="41"/>
      <c r="C77" s="33" t="s">
        <v>187</v>
      </c>
      <c r="D77" s="40"/>
      <c r="E77" s="40"/>
      <c r="F77" s="40"/>
      <c r="G77" s="40"/>
      <c r="H77" s="40"/>
      <c r="I77" s="40"/>
      <c r="J77" s="40"/>
      <c r="K77" s="40"/>
      <c r="L77" s="118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6.5" customHeight="1">
      <c r="A78" s="40"/>
      <c r="B78" s="41"/>
      <c r="C78" s="40"/>
      <c r="D78" s="40"/>
      <c r="E78" s="64" t="str">
        <f>E9</f>
        <v>SO 102.2 - Chodníky - II. úsek - neuznatelné náklady</v>
      </c>
      <c r="F78" s="40"/>
      <c r="G78" s="40"/>
      <c r="H78" s="40"/>
      <c r="I78" s="40"/>
      <c r="J78" s="40"/>
      <c r="K78" s="40"/>
      <c r="L78" s="118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6.95" customHeight="1">
      <c r="A79" s="40"/>
      <c r="B79" s="41"/>
      <c r="C79" s="40"/>
      <c r="D79" s="40"/>
      <c r="E79" s="40"/>
      <c r="F79" s="40"/>
      <c r="G79" s="40"/>
      <c r="H79" s="40"/>
      <c r="I79" s="40"/>
      <c r="J79" s="40"/>
      <c r="K79" s="40"/>
      <c r="L79" s="118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2" customHeight="1">
      <c r="A80" s="40"/>
      <c r="B80" s="41"/>
      <c r="C80" s="33" t="s">
        <v>23</v>
      </c>
      <c r="D80" s="40"/>
      <c r="E80" s="40"/>
      <c r="F80" s="28" t="str">
        <f>F12</f>
        <v>Kolínec</v>
      </c>
      <c r="G80" s="40"/>
      <c r="H80" s="40"/>
      <c r="I80" s="33" t="s">
        <v>25</v>
      </c>
      <c r="J80" s="66" t="str">
        <f>IF(J12="","",J12)</f>
        <v>21. 1. 2021</v>
      </c>
      <c r="K80" s="40"/>
      <c r="L80" s="118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6.95" customHeight="1">
      <c r="A81" s="40"/>
      <c r="B81" s="41"/>
      <c r="C81" s="40"/>
      <c r="D81" s="40"/>
      <c r="E81" s="40"/>
      <c r="F81" s="40"/>
      <c r="G81" s="40"/>
      <c r="H81" s="40"/>
      <c r="I81" s="40"/>
      <c r="J81" s="40"/>
      <c r="K81" s="40"/>
      <c r="L81" s="118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40.05" customHeight="1">
      <c r="A82" s="40"/>
      <c r="B82" s="41"/>
      <c r="C82" s="33" t="s">
        <v>31</v>
      </c>
      <c r="D82" s="40"/>
      <c r="E82" s="40"/>
      <c r="F82" s="28" t="str">
        <f>E15</f>
        <v>Městys Kolínec, Kolínec 28, 341 12 Kolínec</v>
      </c>
      <c r="G82" s="40"/>
      <c r="H82" s="40"/>
      <c r="I82" s="33" t="s">
        <v>38</v>
      </c>
      <c r="J82" s="38" t="str">
        <f>E21</f>
        <v>Ing. arch. Martin Jirovský Ph.D., MBA</v>
      </c>
      <c r="K82" s="40"/>
      <c r="L82" s="118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40.05" customHeight="1">
      <c r="A83" s="40"/>
      <c r="B83" s="41"/>
      <c r="C83" s="33" t="s">
        <v>36</v>
      </c>
      <c r="D83" s="40"/>
      <c r="E83" s="40"/>
      <c r="F83" s="28" t="str">
        <f>IF(E18="","",E18)</f>
        <v>Vyplň údaj</v>
      </c>
      <c r="G83" s="40"/>
      <c r="H83" s="40"/>
      <c r="I83" s="33" t="s">
        <v>42</v>
      </c>
      <c r="J83" s="38" t="str">
        <f>E24</f>
        <v>Centrum služen Staré město; Petra Stejskalová</v>
      </c>
      <c r="K83" s="40"/>
      <c r="L83" s="118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0.3" customHeight="1">
      <c r="A84" s="40"/>
      <c r="B84" s="41"/>
      <c r="C84" s="40"/>
      <c r="D84" s="40"/>
      <c r="E84" s="40"/>
      <c r="F84" s="40"/>
      <c r="G84" s="40"/>
      <c r="H84" s="40"/>
      <c r="I84" s="40"/>
      <c r="J84" s="40"/>
      <c r="K84" s="40"/>
      <c r="L84" s="118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11" customFormat="1" ht="29.25" customHeight="1">
      <c r="A85" s="143"/>
      <c r="B85" s="144"/>
      <c r="C85" s="145" t="s">
        <v>202</v>
      </c>
      <c r="D85" s="146" t="s">
        <v>65</v>
      </c>
      <c r="E85" s="146" t="s">
        <v>61</v>
      </c>
      <c r="F85" s="146" t="s">
        <v>62</v>
      </c>
      <c r="G85" s="146" t="s">
        <v>203</v>
      </c>
      <c r="H85" s="146" t="s">
        <v>204</v>
      </c>
      <c r="I85" s="146" t="s">
        <v>205</v>
      </c>
      <c r="J85" s="147" t="s">
        <v>191</v>
      </c>
      <c r="K85" s="148" t="s">
        <v>206</v>
      </c>
      <c r="L85" s="149"/>
      <c r="M85" s="82" t="s">
        <v>3</v>
      </c>
      <c r="N85" s="83" t="s">
        <v>50</v>
      </c>
      <c r="O85" s="83" t="s">
        <v>207</v>
      </c>
      <c r="P85" s="83" t="s">
        <v>208</v>
      </c>
      <c r="Q85" s="83" t="s">
        <v>209</v>
      </c>
      <c r="R85" s="83" t="s">
        <v>210</v>
      </c>
      <c r="S85" s="83" t="s">
        <v>211</v>
      </c>
      <c r="T85" s="84" t="s">
        <v>212</v>
      </c>
      <c r="U85" s="143"/>
      <c r="V85" s="143"/>
      <c r="W85" s="143"/>
      <c r="X85" s="143"/>
      <c r="Y85" s="143"/>
      <c r="Z85" s="143"/>
      <c r="AA85" s="143"/>
      <c r="AB85" s="143"/>
      <c r="AC85" s="143"/>
      <c r="AD85" s="143"/>
      <c r="AE85" s="143"/>
    </row>
    <row r="86" spans="1:63" s="2" customFormat="1" ht="22.8" customHeight="1">
      <c r="A86" s="40"/>
      <c r="B86" s="41"/>
      <c r="C86" s="89" t="s">
        <v>213</v>
      </c>
      <c r="D86" s="40"/>
      <c r="E86" s="40"/>
      <c r="F86" s="40"/>
      <c r="G86" s="40"/>
      <c r="H86" s="40"/>
      <c r="I86" s="40"/>
      <c r="J86" s="150">
        <f>BK86</f>
        <v>0</v>
      </c>
      <c r="K86" s="40"/>
      <c r="L86" s="41"/>
      <c r="M86" s="85"/>
      <c r="N86" s="70"/>
      <c r="O86" s="86"/>
      <c r="P86" s="151">
        <f>P87</f>
        <v>0</v>
      </c>
      <c r="Q86" s="86"/>
      <c r="R86" s="151">
        <f>R87</f>
        <v>261.41301774</v>
      </c>
      <c r="S86" s="86"/>
      <c r="T86" s="152">
        <f>T87</f>
        <v>6.38</v>
      </c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T86" s="20" t="s">
        <v>79</v>
      </c>
      <c r="AU86" s="20" t="s">
        <v>192</v>
      </c>
      <c r="BK86" s="153">
        <f>BK87</f>
        <v>0</v>
      </c>
    </row>
    <row r="87" spans="1:63" s="12" customFormat="1" ht="25.9" customHeight="1">
      <c r="A87" s="12"/>
      <c r="B87" s="154"/>
      <c r="C87" s="12"/>
      <c r="D87" s="155" t="s">
        <v>79</v>
      </c>
      <c r="E87" s="156" t="s">
        <v>214</v>
      </c>
      <c r="F87" s="156" t="s">
        <v>215</v>
      </c>
      <c r="G87" s="12"/>
      <c r="H87" s="12"/>
      <c r="I87" s="157"/>
      <c r="J87" s="158">
        <f>BK87</f>
        <v>0</v>
      </c>
      <c r="K87" s="12"/>
      <c r="L87" s="154"/>
      <c r="M87" s="159"/>
      <c r="N87" s="160"/>
      <c r="O87" s="160"/>
      <c r="P87" s="161">
        <f>P88+P122+P125+P146+P168+P174</f>
        <v>0</v>
      </c>
      <c r="Q87" s="160"/>
      <c r="R87" s="161">
        <f>R88+R122+R125+R146+R168+R174</f>
        <v>261.41301774</v>
      </c>
      <c r="S87" s="160"/>
      <c r="T87" s="162">
        <f>T88+T122+T125+T146+T168+T174</f>
        <v>6.38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155" t="s">
        <v>88</v>
      </c>
      <c r="AT87" s="163" t="s">
        <v>79</v>
      </c>
      <c r="AU87" s="163" t="s">
        <v>80</v>
      </c>
      <c r="AY87" s="155" t="s">
        <v>216</v>
      </c>
      <c r="BK87" s="164">
        <f>BK88+BK122+BK125+BK146+BK168+BK174</f>
        <v>0</v>
      </c>
    </row>
    <row r="88" spans="1:63" s="12" customFormat="1" ht="22.8" customHeight="1">
      <c r="A88" s="12"/>
      <c r="B88" s="154"/>
      <c r="C88" s="12"/>
      <c r="D88" s="155" t="s">
        <v>79</v>
      </c>
      <c r="E88" s="165" t="s">
        <v>88</v>
      </c>
      <c r="F88" s="165" t="s">
        <v>217</v>
      </c>
      <c r="G88" s="12"/>
      <c r="H88" s="12"/>
      <c r="I88" s="157"/>
      <c r="J88" s="166">
        <f>BK88</f>
        <v>0</v>
      </c>
      <c r="K88" s="12"/>
      <c r="L88" s="154"/>
      <c r="M88" s="159"/>
      <c r="N88" s="160"/>
      <c r="O88" s="160"/>
      <c r="P88" s="161">
        <f>SUM(P89:P121)</f>
        <v>0</v>
      </c>
      <c r="Q88" s="160"/>
      <c r="R88" s="161">
        <f>SUM(R89:R121)</f>
        <v>0.028354999999999998</v>
      </c>
      <c r="S88" s="160"/>
      <c r="T88" s="162">
        <f>SUM(T89:T121)</f>
        <v>6.38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155" t="s">
        <v>88</v>
      </c>
      <c r="AT88" s="163" t="s">
        <v>79</v>
      </c>
      <c r="AU88" s="163" t="s">
        <v>88</v>
      </c>
      <c r="AY88" s="155" t="s">
        <v>216</v>
      </c>
      <c r="BK88" s="164">
        <f>SUM(BK89:BK121)</f>
        <v>0</v>
      </c>
    </row>
    <row r="89" spans="1:65" s="2" customFormat="1" ht="37.8" customHeight="1">
      <c r="A89" s="40"/>
      <c r="B89" s="167"/>
      <c r="C89" s="168" t="s">
        <v>88</v>
      </c>
      <c r="D89" s="168" t="s">
        <v>218</v>
      </c>
      <c r="E89" s="169" t="s">
        <v>258</v>
      </c>
      <c r="F89" s="170" t="s">
        <v>259</v>
      </c>
      <c r="G89" s="171" t="s">
        <v>260</v>
      </c>
      <c r="H89" s="172">
        <v>22</v>
      </c>
      <c r="I89" s="173"/>
      <c r="J89" s="174">
        <f>ROUND(I89*H89,2)</f>
        <v>0</v>
      </c>
      <c r="K89" s="175"/>
      <c r="L89" s="41"/>
      <c r="M89" s="176" t="s">
        <v>3</v>
      </c>
      <c r="N89" s="177" t="s">
        <v>51</v>
      </c>
      <c r="O89" s="74"/>
      <c r="P89" s="178">
        <f>O89*H89</f>
        <v>0</v>
      </c>
      <c r="Q89" s="178">
        <v>0</v>
      </c>
      <c r="R89" s="178">
        <f>Q89*H89</f>
        <v>0</v>
      </c>
      <c r="S89" s="178">
        <v>0.29</v>
      </c>
      <c r="T89" s="179">
        <f>S89*H89</f>
        <v>6.38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R89" s="180" t="s">
        <v>222</v>
      </c>
      <c r="AT89" s="180" t="s">
        <v>218</v>
      </c>
      <c r="AU89" s="180" t="s">
        <v>22</v>
      </c>
      <c r="AY89" s="20" t="s">
        <v>216</v>
      </c>
      <c r="BE89" s="181">
        <f>IF(N89="základní",J89,0)</f>
        <v>0</v>
      </c>
      <c r="BF89" s="181">
        <f>IF(N89="snížená",J89,0)</f>
        <v>0</v>
      </c>
      <c r="BG89" s="181">
        <f>IF(N89="zákl. přenesená",J89,0)</f>
        <v>0</v>
      </c>
      <c r="BH89" s="181">
        <f>IF(N89="sníž. přenesená",J89,0)</f>
        <v>0</v>
      </c>
      <c r="BI89" s="181">
        <f>IF(N89="nulová",J89,0)</f>
        <v>0</v>
      </c>
      <c r="BJ89" s="20" t="s">
        <v>88</v>
      </c>
      <c r="BK89" s="181">
        <f>ROUND(I89*H89,2)</f>
        <v>0</v>
      </c>
      <c r="BL89" s="20" t="s">
        <v>222</v>
      </c>
      <c r="BM89" s="180" t="s">
        <v>261</v>
      </c>
    </row>
    <row r="90" spans="1:51" s="13" customFormat="1" ht="12">
      <c r="A90" s="13"/>
      <c r="B90" s="182"/>
      <c r="C90" s="13"/>
      <c r="D90" s="183" t="s">
        <v>224</v>
      </c>
      <c r="E90" s="184" t="s">
        <v>3</v>
      </c>
      <c r="F90" s="185" t="s">
        <v>661</v>
      </c>
      <c r="G90" s="13"/>
      <c r="H90" s="186">
        <v>22</v>
      </c>
      <c r="I90" s="187"/>
      <c r="J90" s="13"/>
      <c r="K90" s="13"/>
      <c r="L90" s="182"/>
      <c r="M90" s="188"/>
      <c r="N90" s="189"/>
      <c r="O90" s="189"/>
      <c r="P90" s="189"/>
      <c r="Q90" s="189"/>
      <c r="R90" s="189"/>
      <c r="S90" s="189"/>
      <c r="T90" s="190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184" t="s">
        <v>224</v>
      </c>
      <c r="AU90" s="184" t="s">
        <v>22</v>
      </c>
      <c r="AV90" s="13" t="s">
        <v>22</v>
      </c>
      <c r="AW90" s="13" t="s">
        <v>41</v>
      </c>
      <c r="AX90" s="13" t="s">
        <v>88</v>
      </c>
      <c r="AY90" s="184" t="s">
        <v>216</v>
      </c>
    </row>
    <row r="91" spans="1:65" s="2" customFormat="1" ht="24.15" customHeight="1">
      <c r="A91" s="40"/>
      <c r="B91" s="167"/>
      <c r="C91" s="168" t="s">
        <v>22</v>
      </c>
      <c r="D91" s="168" t="s">
        <v>218</v>
      </c>
      <c r="E91" s="169" t="s">
        <v>662</v>
      </c>
      <c r="F91" s="170" t="s">
        <v>663</v>
      </c>
      <c r="G91" s="171" t="s">
        <v>221</v>
      </c>
      <c r="H91" s="172">
        <v>110.5</v>
      </c>
      <c r="I91" s="173"/>
      <c r="J91" s="174">
        <f>ROUND(I91*H91,2)</f>
        <v>0</v>
      </c>
      <c r="K91" s="175"/>
      <c r="L91" s="41"/>
      <c r="M91" s="176" t="s">
        <v>3</v>
      </c>
      <c r="N91" s="177" t="s">
        <v>51</v>
      </c>
      <c r="O91" s="74"/>
      <c r="P91" s="178">
        <f>O91*H91</f>
        <v>0</v>
      </c>
      <c r="Q91" s="178">
        <v>0</v>
      </c>
      <c r="R91" s="178">
        <f>Q91*H91</f>
        <v>0</v>
      </c>
      <c r="S91" s="178">
        <v>0</v>
      </c>
      <c r="T91" s="179">
        <f>S91*H91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180" t="s">
        <v>222</v>
      </c>
      <c r="AT91" s="180" t="s">
        <v>218</v>
      </c>
      <c r="AU91" s="180" t="s">
        <v>22</v>
      </c>
      <c r="AY91" s="20" t="s">
        <v>216</v>
      </c>
      <c r="BE91" s="181">
        <f>IF(N91="základní",J91,0)</f>
        <v>0</v>
      </c>
      <c r="BF91" s="181">
        <f>IF(N91="snížená",J91,0)</f>
        <v>0</v>
      </c>
      <c r="BG91" s="181">
        <f>IF(N91="zákl. přenesená",J91,0)</f>
        <v>0</v>
      </c>
      <c r="BH91" s="181">
        <f>IF(N91="sníž. přenesená",J91,0)</f>
        <v>0</v>
      </c>
      <c r="BI91" s="181">
        <f>IF(N91="nulová",J91,0)</f>
        <v>0</v>
      </c>
      <c r="BJ91" s="20" t="s">
        <v>88</v>
      </c>
      <c r="BK91" s="181">
        <f>ROUND(I91*H91,2)</f>
        <v>0</v>
      </c>
      <c r="BL91" s="20" t="s">
        <v>222</v>
      </c>
      <c r="BM91" s="180" t="s">
        <v>664</v>
      </c>
    </row>
    <row r="92" spans="1:65" s="2" customFormat="1" ht="24.15" customHeight="1">
      <c r="A92" s="40"/>
      <c r="B92" s="167"/>
      <c r="C92" s="168" t="s">
        <v>234</v>
      </c>
      <c r="D92" s="168" t="s">
        <v>218</v>
      </c>
      <c r="E92" s="169" t="s">
        <v>665</v>
      </c>
      <c r="F92" s="170" t="s">
        <v>666</v>
      </c>
      <c r="G92" s="171" t="s">
        <v>270</v>
      </c>
      <c r="H92" s="172">
        <v>43.58</v>
      </c>
      <c r="I92" s="173"/>
      <c r="J92" s="174">
        <f>ROUND(I92*H92,2)</f>
        <v>0</v>
      </c>
      <c r="K92" s="175"/>
      <c r="L92" s="41"/>
      <c r="M92" s="176" t="s">
        <v>3</v>
      </c>
      <c r="N92" s="177" t="s">
        <v>51</v>
      </c>
      <c r="O92" s="74"/>
      <c r="P92" s="178">
        <f>O92*H92</f>
        <v>0</v>
      </c>
      <c r="Q92" s="178">
        <v>0</v>
      </c>
      <c r="R92" s="178">
        <f>Q92*H92</f>
        <v>0</v>
      </c>
      <c r="S92" s="178">
        <v>0</v>
      </c>
      <c r="T92" s="179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180" t="s">
        <v>222</v>
      </c>
      <c r="AT92" s="180" t="s">
        <v>218</v>
      </c>
      <c r="AU92" s="180" t="s">
        <v>22</v>
      </c>
      <c r="AY92" s="20" t="s">
        <v>216</v>
      </c>
      <c r="BE92" s="181">
        <f>IF(N92="základní",J92,0)</f>
        <v>0</v>
      </c>
      <c r="BF92" s="181">
        <f>IF(N92="snížená",J92,0)</f>
        <v>0</v>
      </c>
      <c r="BG92" s="181">
        <f>IF(N92="zákl. přenesená",J92,0)</f>
        <v>0</v>
      </c>
      <c r="BH92" s="181">
        <f>IF(N92="sníž. přenesená",J92,0)</f>
        <v>0</v>
      </c>
      <c r="BI92" s="181">
        <f>IF(N92="nulová",J92,0)</f>
        <v>0</v>
      </c>
      <c r="BJ92" s="20" t="s">
        <v>88</v>
      </c>
      <c r="BK92" s="181">
        <f>ROUND(I92*H92,2)</f>
        <v>0</v>
      </c>
      <c r="BL92" s="20" t="s">
        <v>222</v>
      </c>
      <c r="BM92" s="180" t="s">
        <v>667</v>
      </c>
    </row>
    <row r="93" spans="1:65" s="2" customFormat="1" ht="62.7" customHeight="1">
      <c r="A93" s="40"/>
      <c r="B93" s="167"/>
      <c r="C93" s="168" t="s">
        <v>222</v>
      </c>
      <c r="D93" s="168" t="s">
        <v>218</v>
      </c>
      <c r="E93" s="169" t="s">
        <v>287</v>
      </c>
      <c r="F93" s="170" t="s">
        <v>288</v>
      </c>
      <c r="G93" s="171" t="s">
        <v>270</v>
      </c>
      <c r="H93" s="172">
        <v>22.1</v>
      </c>
      <c r="I93" s="173"/>
      <c r="J93" s="174">
        <f>ROUND(I93*H93,2)</f>
        <v>0</v>
      </c>
      <c r="K93" s="175"/>
      <c r="L93" s="41"/>
      <c r="M93" s="176" t="s">
        <v>3</v>
      </c>
      <c r="N93" s="177" t="s">
        <v>51</v>
      </c>
      <c r="O93" s="74"/>
      <c r="P93" s="178">
        <f>O93*H93</f>
        <v>0</v>
      </c>
      <c r="Q93" s="178">
        <v>0</v>
      </c>
      <c r="R93" s="178">
        <f>Q93*H93</f>
        <v>0</v>
      </c>
      <c r="S93" s="178">
        <v>0</v>
      </c>
      <c r="T93" s="179">
        <f>S93*H93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180" t="s">
        <v>222</v>
      </c>
      <c r="AT93" s="180" t="s">
        <v>218</v>
      </c>
      <c r="AU93" s="180" t="s">
        <v>22</v>
      </c>
      <c r="AY93" s="20" t="s">
        <v>216</v>
      </c>
      <c r="BE93" s="181">
        <f>IF(N93="základní",J93,0)</f>
        <v>0</v>
      </c>
      <c r="BF93" s="181">
        <f>IF(N93="snížená",J93,0)</f>
        <v>0</v>
      </c>
      <c r="BG93" s="181">
        <f>IF(N93="zákl. přenesená",J93,0)</f>
        <v>0</v>
      </c>
      <c r="BH93" s="181">
        <f>IF(N93="sníž. přenesená",J93,0)</f>
        <v>0</v>
      </c>
      <c r="BI93" s="181">
        <f>IF(N93="nulová",J93,0)</f>
        <v>0</v>
      </c>
      <c r="BJ93" s="20" t="s">
        <v>88</v>
      </c>
      <c r="BK93" s="181">
        <f>ROUND(I93*H93,2)</f>
        <v>0</v>
      </c>
      <c r="BL93" s="20" t="s">
        <v>222</v>
      </c>
      <c r="BM93" s="180" t="s">
        <v>289</v>
      </c>
    </row>
    <row r="94" spans="1:51" s="13" customFormat="1" ht="12">
      <c r="A94" s="13"/>
      <c r="B94" s="182"/>
      <c r="C94" s="13"/>
      <c r="D94" s="183" t="s">
        <v>224</v>
      </c>
      <c r="E94" s="184" t="s">
        <v>3</v>
      </c>
      <c r="F94" s="185" t="s">
        <v>668</v>
      </c>
      <c r="G94" s="13"/>
      <c r="H94" s="186">
        <v>22.1</v>
      </c>
      <c r="I94" s="187"/>
      <c r="J94" s="13"/>
      <c r="K94" s="13"/>
      <c r="L94" s="182"/>
      <c r="M94" s="188"/>
      <c r="N94" s="189"/>
      <c r="O94" s="189"/>
      <c r="P94" s="189"/>
      <c r="Q94" s="189"/>
      <c r="R94" s="189"/>
      <c r="S94" s="189"/>
      <c r="T94" s="190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184" t="s">
        <v>224</v>
      </c>
      <c r="AU94" s="184" t="s">
        <v>22</v>
      </c>
      <c r="AV94" s="13" t="s">
        <v>22</v>
      </c>
      <c r="AW94" s="13" t="s">
        <v>41</v>
      </c>
      <c r="AX94" s="13" t="s">
        <v>88</v>
      </c>
      <c r="AY94" s="184" t="s">
        <v>216</v>
      </c>
    </row>
    <row r="95" spans="1:65" s="2" customFormat="1" ht="62.7" customHeight="1">
      <c r="A95" s="40"/>
      <c r="B95" s="167"/>
      <c r="C95" s="168" t="s">
        <v>244</v>
      </c>
      <c r="D95" s="168" t="s">
        <v>218</v>
      </c>
      <c r="E95" s="169" t="s">
        <v>292</v>
      </c>
      <c r="F95" s="170" t="s">
        <v>293</v>
      </c>
      <c r="G95" s="171" t="s">
        <v>270</v>
      </c>
      <c r="H95" s="172">
        <v>42.01</v>
      </c>
      <c r="I95" s="173"/>
      <c r="J95" s="174">
        <f>ROUND(I95*H95,2)</f>
        <v>0</v>
      </c>
      <c r="K95" s="175"/>
      <c r="L95" s="41"/>
      <c r="M95" s="176" t="s">
        <v>3</v>
      </c>
      <c r="N95" s="177" t="s">
        <v>51</v>
      </c>
      <c r="O95" s="74"/>
      <c r="P95" s="178">
        <f>O95*H95</f>
        <v>0</v>
      </c>
      <c r="Q95" s="178">
        <v>0</v>
      </c>
      <c r="R95" s="178">
        <f>Q95*H95</f>
        <v>0</v>
      </c>
      <c r="S95" s="178">
        <v>0</v>
      </c>
      <c r="T95" s="179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180" t="s">
        <v>222</v>
      </c>
      <c r="AT95" s="180" t="s">
        <v>218</v>
      </c>
      <c r="AU95" s="180" t="s">
        <v>22</v>
      </c>
      <c r="AY95" s="20" t="s">
        <v>216</v>
      </c>
      <c r="BE95" s="181">
        <f>IF(N95="základní",J95,0)</f>
        <v>0</v>
      </c>
      <c r="BF95" s="181">
        <f>IF(N95="snížená",J95,0)</f>
        <v>0</v>
      </c>
      <c r="BG95" s="181">
        <f>IF(N95="zákl. přenesená",J95,0)</f>
        <v>0</v>
      </c>
      <c r="BH95" s="181">
        <f>IF(N95="sníž. přenesená",J95,0)</f>
        <v>0</v>
      </c>
      <c r="BI95" s="181">
        <f>IF(N95="nulová",J95,0)</f>
        <v>0</v>
      </c>
      <c r="BJ95" s="20" t="s">
        <v>88</v>
      </c>
      <c r="BK95" s="181">
        <f>ROUND(I95*H95,2)</f>
        <v>0</v>
      </c>
      <c r="BL95" s="20" t="s">
        <v>222</v>
      </c>
      <c r="BM95" s="180" t="s">
        <v>294</v>
      </c>
    </row>
    <row r="96" spans="1:47" s="2" customFormat="1" ht="12">
      <c r="A96" s="40"/>
      <c r="B96" s="41"/>
      <c r="C96" s="40"/>
      <c r="D96" s="183" t="s">
        <v>229</v>
      </c>
      <c r="E96" s="40"/>
      <c r="F96" s="191" t="s">
        <v>295</v>
      </c>
      <c r="G96" s="40"/>
      <c r="H96" s="40"/>
      <c r="I96" s="192"/>
      <c r="J96" s="40"/>
      <c r="K96" s="40"/>
      <c r="L96" s="41"/>
      <c r="M96" s="193"/>
      <c r="N96" s="194"/>
      <c r="O96" s="74"/>
      <c r="P96" s="74"/>
      <c r="Q96" s="74"/>
      <c r="R96" s="74"/>
      <c r="S96" s="74"/>
      <c r="T96" s="75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T96" s="20" t="s">
        <v>229</v>
      </c>
      <c r="AU96" s="20" t="s">
        <v>22</v>
      </c>
    </row>
    <row r="97" spans="1:51" s="13" customFormat="1" ht="12">
      <c r="A97" s="13"/>
      <c r="B97" s="182"/>
      <c r="C97" s="13"/>
      <c r="D97" s="183" t="s">
        <v>224</v>
      </c>
      <c r="E97" s="184" t="s">
        <v>3</v>
      </c>
      <c r="F97" s="185" t="s">
        <v>669</v>
      </c>
      <c r="G97" s="13"/>
      <c r="H97" s="186">
        <v>42.01</v>
      </c>
      <c r="I97" s="187"/>
      <c r="J97" s="13"/>
      <c r="K97" s="13"/>
      <c r="L97" s="182"/>
      <c r="M97" s="188"/>
      <c r="N97" s="189"/>
      <c r="O97" s="189"/>
      <c r="P97" s="189"/>
      <c r="Q97" s="189"/>
      <c r="R97" s="189"/>
      <c r="S97" s="189"/>
      <c r="T97" s="190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184" t="s">
        <v>224</v>
      </c>
      <c r="AU97" s="184" t="s">
        <v>22</v>
      </c>
      <c r="AV97" s="13" t="s">
        <v>22</v>
      </c>
      <c r="AW97" s="13" t="s">
        <v>41</v>
      </c>
      <c r="AX97" s="13" t="s">
        <v>88</v>
      </c>
      <c r="AY97" s="184" t="s">
        <v>216</v>
      </c>
    </row>
    <row r="98" spans="1:65" s="2" customFormat="1" ht="37.8" customHeight="1">
      <c r="A98" s="40"/>
      <c r="B98" s="167"/>
      <c r="C98" s="168" t="s">
        <v>248</v>
      </c>
      <c r="D98" s="168" t="s">
        <v>218</v>
      </c>
      <c r="E98" s="169" t="s">
        <v>297</v>
      </c>
      <c r="F98" s="170" t="s">
        <v>298</v>
      </c>
      <c r="G98" s="171" t="s">
        <v>299</v>
      </c>
      <c r="H98" s="172">
        <v>84.02</v>
      </c>
      <c r="I98" s="173"/>
      <c r="J98" s="174">
        <f>ROUND(I98*H98,2)</f>
        <v>0</v>
      </c>
      <c r="K98" s="175"/>
      <c r="L98" s="41"/>
      <c r="M98" s="176" t="s">
        <v>3</v>
      </c>
      <c r="N98" s="177" t="s">
        <v>51</v>
      </c>
      <c r="O98" s="74"/>
      <c r="P98" s="178">
        <f>O98*H98</f>
        <v>0</v>
      </c>
      <c r="Q98" s="178">
        <v>0</v>
      </c>
      <c r="R98" s="178">
        <f>Q98*H98</f>
        <v>0</v>
      </c>
      <c r="S98" s="178">
        <v>0</v>
      </c>
      <c r="T98" s="179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180" t="s">
        <v>222</v>
      </c>
      <c r="AT98" s="180" t="s">
        <v>218</v>
      </c>
      <c r="AU98" s="180" t="s">
        <v>22</v>
      </c>
      <c r="AY98" s="20" t="s">
        <v>216</v>
      </c>
      <c r="BE98" s="181">
        <f>IF(N98="základní",J98,0)</f>
        <v>0</v>
      </c>
      <c r="BF98" s="181">
        <f>IF(N98="snížená",J98,0)</f>
        <v>0</v>
      </c>
      <c r="BG98" s="181">
        <f>IF(N98="zákl. přenesená",J98,0)</f>
        <v>0</v>
      </c>
      <c r="BH98" s="181">
        <f>IF(N98="sníž. přenesená",J98,0)</f>
        <v>0</v>
      </c>
      <c r="BI98" s="181">
        <f>IF(N98="nulová",J98,0)</f>
        <v>0</v>
      </c>
      <c r="BJ98" s="20" t="s">
        <v>88</v>
      </c>
      <c r="BK98" s="181">
        <f>ROUND(I98*H98,2)</f>
        <v>0</v>
      </c>
      <c r="BL98" s="20" t="s">
        <v>222</v>
      </c>
      <c r="BM98" s="180" t="s">
        <v>670</v>
      </c>
    </row>
    <row r="99" spans="1:65" s="2" customFormat="1" ht="37.8" customHeight="1">
      <c r="A99" s="40"/>
      <c r="B99" s="167"/>
      <c r="C99" s="168" t="s">
        <v>253</v>
      </c>
      <c r="D99" s="168" t="s">
        <v>218</v>
      </c>
      <c r="E99" s="169" t="s">
        <v>308</v>
      </c>
      <c r="F99" s="170" t="s">
        <v>309</v>
      </c>
      <c r="G99" s="171" t="s">
        <v>270</v>
      </c>
      <c r="H99" s="172">
        <v>1.57</v>
      </c>
      <c r="I99" s="173"/>
      <c r="J99" s="174">
        <f>ROUND(I99*H99,2)</f>
        <v>0</v>
      </c>
      <c r="K99" s="175"/>
      <c r="L99" s="41"/>
      <c r="M99" s="176" t="s">
        <v>3</v>
      </c>
      <c r="N99" s="177" t="s">
        <v>51</v>
      </c>
      <c r="O99" s="74"/>
      <c r="P99" s="178">
        <f>O99*H99</f>
        <v>0</v>
      </c>
      <c r="Q99" s="178">
        <v>0</v>
      </c>
      <c r="R99" s="178">
        <f>Q99*H99</f>
        <v>0</v>
      </c>
      <c r="S99" s="178">
        <v>0</v>
      </c>
      <c r="T99" s="179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180" t="s">
        <v>222</v>
      </c>
      <c r="AT99" s="180" t="s">
        <v>218</v>
      </c>
      <c r="AU99" s="180" t="s">
        <v>22</v>
      </c>
      <c r="AY99" s="20" t="s">
        <v>216</v>
      </c>
      <c r="BE99" s="181">
        <f>IF(N99="základní",J99,0)</f>
        <v>0</v>
      </c>
      <c r="BF99" s="181">
        <f>IF(N99="snížená",J99,0)</f>
        <v>0</v>
      </c>
      <c r="BG99" s="181">
        <f>IF(N99="zákl. přenesená",J99,0)</f>
        <v>0</v>
      </c>
      <c r="BH99" s="181">
        <f>IF(N99="sníž. přenesená",J99,0)</f>
        <v>0</v>
      </c>
      <c r="BI99" s="181">
        <f>IF(N99="nulová",J99,0)</f>
        <v>0</v>
      </c>
      <c r="BJ99" s="20" t="s">
        <v>88</v>
      </c>
      <c r="BK99" s="181">
        <f>ROUND(I99*H99,2)</f>
        <v>0</v>
      </c>
      <c r="BL99" s="20" t="s">
        <v>222</v>
      </c>
      <c r="BM99" s="180" t="s">
        <v>310</v>
      </c>
    </row>
    <row r="100" spans="1:47" s="2" customFormat="1" ht="12">
      <c r="A100" s="40"/>
      <c r="B100" s="41"/>
      <c r="C100" s="40"/>
      <c r="D100" s="183" t="s">
        <v>229</v>
      </c>
      <c r="E100" s="40"/>
      <c r="F100" s="191" t="s">
        <v>311</v>
      </c>
      <c r="G100" s="40"/>
      <c r="H100" s="40"/>
      <c r="I100" s="192"/>
      <c r="J100" s="40"/>
      <c r="K100" s="40"/>
      <c r="L100" s="41"/>
      <c r="M100" s="193"/>
      <c r="N100" s="194"/>
      <c r="O100" s="74"/>
      <c r="P100" s="74"/>
      <c r="Q100" s="74"/>
      <c r="R100" s="74"/>
      <c r="S100" s="74"/>
      <c r="T100" s="75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T100" s="20" t="s">
        <v>229</v>
      </c>
      <c r="AU100" s="20" t="s">
        <v>22</v>
      </c>
    </row>
    <row r="101" spans="1:51" s="13" customFormat="1" ht="12">
      <c r="A101" s="13"/>
      <c r="B101" s="182"/>
      <c r="C101" s="13"/>
      <c r="D101" s="183" t="s">
        <v>224</v>
      </c>
      <c r="E101" s="184" t="s">
        <v>3</v>
      </c>
      <c r="F101" s="185" t="s">
        <v>671</v>
      </c>
      <c r="G101" s="13"/>
      <c r="H101" s="186">
        <v>1.57</v>
      </c>
      <c r="I101" s="187"/>
      <c r="J101" s="13"/>
      <c r="K101" s="13"/>
      <c r="L101" s="182"/>
      <c r="M101" s="188"/>
      <c r="N101" s="189"/>
      <c r="O101" s="189"/>
      <c r="P101" s="189"/>
      <c r="Q101" s="189"/>
      <c r="R101" s="189"/>
      <c r="S101" s="189"/>
      <c r="T101" s="190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184" t="s">
        <v>224</v>
      </c>
      <c r="AU101" s="184" t="s">
        <v>22</v>
      </c>
      <c r="AV101" s="13" t="s">
        <v>22</v>
      </c>
      <c r="AW101" s="13" t="s">
        <v>41</v>
      </c>
      <c r="AX101" s="13" t="s">
        <v>88</v>
      </c>
      <c r="AY101" s="184" t="s">
        <v>216</v>
      </c>
    </row>
    <row r="102" spans="1:65" s="2" customFormat="1" ht="24.15" customHeight="1">
      <c r="A102" s="40"/>
      <c r="B102" s="167"/>
      <c r="C102" s="168" t="s">
        <v>257</v>
      </c>
      <c r="D102" s="168" t="s">
        <v>218</v>
      </c>
      <c r="E102" s="169" t="s">
        <v>319</v>
      </c>
      <c r="F102" s="170" t="s">
        <v>320</v>
      </c>
      <c r="G102" s="171" t="s">
        <v>221</v>
      </c>
      <c r="H102" s="172">
        <v>195.017</v>
      </c>
      <c r="I102" s="173"/>
      <c r="J102" s="174">
        <f>ROUND(I102*H102,2)</f>
        <v>0</v>
      </c>
      <c r="K102" s="175"/>
      <c r="L102" s="41"/>
      <c r="M102" s="176" t="s">
        <v>3</v>
      </c>
      <c r="N102" s="177" t="s">
        <v>51</v>
      </c>
      <c r="O102" s="74"/>
      <c r="P102" s="178">
        <f>O102*H102</f>
        <v>0</v>
      </c>
      <c r="Q102" s="178">
        <v>0</v>
      </c>
      <c r="R102" s="178">
        <f>Q102*H102</f>
        <v>0</v>
      </c>
      <c r="S102" s="178">
        <v>0</v>
      </c>
      <c r="T102" s="179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180" t="s">
        <v>222</v>
      </c>
      <c r="AT102" s="180" t="s">
        <v>218</v>
      </c>
      <c r="AU102" s="180" t="s">
        <v>22</v>
      </c>
      <c r="AY102" s="20" t="s">
        <v>216</v>
      </c>
      <c r="BE102" s="181">
        <f>IF(N102="základní",J102,0)</f>
        <v>0</v>
      </c>
      <c r="BF102" s="181">
        <f>IF(N102="snížená",J102,0)</f>
        <v>0</v>
      </c>
      <c r="BG102" s="181">
        <f>IF(N102="zákl. přenesená",J102,0)</f>
        <v>0</v>
      </c>
      <c r="BH102" s="181">
        <f>IF(N102="sníž. přenesená",J102,0)</f>
        <v>0</v>
      </c>
      <c r="BI102" s="181">
        <f>IF(N102="nulová",J102,0)</f>
        <v>0</v>
      </c>
      <c r="BJ102" s="20" t="s">
        <v>88</v>
      </c>
      <c r="BK102" s="181">
        <f>ROUND(I102*H102,2)</f>
        <v>0</v>
      </c>
      <c r="BL102" s="20" t="s">
        <v>222</v>
      </c>
      <c r="BM102" s="180" t="s">
        <v>321</v>
      </c>
    </row>
    <row r="103" spans="1:47" s="2" customFormat="1" ht="12">
      <c r="A103" s="40"/>
      <c r="B103" s="41"/>
      <c r="C103" s="40"/>
      <c r="D103" s="183" t="s">
        <v>229</v>
      </c>
      <c r="E103" s="40"/>
      <c r="F103" s="191" t="s">
        <v>322</v>
      </c>
      <c r="G103" s="40"/>
      <c r="H103" s="40"/>
      <c r="I103" s="192"/>
      <c r="J103" s="40"/>
      <c r="K103" s="40"/>
      <c r="L103" s="41"/>
      <c r="M103" s="193"/>
      <c r="N103" s="194"/>
      <c r="O103" s="74"/>
      <c r="P103" s="74"/>
      <c r="Q103" s="74"/>
      <c r="R103" s="74"/>
      <c r="S103" s="74"/>
      <c r="T103" s="75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T103" s="20" t="s">
        <v>229</v>
      </c>
      <c r="AU103" s="20" t="s">
        <v>22</v>
      </c>
    </row>
    <row r="104" spans="1:51" s="13" customFormat="1" ht="12">
      <c r="A104" s="13"/>
      <c r="B104" s="182"/>
      <c r="C104" s="13"/>
      <c r="D104" s="183" t="s">
        <v>224</v>
      </c>
      <c r="E104" s="184" t="s">
        <v>3</v>
      </c>
      <c r="F104" s="185" t="s">
        <v>672</v>
      </c>
      <c r="G104" s="13"/>
      <c r="H104" s="186">
        <v>195.017</v>
      </c>
      <c r="I104" s="187"/>
      <c r="J104" s="13"/>
      <c r="K104" s="13"/>
      <c r="L104" s="182"/>
      <c r="M104" s="188"/>
      <c r="N104" s="189"/>
      <c r="O104" s="189"/>
      <c r="P104" s="189"/>
      <c r="Q104" s="189"/>
      <c r="R104" s="189"/>
      <c r="S104" s="189"/>
      <c r="T104" s="190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184" t="s">
        <v>224</v>
      </c>
      <c r="AU104" s="184" t="s">
        <v>22</v>
      </c>
      <c r="AV104" s="13" t="s">
        <v>22</v>
      </c>
      <c r="AW104" s="13" t="s">
        <v>41</v>
      </c>
      <c r="AX104" s="13" t="s">
        <v>88</v>
      </c>
      <c r="AY104" s="184" t="s">
        <v>216</v>
      </c>
    </row>
    <row r="105" spans="1:65" s="2" customFormat="1" ht="37.8" customHeight="1">
      <c r="A105" s="40"/>
      <c r="B105" s="167"/>
      <c r="C105" s="168" t="s">
        <v>263</v>
      </c>
      <c r="D105" s="168" t="s">
        <v>218</v>
      </c>
      <c r="E105" s="169" t="s">
        <v>303</v>
      </c>
      <c r="F105" s="170" t="s">
        <v>304</v>
      </c>
      <c r="G105" s="171" t="s">
        <v>270</v>
      </c>
      <c r="H105" s="172">
        <v>1.9</v>
      </c>
      <c r="I105" s="173"/>
      <c r="J105" s="174">
        <f>ROUND(I105*H105,2)</f>
        <v>0</v>
      </c>
      <c r="K105" s="175"/>
      <c r="L105" s="41"/>
      <c r="M105" s="176" t="s">
        <v>3</v>
      </c>
      <c r="N105" s="177" t="s">
        <v>51</v>
      </c>
      <c r="O105" s="74"/>
      <c r="P105" s="178">
        <f>O105*H105</f>
        <v>0</v>
      </c>
      <c r="Q105" s="178">
        <v>0</v>
      </c>
      <c r="R105" s="178">
        <f>Q105*H105</f>
        <v>0</v>
      </c>
      <c r="S105" s="178">
        <v>0</v>
      </c>
      <c r="T105" s="179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180" t="s">
        <v>222</v>
      </c>
      <c r="AT105" s="180" t="s">
        <v>218</v>
      </c>
      <c r="AU105" s="180" t="s">
        <v>22</v>
      </c>
      <c r="AY105" s="20" t="s">
        <v>216</v>
      </c>
      <c r="BE105" s="181">
        <f>IF(N105="základní",J105,0)</f>
        <v>0</v>
      </c>
      <c r="BF105" s="181">
        <f>IF(N105="snížená",J105,0)</f>
        <v>0</v>
      </c>
      <c r="BG105" s="181">
        <f>IF(N105="zákl. přenesená",J105,0)</f>
        <v>0</v>
      </c>
      <c r="BH105" s="181">
        <f>IF(N105="sníž. přenesená",J105,0)</f>
        <v>0</v>
      </c>
      <c r="BI105" s="181">
        <f>IF(N105="nulová",J105,0)</f>
        <v>0</v>
      </c>
      <c r="BJ105" s="20" t="s">
        <v>88</v>
      </c>
      <c r="BK105" s="181">
        <f>ROUND(I105*H105,2)</f>
        <v>0</v>
      </c>
      <c r="BL105" s="20" t="s">
        <v>222</v>
      </c>
      <c r="BM105" s="180" t="s">
        <v>673</v>
      </c>
    </row>
    <row r="106" spans="1:51" s="13" customFormat="1" ht="12">
      <c r="A106" s="13"/>
      <c r="B106" s="182"/>
      <c r="C106" s="13"/>
      <c r="D106" s="183" t="s">
        <v>224</v>
      </c>
      <c r="E106" s="184" t="s">
        <v>3</v>
      </c>
      <c r="F106" s="185" t="s">
        <v>674</v>
      </c>
      <c r="G106" s="13"/>
      <c r="H106" s="186">
        <v>1.9</v>
      </c>
      <c r="I106" s="187"/>
      <c r="J106" s="13"/>
      <c r="K106" s="13"/>
      <c r="L106" s="182"/>
      <c r="M106" s="188"/>
      <c r="N106" s="189"/>
      <c r="O106" s="189"/>
      <c r="P106" s="189"/>
      <c r="Q106" s="189"/>
      <c r="R106" s="189"/>
      <c r="S106" s="189"/>
      <c r="T106" s="190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184" t="s">
        <v>224</v>
      </c>
      <c r="AU106" s="184" t="s">
        <v>22</v>
      </c>
      <c r="AV106" s="13" t="s">
        <v>22</v>
      </c>
      <c r="AW106" s="13" t="s">
        <v>41</v>
      </c>
      <c r="AX106" s="13" t="s">
        <v>88</v>
      </c>
      <c r="AY106" s="184" t="s">
        <v>216</v>
      </c>
    </row>
    <row r="107" spans="1:65" s="2" customFormat="1" ht="37.8" customHeight="1">
      <c r="A107" s="40"/>
      <c r="B107" s="167"/>
      <c r="C107" s="168" t="s">
        <v>267</v>
      </c>
      <c r="D107" s="168" t="s">
        <v>218</v>
      </c>
      <c r="E107" s="169" t="s">
        <v>325</v>
      </c>
      <c r="F107" s="170" t="s">
        <v>326</v>
      </c>
      <c r="G107" s="171" t="s">
        <v>221</v>
      </c>
      <c r="H107" s="172">
        <v>1.65</v>
      </c>
      <c r="I107" s="173"/>
      <c r="J107" s="174">
        <f>ROUND(I107*H107,2)</f>
        <v>0</v>
      </c>
      <c r="K107" s="175"/>
      <c r="L107" s="41"/>
      <c r="M107" s="176" t="s">
        <v>3</v>
      </c>
      <c r="N107" s="177" t="s">
        <v>51</v>
      </c>
      <c r="O107" s="74"/>
      <c r="P107" s="178">
        <f>O107*H107</f>
        <v>0</v>
      </c>
      <c r="Q107" s="178">
        <v>0</v>
      </c>
      <c r="R107" s="178">
        <f>Q107*H107</f>
        <v>0</v>
      </c>
      <c r="S107" s="178">
        <v>0</v>
      </c>
      <c r="T107" s="179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180" t="s">
        <v>222</v>
      </c>
      <c r="AT107" s="180" t="s">
        <v>218</v>
      </c>
      <c r="AU107" s="180" t="s">
        <v>22</v>
      </c>
      <c r="AY107" s="20" t="s">
        <v>216</v>
      </c>
      <c r="BE107" s="181">
        <f>IF(N107="základní",J107,0)</f>
        <v>0</v>
      </c>
      <c r="BF107" s="181">
        <f>IF(N107="snížená",J107,0)</f>
        <v>0</v>
      </c>
      <c r="BG107" s="181">
        <f>IF(N107="zákl. přenesená",J107,0)</f>
        <v>0</v>
      </c>
      <c r="BH107" s="181">
        <f>IF(N107="sníž. přenesená",J107,0)</f>
        <v>0</v>
      </c>
      <c r="BI107" s="181">
        <f>IF(N107="nulová",J107,0)</f>
        <v>0</v>
      </c>
      <c r="BJ107" s="20" t="s">
        <v>88</v>
      </c>
      <c r="BK107" s="181">
        <f>ROUND(I107*H107,2)</f>
        <v>0</v>
      </c>
      <c r="BL107" s="20" t="s">
        <v>222</v>
      </c>
      <c r="BM107" s="180" t="s">
        <v>675</v>
      </c>
    </row>
    <row r="108" spans="1:51" s="13" customFormat="1" ht="12">
      <c r="A108" s="13"/>
      <c r="B108" s="182"/>
      <c r="C108" s="13"/>
      <c r="D108" s="183" t="s">
        <v>224</v>
      </c>
      <c r="E108" s="184" t="s">
        <v>3</v>
      </c>
      <c r="F108" s="185" t="s">
        <v>676</v>
      </c>
      <c r="G108" s="13"/>
      <c r="H108" s="186">
        <v>1.65</v>
      </c>
      <c r="I108" s="187"/>
      <c r="J108" s="13"/>
      <c r="K108" s="13"/>
      <c r="L108" s="182"/>
      <c r="M108" s="188"/>
      <c r="N108" s="189"/>
      <c r="O108" s="189"/>
      <c r="P108" s="189"/>
      <c r="Q108" s="189"/>
      <c r="R108" s="189"/>
      <c r="S108" s="189"/>
      <c r="T108" s="190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184" t="s">
        <v>224</v>
      </c>
      <c r="AU108" s="184" t="s">
        <v>22</v>
      </c>
      <c r="AV108" s="13" t="s">
        <v>22</v>
      </c>
      <c r="AW108" s="13" t="s">
        <v>41</v>
      </c>
      <c r="AX108" s="13" t="s">
        <v>88</v>
      </c>
      <c r="AY108" s="184" t="s">
        <v>216</v>
      </c>
    </row>
    <row r="109" spans="1:65" s="2" customFormat="1" ht="14.4" customHeight="1">
      <c r="A109" s="40"/>
      <c r="B109" s="167"/>
      <c r="C109" s="168" t="s">
        <v>272</v>
      </c>
      <c r="D109" s="168" t="s">
        <v>218</v>
      </c>
      <c r="E109" s="169" t="s">
        <v>606</v>
      </c>
      <c r="F109" s="170" t="s">
        <v>607</v>
      </c>
      <c r="G109" s="171" t="s">
        <v>221</v>
      </c>
      <c r="H109" s="172">
        <v>107</v>
      </c>
      <c r="I109" s="173"/>
      <c r="J109" s="174">
        <f>ROUND(I109*H109,2)</f>
        <v>0</v>
      </c>
      <c r="K109" s="175"/>
      <c r="L109" s="41"/>
      <c r="M109" s="176" t="s">
        <v>3</v>
      </c>
      <c r="N109" s="177" t="s">
        <v>51</v>
      </c>
      <c r="O109" s="74"/>
      <c r="P109" s="178">
        <f>O109*H109</f>
        <v>0</v>
      </c>
      <c r="Q109" s="178">
        <v>0</v>
      </c>
      <c r="R109" s="178">
        <f>Q109*H109</f>
        <v>0</v>
      </c>
      <c r="S109" s="178">
        <v>0</v>
      </c>
      <c r="T109" s="179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180" t="s">
        <v>222</v>
      </c>
      <c r="AT109" s="180" t="s">
        <v>218</v>
      </c>
      <c r="AU109" s="180" t="s">
        <v>22</v>
      </c>
      <c r="AY109" s="20" t="s">
        <v>216</v>
      </c>
      <c r="BE109" s="181">
        <f>IF(N109="základní",J109,0)</f>
        <v>0</v>
      </c>
      <c r="BF109" s="181">
        <f>IF(N109="snížená",J109,0)</f>
        <v>0</v>
      </c>
      <c r="BG109" s="181">
        <f>IF(N109="zákl. přenesená",J109,0)</f>
        <v>0</v>
      </c>
      <c r="BH109" s="181">
        <f>IF(N109="sníž. přenesená",J109,0)</f>
        <v>0</v>
      </c>
      <c r="BI109" s="181">
        <f>IF(N109="nulová",J109,0)</f>
        <v>0</v>
      </c>
      <c r="BJ109" s="20" t="s">
        <v>88</v>
      </c>
      <c r="BK109" s="181">
        <f>ROUND(I109*H109,2)</f>
        <v>0</v>
      </c>
      <c r="BL109" s="20" t="s">
        <v>222</v>
      </c>
      <c r="BM109" s="180" t="s">
        <v>608</v>
      </c>
    </row>
    <row r="110" spans="1:47" s="2" customFormat="1" ht="12">
      <c r="A110" s="40"/>
      <c r="B110" s="41"/>
      <c r="C110" s="40"/>
      <c r="D110" s="183" t="s">
        <v>229</v>
      </c>
      <c r="E110" s="40"/>
      <c r="F110" s="191" t="s">
        <v>609</v>
      </c>
      <c r="G110" s="40"/>
      <c r="H110" s="40"/>
      <c r="I110" s="192"/>
      <c r="J110" s="40"/>
      <c r="K110" s="40"/>
      <c r="L110" s="41"/>
      <c r="M110" s="193"/>
      <c r="N110" s="194"/>
      <c r="O110" s="74"/>
      <c r="P110" s="74"/>
      <c r="Q110" s="74"/>
      <c r="R110" s="74"/>
      <c r="S110" s="74"/>
      <c r="T110" s="75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T110" s="20" t="s">
        <v>229</v>
      </c>
      <c r="AU110" s="20" t="s">
        <v>22</v>
      </c>
    </row>
    <row r="111" spans="1:51" s="13" customFormat="1" ht="12">
      <c r="A111" s="13"/>
      <c r="B111" s="182"/>
      <c r="C111" s="13"/>
      <c r="D111" s="183" t="s">
        <v>224</v>
      </c>
      <c r="E111" s="184" t="s">
        <v>3</v>
      </c>
      <c r="F111" s="185" t="s">
        <v>677</v>
      </c>
      <c r="G111" s="13"/>
      <c r="H111" s="186">
        <v>107</v>
      </c>
      <c r="I111" s="187"/>
      <c r="J111" s="13"/>
      <c r="K111" s="13"/>
      <c r="L111" s="182"/>
      <c r="M111" s="188"/>
      <c r="N111" s="189"/>
      <c r="O111" s="189"/>
      <c r="P111" s="189"/>
      <c r="Q111" s="189"/>
      <c r="R111" s="189"/>
      <c r="S111" s="189"/>
      <c r="T111" s="190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184" t="s">
        <v>224</v>
      </c>
      <c r="AU111" s="184" t="s">
        <v>22</v>
      </c>
      <c r="AV111" s="13" t="s">
        <v>22</v>
      </c>
      <c r="AW111" s="13" t="s">
        <v>41</v>
      </c>
      <c r="AX111" s="13" t="s">
        <v>88</v>
      </c>
      <c r="AY111" s="184" t="s">
        <v>216</v>
      </c>
    </row>
    <row r="112" spans="1:65" s="2" customFormat="1" ht="37.8" customHeight="1">
      <c r="A112" s="40"/>
      <c r="B112" s="167"/>
      <c r="C112" s="168" t="s">
        <v>279</v>
      </c>
      <c r="D112" s="168" t="s">
        <v>218</v>
      </c>
      <c r="E112" s="169" t="s">
        <v>678</v>
      </c>
      <c r="F112" s="170" t="s">
        <v>679</v>
      </c>
      <c r="G112" s="171" t="s">
        <v>221</v>
      </c>
      <c r="H112" s="172">
        <v>107</v>
      </c>
      <c r="I112" s="173"/>
      <c r="J112" s="174">
        <f>ROUND(I112*H112,2)</f>
        <v>0</v>
      </c>
      <c r="K112" s="175"/>
      <c r="L112" s="41"/>
      <c r="M112" s="176" t="s">
        <v>3</v>
      </c>
      <c r="N112" s="177" t="s">
        <v>51</v>
      </c>
      <c r="O112" s="74"/>
      <c r="P112" s="178">
        <f>O112*H112</f>
        <v>0</v>
      </c>
      <c r="Q112" s="178">
        <v>0</v>
      </c>
      <c r="R112" s="178">
        <f>Q112*H112</f>
        <v>0</v>
      </c>
      <c r="S112" s="178">
        <v>0</v>
      </c>
      <c r="T112" s="179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180" t="s">
        <v>222</v>
      </c>
      <c r="AT112" s="180" t="s">
        <v>218</v>
      </c>
      <c r="AU112" s="180" t="s">
        <v>22</v>
      </c>
      <c r="AY112" s="20" t="s">
        <v>216</v>
      </c>
      <c r="BE112" s="181">
        <f>IF(N112="základní",J112,0)</f>
        <v>0</v>
      </c>
      <c r="BF112" s="181">
        <f>IF(N112="snížená",J112,0)</f>
        <v>0</v>
      </c>
      <c r="BG112" s="181">
        <f>IF(N112="zákl. přenesená",J112,0)</f>
        <v>0</v>
      </c>
      <c r="BH112" s="181">
        <f>IF(N112="sníž. přenesená",J112,0)</f>
        <v>0</v>
      </c>
      <c r="BI112" s="181">
        <f>IF(N112="nulová",J112,0)</f>
        <v>0</v>
      </c>
      <c r="BJ112" s="20" t="s">
        <v>88</v>
      </c>
      <c r="BK112" s="181">
        <f>ROUND(I112*H112,2)</f>
        <v>0</v>
      </c>
      <c r="BL112" s="20" t="s">
        <v>222</v>
      </c>
      <c r="BM112" s="180" t="s">
        <v>680</v>
      </c>
    </row>
    <row r="113" spans="1:65" s="2" customFormat="1" ht="14.4" customHeight="1">
      <c r="A113" s="40"/>
      <c r="B113" s="167"/>
      <c r="C113" s="203" t="s">
        <v>286</v>
      </c>
      <c r="D113" s="203" t="s">
        <v>355</v>
      </c>
      <c r="E113" s="204" t="s">
        <v>614</v>
      </c>
      <c r="F113" s="205" t="s">
        <v>615</v>
      </c>
      <c r="G113" s="206" t="s">
        <v>616</v>
      </c>
      <c r="H113" s="207">
        <v>1.605</v>
      </c>
      <c r="I113" s="208"/>
      <c r="J113" s="209">
        <f>ROUND(I113*H113,2)</f>
        <v>0</v>
      </c>
      <c r="K113" s="210"/>
      <c r="L113" s="211"/>
      <c r="M113" s="212" t="s">
        <v>3</v>
      </c>
      <c r="N113" s="213" t="s">
        <v>51</v>
      </c>
      <c r="O113" s="74"/>
      <c r="P113" s="178">
        <f>O113*H113</f>
        <v>0</v>
      </c>
      <c r="Q113" s="178">
        <v>0.001</v>
      </c>
      <c r="R113" s="178">
        <f>Q113*H113</f>
        <v>0.001605</v>
      </c>
      <c r="S113" s="178">
        <v>0</v>
      </c>
      <c r="T113" s="179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180" t="s">
        <v>257</v>
      </c>
      <c r="AT113" s="180" t="s">
        <v>355</v>
      </c>
      <c r="AU113" s="180" t="s">
        <v>22</v>
      </c>
      <c r="AY113" s="20" t="s">
        <v>216</v>
      </c>
      <c r="BE113" s="181">
        <f>IF(N113="základní",J113,0)</f>
        <v>0</v>
      </c>
      <c r="BF113" s="181">
        <f>IF(N113="snížená",J113,0)</f>
        <v>0</v>
      </c>
      <c r="BG113" s="181">
        <f>IF(N113="zákl. přenesená",J113,0)</f>
        <v>0</v>
      </c>
      <c r="BH113" s="181">
        <f>IF(N113="sníž. přenesená",J113,0)</f>
        <v>0</v>
      </c>
      <c r="BI113" s="181">
        <f>IF(N113="nulová",J113,0)</f>
        <v>0</v>
      </c>
      <c r="BJ113" s="20" t="s">
        <v>88</v>
      </c>
      <c r="BK113" s="181">
        <f>ROUND(I113*H113,2)</f>
        <v>0</v>
      </c>
      <c r="BL113" s="20" t="s">
        <v>222</v>
      </c>
      <c r="BM113" s="180" t="s">
        <v>617</v>
      </c>
    </row>
    <row r="114" spans="1:51" s="13" customFormat="1" ht="12">
      <c r="A114" s="13"/>
      <c r="B114" s="182"/>
      <c r="C114" s="13"/>
      <c r="D114" s="183" t="s">
        <v>224</v>
      </c>
      <c r="E114" s="13"/>
      <c r="F114" s="185" t="s">
        <v>681</v>
      </c>
      <c r="G114" s="13"/>
      <c r="H114" s="186">
        <v>1.605</v>
      </c>
      <c r="I114" s="187"/>
      <c r="J114" s="13"/>
      <c r="K114" s="13"/>
      <c r="L114" s="182"/>
      <c r="M114" s="188"/>
      <c r="N114" s="189"/>
      <c r="O114" s="189"/>
      <c r="P114" s="189"/>
      <c r="Q114" s="189"/>
      <c r="R114" s="189"/>
      <c r="S114" s="189"/>
      <c r="T114" s="190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184" t="s">
        <v>224</v>
      </c>
      <c r="AU114" s="184" t="s">
        <v>22</v>
      </c>
      <c r="AV114" s="13" t="s">
        <v>22</v>
      </c>
      <c r="AW114" s="13" t="s">
        <v>4</v>
      </c>
      <c r="AX114" s="13" t="s">
        <v>88</v>
      </c>
      <c r="AY114" s="184" t="s">
        <v>216</v>
      </c>
    </row>
    <row r="115" spans="1:65" s="2" customFormat="1" ht="24.15" customHeight="1">
      <c r="A115" s="40"/>
      <c r="B115" s="167"/>
      <c r="C115" s="168" t="s">
        <v>291</v>
      </c>
      <c r="D115" s="168" t="s">
        <v>218</v>
      </c>
      <c r="E115" s="169" t="s">
        <v>619</v>
      </c>
      <c r="F115" s="170" t="s">
        <v>620</v>
      </c>
      <c r="G115" s="171" t="s">
        <v>299</v>
      </c>
      <c r="H115" s="172">
        <v>0.027</v>
      </c>
      <c r="I115" s="173"/>
      <c r="J115" s="174">
        <f>ROUND(I115*H115,2)</f>
        <v>0</v>
      </c>
      <c r="K115" s="175"/>
      <c r="L115" s="41"/>
      <c r="M115" s="176" t="s">
        <v>3</v>
      </c>
      <c r="N115" s="177" t="s">
        <v>51</v>
      </c>
      <c r="O115" s="74"/>
      <c r="P115" s="178">
        <f>O115*H115</f>
        <v>0</v>
      </c>
      <c r="Q115" s="178">
        <v>0</v>
      </c>
      <c r="R115" s="178">
        <f>Q115*H115</f>
        <v>0</v>
      </c>
      <c r="S115" s="178">
        <v>0</v>
      </c>
      <c r="T115" s="179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180" t="s">
        <v>222</v>
      </c>
      <c r="AT115" s="180" t="s">
        <v>218</v>
      </c>
      <c r="AU115" s="180" t="s">
        <v>22</v>
      </c>
      <c r="AY115" s="20" t="s">
        <v>216</v>
      </c>
      <c r="BE115" s="181">
        <f>IF(N115="základní",J115,0)</f>
        <v>0</v>
      </c>
      <c r="BF115" s="181">
        <f>IF(N115="snížená",J115,0)</f>
        <v>0</v>
      </c>
      <c r="BG115" s="181">
        <f>IF(N115="zákl. přenesená",J115,0)</f>
        <v>0</v>
      </c>
      <c r="BH115" s="181">
        <f>IF(N115="sníž. přenesená",J115,0)</f>
        <v>0</v>
      </c>
      <c r="BI115" s="181">
        <f>IF(N115="nulová",J115,0)</f>
        <v>0</v>
      </c>
      <c r="BJ115" s="20" t="s">
        <v>88</v>
      </c>
      <c r="BK115" s="181">
        <f>ROUND(I115*H115,2)</f>
        <v>0</v>
      </c>
      <c r="BL115" s="20" t="s">
        <v>222</v>
      </c>
      <c r="BM115" s="180" t="s">
        <v>621</v>
      </c>
    </row>
    <row r="116" spans="1:51" s="13" customFormat="1" ht="12">
      <c r="A116" s="13"/>
      <c r="B116" s="182"/>
      <c r="C116" s="13"/>
      <c r="D116" s="183" t="s">
        <v>224</v>
      </c>
      <c r="E116" s="13"/>
      <c r="F116" s="185" t="s">
        <v>682</v>
      </c>
      <c r="G116" s="13"/>
      <c r="H116" s="186">
        <v>0.027</v>
      </c>
      <c r="I116" s="187"/>
      <c r="J116" s="13"/>
      <c r="K116" s="13"/>
      <c r="L116" s="182"/>
      <c r="M116" s="188"/>
      <c r="N116" s="189"/>
      <c r="O116" s="189"/>
      <c r="P116" s="189"/>
      <c r="Q116" s="189"/>
      <c r="R116" s="189"/>
      <c r="S116" s="189"/>
      <c r="T116" s="190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184" t="s">
        <v>224</v>
      </c>
      <c r="AU116" s="184" t="s">
        <v>22</v>
      </c>
      <c r="AV116" s="13" t="s">
        <v>22</v>
      </c>
      <c r="AW116" s="13" t="s">
        <v>4</v>
      </c>
      <c r="AX116" s="13" t="s">
        <v>88</v>
      </c>
      <c r="AY116" s="184" t="s">
        <v>216</v>
      </c>
    </row>
    <row r="117" spans="1:65" s="2" customFormat="1" ht="14.4" customHeight="1">
      <c r="A117" s="40"/>
      <c r="B117" s="167"/>
      <c r="C117" s="203" t="s">
        <v>9</v>
      </c>
      <c r="D117" s="203" t="s">
        <v>355</v>
      </c>
      <c r="E117" s="204" t="s">
        <v>623</v>
      </c>
      <c r="F117" s="205" t="s">
        <v>624</v>
      </c>
      <c r="G117" s="206" t="s">
        <v>616</v>
      </c>
      <c r="H117" s="207">
        <v>26.75</v>
      </c>
      <c r="I117" s="208"/>
      <c r="J117" s="209">
        <f>ROUND(I117*H117,2)</f>
        <v>0</v>
      </c>
      <c r="K117" s="210"/>
      <c r="L117" s="211"/>
      <c r="M117" s="212" t="s">
        <v>3</v>
      </c>
      <c r="N117" s="213" t="s">
        <v>51</v>
      </c>
      <c r="O117" s="74"/>
      <c r="P117" s="178">
        <f>O117*H117</f>
        <v>0</v>
      </c>
      <c r="Q117" s="178">
        <v>0.001</v>
      </c>
      <c r="R117" s="178">
        <f>Q117*H117</f>
        <v>0.02675</v>
      </c>
      <c r="S117" s="178">
        <v>0</v>
      </c>
      <c r="T117" s="179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180" t="s">
        <v>257</v>
      </c>
      <c r="AT117" s="180" t="s">
        <v>355</v>
      </c>
      <c r="AU117" s="180" t="s">
        <v>22</v>
      </c>
      <c r="AY117" s="20" t="s">
        <v>216</v>
      </c>
      <c r="BE117" s="181">
        <f>IF(N117="základní",J117,0)</f>
        <v>0</v>
      </c>
      <c r="BF117" s="181">
        <f>IF(N117="snížená",J117,0)</f>
        <v>0</v>
      </c>
      <c r="BG117" s="181">
        <f>IF(N117="zákl. přenesená",J117,0)</f>
        <v>0</v>
      </c>
      <c r="BH117" s="181">
        <f>IF(N117="sníž. přenesená",J117,0)</f>
        <v>0</v>
      </c>
      <c r="BI117" s="181">
        <f>IF(N117="nulová",J117,0)</f>
        <v>0</v>
      </c>
      <c r="BJ117" s="20" t="s">
        <v>88</v>
      </c>
      <c r="BK117" s="181">
        <f>ROUND(I117*H117,2)</f>
        <v>0</v>
      </c>
      <c r="BL117" s="20" t="s">
        <v>222</v>
      </c>
      <c r="BM117" s="180" t="s">
        <v>625</v>
      </c>
    </row>
    <row r="118" spans="1:51" s="13" customFormat="1" ht="12">
      <c r="A118" s="13"/>
      <c r="B118" s="182"/>
      <c r="C118" s="13"/>
      <c r="D118" s="183" t="s">
        <v>224</v>
      </c>
      <c r="E118" s="184" t="s">
        <v>3</v>
      </c>
      <c r="F118" s="185" t="s">
        <v>683</v>
      </c>
      <c r="G118" s="13"/>
      <c r="H118" s="186">
        <v>26.75</v>
      </c>
      <c r="I118" s="187"/>
      <c r="J118" s="13"/>
      <c r="K118" s="13"/>
      <c r="L118" s="182"/>
      <c r="M118" s="188"/>
      <c r="N118" s="189"/>
      <c r="O118" s="189"/>
      <c r="P118" s="189"/>
      <c r="Q118" s="189"/>
      <c r="R118" s="189"/>
      <c r="S118" s="189"/>
      <c r="T118" s="190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184" t="s">
        <v>224</v>
      </c>
      <c r="AU118" s="184" t="s">
        <v>22</v>
      </c>
      <c r="AV118" s="13" t="s">
        <v>22</v>
      </c>
      <c r="AW118" s="13" t="s">
        <v>41</v>
      </c>
      <c r="AX118" s="13" t="s">
        <v>88</v>
      </c>
      <c r="AY118" s="184" t="s">
        <v>216</v>
      </c>
    </row>
    <row r="119" spans="1:65" s="2" customFormat="1" ht="14.4" customHeight="1">
      <c r="A119" s="40"/>
      <c r="B119" s="167"/>
      <c r="C119" s="168" t="s">
        <v>302</v>
      </c>
      <c r="D119" s="168" t="s">
        <v>218</v>
      </c>
      <c r="E119" s="169" t="s">
        <v>627</v>
      </c>
      <c r="F119" s="170" t="s">
        <v>628</v>
      </c>
      <c r="G119" s="171" t="s">
        <v>270</v>
      </c>
      <c r="H119" s="172">
        <v>0.321</v>
      </c>
      <c r="I119" s="173"/>
      <c r="J119" s="174">
        <f>ROUND(I119*H119,2)</f>
        <v>0</v>
      </c>
      <c r="K119" s="175"/>
      <c r="L119" s="41"/>
      <c r="M119" s="176" t="s">
        <v>3</v>
      </c>
      <c r="N119" s="177" t="s">
        <v>51</v>
      </c>
      <c r="O119" s="74"/>
      <c r="P119" s="178">
        <f>O119*H119</f>
        <v>0</v>
      </c>
      <c r="Q119" s="178">
        <v>0</v>
      </c>
      <c r="R119" s="178">
        <f>Q119*H119</f>
        <v>0</v>
      </c>
      <c r="S119" s="178">
        <v>0</v>
      </c>
      <c r="T119" s="179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180" t="s">
        <v>222</v>
      </c>
      <c r="AT119" s="180" t="s">
        <v>218</v>
      </c>
      <c r="AU119" s="180" t="s">
        <v>22</v>
      </c>
      <c r="AY119" s="20" t="s">
        <v>216</v>
      </c>
      <c r="BE119" s="181">
        <f>IF(N119="základní",J119,0)</f>
        <v>0</v>
      </c>
      <c r="BF119" s="181">
        <f>IF(N119="snížená",J119,0)</f>
        <v>0</v>
      </c>
      <c r="BG119" s="181">
        <f>IF(N119="zákl. přenesená",J119,0)</f>
        <v>0</v>
      </c>
      <c r="BH119" s="181">
        <f>IF(N119="sníž. přenesená",J119,0)</f>
        <v>0</v>
      </c>
      <c r="BI119" s="181">
        <f>IF(N119="nulová",J119,0)</f>
        <v>0</v>
      </c>
      <c r="BJ119" s="20" t="s">
        <v>88</v>
      </c>
      <c r="BK119" s="181">
        <f>ROUND(I119*H119,2)</f>
        <v>0</v>
      </c>
      <c r="BL119" s="20" t="s">
        <v>222</v>
      </c>
      <c r="BM119" s="180" t="s">
        <v>629</v>
      </c>
    </row>
    <row r="120" spans="1:51" s="13" customFormat="1" ht="12">
      <c r="A120" s="13"/>
      <c r="B120" s="182"/>
      <c r="C120" s="13"/>
      <c r="D120" s="183" t="s">
        <v>224</v>
      </c>
      <c r="E120" s="184" t="s">
        <v>3</v>
      </c>
      <c r="F120" s="185" t="s">
        <v>684</v>
      </c>
      <c r="G120" s="13"/>
      <c r="H120" s="186">
        <v>0.107</v>
      </c>
      <c r="I120" s="187"/>
      <c r="J120" s="13"/>
      <c r="K120" s="13"/>
      <c r="L120" s="182"/>
      <c r="M120" s="188"/>
      <c r="N120" s="189"/>
      <c r="O120" s="189"/>
      <c r="P120" s="189"/>
      <c r="Q120" s="189"/>
      <c r="R120" s="189"/>
      <c r="S120" s="189"/>
      <c r="T120" s="190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184" t="s">
        <v>224</v>
      </c>
      <c r="AU120" s="184" t="s">
        <v>22</v>
      </c>
      <c r="AV120" s="13" t="s">
        <v>22</v>
      </c>
      <c r="AW120" s="13" t="s">
        <v>41</v>
      </c>
      <c r="AX120" s="13" t="s">
        <v>88</v>
      </c>
      <c r="AY120" s="184" t="s">
        <v>216</v>
      </c>
    </row>
    <row r="121" spans="1:51" s="13" customFormat="1" ht="12">
      <c r="A121" s="13"/>
      <c r="B121" s="182"/>
      <c r="C121" s="13"/>
      <c r="D121" s="183" t="s">
        <v>224</v>
      </c>
      <c r="E121" s="13"/>
      <c r="F121" s="185" t="s">
        <v>685</v>
      </c>
      <c r="G121" s="13"/>
      <c r="H121" s="186">
        <v>0.321</v>
      </c>
      <c r="I121" s="187"/>
      <c r="J121" s="13"/>
      <c r="K121" s="13"/>
      <c r="L121" s="182"/>
      <c r="M121" s="188"/>
      <c r="N121" s="189"/>
      <c r="O121" s="189"/>
      <c r="P121" s="189"/>
      <c r="Q121" s="189"/>
      <c r="R121" s="189"/>
      <c r="S121" s="189"/>
      <c r="T121" s="190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184" t="s">
        <v>224</v>
      </c>
      <c r="AU121" s="184" t="s">
        <v>22</v>
      </c>
      <c r="AV121" s="13" t="s">
        <v>22</v>
      </c>
      <c r="AW121" s="13" t="s">
        <v>4</v>
      </c>
      <c r="AX121" s="13" t="s">
        <v>88</v>
      </c>
      <c r="AY121" s="184" t="s">
        <v>216</v>
      </c>
    </row>
    <row r="122" spans="1:63" s="12" customFormat="1" ht="22.8" customHeight="1">
      <c r="A122" s="12"/>
      <c r="B122" s="154"/>
      <c r="C122" s="12"/>
      <c r="D122" s="155" t="s">
        <v>79</v>
      </c>
      <c r="E122" s="165" t="s">
        <v>22</v>
      </c>
      <c r="F122" s="165" t="s">
        <v>329</v>
      </c>
      <c r="G122" s="12"/>
      <c r="H122" s="12"/>
      <c r="I122" s="157"/>
      <c r="J122" s="166">
        <f>BK122</f>
        <v>0</v>
      </c>
      <c r="K122" s="12"/>
      <c r="L122" s="154"/>
      <c r="M122" s="159"/>
      <c r="N122" s="160"/>
      <c r="O122" s="160"/>
      <c r="P122" s="161">
        <f>SUM(P123:P124)</f>
        <v>0</v>
      </c>
      <c r="Q122" s="160"/>
      <c r="R122" s="161">
        <f>SUM(R123:R124)</f>
        <v>2.45329</v>
      </c>
      <c r="S122" s="160"/>
      <c r="T122" s="162">
        <f>SUM(T123:T124)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155" t="s">
        <v>88</v>
      </c>
      <c r="AT122" s="163" t="s">
        <v>79</v>
      </c>
      <c r="AU122" s="163" t="s">
        <v>88</v>
      </c>
      <c r="AY122" s="155" t="s">
        <v>216</v>
      </c>
      <c r="BK122" s="164">
        <f>SUM(BK123:BK124)</f>
        <v>0</v>
      </c>
    </row>
    <row r="123" spans="1:65" s="2" customFormat="1" ht="37.8" customHeight="1">
      <c r="A123" s="40"/>
      <c r="B123" s="167"/>
      <c r="C123" s="168" t="s">
        <v>307</v>
      </c>
      <c r="D123" s="168" t="s">
        <v>218</v>
      </c>
      <c r="E123" s="169" t="s">
        <v>686</v>
      </c>
      <c r="F123" s="170" t="s">
        <v>687</v>
      </c>
      <c r="G123" s="171" t="s">
        <v>270</v>
      </c>
      <c r="H123" s="172">
        <v>1</v>
      </c>
      <c r="I123" s="173"/>
      <c r="J123" s="174">
        <f>ROUND(I123*H123,2)</f>
        <v>0</v>
      </c>
      <c r="K123" s="175"/>
      <c r="L123" s="41"/>
      <c r="M123" s="176" t="s">
        <v>3</v>
      </c>
      <c r="N123" s="177" t="s">
        <v>51</v>
      </c>
      <c r="O123" s="74"/>
      <c r="P123" s="178">
        <f>O123*H123</f>
        <v>0</v>
      </c>
      <c r="Q123" s="178">
        <v>2.45329</v>
      </c>
      <c r="R123" s="178">
        <f>Q123*H123</f>
        <v>2.45329</v>
      </c>
      <c r="S123" s="178">
        <v>0</v>
      </c>
      <c r="T123" s="179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180" t="s">
        <v>222</v>
      </c>
      <c r="AT123" s="180" t="s">
        <v>218</v>
      </c>
      <c r="AU123" s="180" t="s">
        <v>22</v>
      </c>
      <c r="AY123" s="20" t="s">
        <v>216</v>
      </c>
      <c r="BE123" s="181">
        <f>IF(N123="základní",J123,0)</f>
        <v>0</v>
      </c>
      <c r="BF123" s="181">
        <f>IF(N123="snížená",J123,0)</f>
        <v>0</v>
      </c>
      <c r="BG123" s="181">
        <f>IF(N123="zákl. přenesená",J123,0)</f>
        <v>0</v>
      </c>
      <c r="BH123" s="181">
        <f>IF(N123="sníž. přenesená",J123,0)</f>
        <v>0</v>
      </c>
      <c r="BI123" s="181">
        <f>IF(N123="nulová",J123,0)</f>
        <v>0</v>
      </c>
      <c r="BJ123" s="20" t="s">
        <v>88</v>
      </c>
      <c r="BK123" s="181">
        <f>ROUND(I123*H123,2)</f>
        <v>0</v>
      </c>
      <c r="BL123" s="20" t="s">
        <v>222</v>
      </c>
      <c r="BM123" s="180" t="s">
        <v>688</v>
      </c>
    </row>
    <row r="124" spans="1:47" s="2" customFormat="1" ht="12">
      <c r="A124" s="40"/>
      <c r="B124" s="41"/>
      <c r="C124" s="40"/>
      <c r="D124" s="183" t="s">
        <v>229</v>
      </c>
      <c r="E124" s="40"/>
      <c r="F124" s="191" t="s">
        <v>689</v>
      </c>
      <c r="G124" s="40"/>
      <c r="H124" s="40"/>
      <c r="I124" s="192"/>
      <c r="J124" s="40"/>
      <c r="K124" s="40"/>
      <c r="L124" s="41"/>
      <c r="M124" s="193"/>
      <c r="N124" s="194"/>
      <c r="O124" s="74"/>
      <c r="P124" s="74"/>
      <c r="Q124" s="74"/>
      <c r="R124" s="74"/>
      <c r="S124" s="74"/>
      <c r="T124" s="75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T124" s="20" t="s">
        <v>229</v>
      </c>
      <c r="AU124" s="20" t="s">
        <v>22</v>
      </c>
    </row>
    <row r="125" spans="1:63" s="12" customFormat="1" ht="22.8" customHeight="1">
      <c r="A125" s="12"/>
      <c r="B125" s="154"/>
      <c r="C125" s="12"/>
      <c r="D125" s="155" t="s">
        <v>79</v>
      </c>
      <c r="E125" s="165" t="s">
        <v>244</v>
      </c>
      <c r="F125" s="165" t="s">
        <v>349</v>
      </c>
      <c r="G125" s="12"/>
      <c r="H125" s="12"/>
      <c r="I125" s="157"/>
      <c r="J125" s="166">
        <f>BK125</f>
        <v>0</v>
      </c>
      <c r="K125" s="12"/>
      <c r="L125" s="154"/>
      <c r="M125" s="159"/>
      <c r="N125" s="160"/>
      <c r="O125" s="160"/>
      <c r="P125" s="161">
        <f>SUM(P126:P145)</f>
        <v>0</v>
      </c>
      <c r="Q125" s="160"/>
      <c r="R125" s="161">
        <f>SUM(R126:R145)</f>
        <v>213.61075599999998</v>
      </c>
      <c r="S125" s="160"/>
      <c r="T125" s="162">
        <f>SUM(T126:T145)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155" t="s">
        <v>88</v>
      </c>
      <c r="AT125" s="163" t="s">
        <v>79</v>
      </c>
      <c r="AU125" s="163" t="s">
        <v>88</v>
      </c>
      <c r="AY125" s="155" t="s">
        <v>216</v>
      </c>
      <c r="BK125" s="164">
        <f>SUM(BK126:BK145)</f>
        <v>0</v>
      </c>
    </row>
    <row r="126" spans="1:65" s="2" customFormat="1" ht="62.7" customHeight="1">
      <c r="A126" s="40"/>
      <c r="B126" s="167"/>
      <c r="C126" s="168" t="s">
        <v>313</v>
      </c>
      <c r="D126" s="168" t="s">
        <v>218</v>
      </c>
      <c r="E126" s="169" t="s">
        <v>351</v>
      </c>
      <c r="F126" s="170" t="s">
        <v>352</v>
      </c>
      <c r="G126" s="171" t="s">
        <v>221</v>
      </c>
      <c r="H126" s="172">
        <v>195.017</v>
      </c>
      <c r="I126" s="173"/>
      <c r="J126" s="174">
        <f>ROUND(I126*H126,2)</f>
        <v>0</v>
      </c>
      <c r="K126" s="175"/>
      <c r="L126" s="41"/>
      <c r="M126" s="176" t="s">
        <v>3</v>
      </c>
      <c r="N126" s="177" t="s">
        <v>51</v>
      </c>
      <c r="O126" s="74"/>
      <c r="P126" s="178">
        <f>O126*H126</f>
        <v>0</v>
      </c>
      <c r="Q126" s="178">
        <v>0</v>
      </c>
      <c r="R126" s="178">
        <f>Q126*H126</f>
        <v>0</v>
      </c>
      <c r="S126" s="178">
        <v>0</v>
      </c>
      <c r="T126" s="179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180" t="s">
        <v>222</v>
      </c>
      <c r="AT126" s="180" t="s">
        <v>218</v>
      </c>
      <c r="AU126" s="180" t="s">
        <v>22</v>
      </c>
      <c r="AY126" s="20" t="s">
        <v>216</v>
      </c>
      <c r="BE126" s="181">
        <f>IF(N126="základní",J126,0)</f>
        <v>0</v>
      </c>
      <c r="BF126" s="181">
        <f>IF(N126="snížená",J126,0)</f>
        <v>0</v>
      </c>
      <c r="BG126" s="181">
        <f>IF(N126="zákl. přenesená",J126,0)</f>
        <v>0</v>
      </c>
      <c r="BH126" s="181">
        <f>IF(N126="sníž. přenesená",J126,0)</f>
        <v>0</v>
      </c>
      <c r="BI126" s="181">
        <f>IF(N126="nulová",J126,0)</f>
        <v>0</v>
      </c>
      <c r="BJ126" s="20" t="s">
        <v>88</v>
      </c>
      <c r="BK126" s="181">
        <f>ROUND(I126*H126,2)</f>
        <v>0</v>
      </c>
      <c r="BL126" s="20" t="s">
        <v>222</v>
      </c>
      <c r="BM126" s="180" t="s">
        <v>353</v>
      </c>
    </row>
    <row r="127" spans="1:51" s="13" customFormat="1" ht="12">
      <c r="A127" s="13"/>
      <c r="B127" s="182"/>
      <c r="C127" s="13"/>
      <c r="D127" s="183" t="s">
        <v>224</v>
      </c>
      <c r="E127" s="184" t="s">
        <v>3</v>
      </c>
      <c r="F127" s="185" t="s">
        <v>672</v>
      </c>
      <c r="G127" s="13"/>
      <c r="H127" s="186">
        <v>195.017</v>
      </c>
      <c r="I127" s="187"/>
      <c r="J127" s="13"/>
      <c r="K127" s="13"/>
      <c r="L127" s="182"/>
      <c r="M127" s="188"/>
      <c r="N127" s="189"/>
      <c r="O127" s="189"/>
      <c r="P127" s="189"/>
      <c r="Q127" s="189"/>
      <c r="R127" s="189"/>
      <c r="S127" s="189"/>
      <c r="T127" s="190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184" t="s">
        <v>224</v>
      </c>
      <c r="AU127" s="184" t="s">
        <v>22</v>
      </c>
      <c r="AV127" s="13" t="s">
        <v>22</v>
      </c>
      <c r="AW127" s="13" t="s">
        <v>41</v>
      </c>
      <c r="AX127" s="13" t="s">
        <v>88</v>
      </c>
      <c r="AY127" s="184" t="s">
        <v>216</v>
      </c>
    </row>
    <row r="128" spans="1:65" s="2" customFormat="1" ht="14.4" customHeight="1">
      <c r="A128" s="40"/>
      <c r="B128" s="167"/>
      <c r="C128" s="203" t="s">
        <v>318</v>
      </c>
      <c r="D128" s="203" t="s">
        <v>355</v>
      </c>
      <c r="E128" s="204" t="s">
        <v>356</v>
      </c>
      <c r="F128" s="205" t="s">
        <v>357</v>
      </c>
      <c r="G128" s="206" t="s">
        <v>299</v>
      </c>
      <c r="H128" s="207">
        <v>92.244</v>
      </c>
      <c r="I128" s="208"/>
      <c r="J128" s="209">
        <f>ROUND(I128*H128,2)</f>
        <v>0</v>
      </c>
      <c r="K128" s="210"/>
      <c r="L128" s="211"/>
      <c r="M128" s="212" t="s">
        <v>3</v>
      </c>
      <c r="N128" s="213" t="s">
        <v>51</v>
      </c>
      <c r="O128" s="74"/>
      <c r="P128" s="178">
        <f>O128*H128</f>
        <v>0</v>
      </c>
      <c r="Q128" s="178">
        <v>1</v>
      </c>
      <c r="R128" s="178">
        <f>Q128*H128</f>
        <v>92.244</v>
      </c>
      <c r="S128" s="178">
        <v>0</v>
      </c>
      <c r="T128" s="179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180" t="s">
        <v>257</v>
      </c>
      <c r="AT128" s="180" t="s">
        <v>355</v>
      </c>
      <c r="AU128" s="180" t="s">
        <v>22</v>
      </c>
      <c r="AY128" s="20" t="s">
        <v>216</v>
      </c>
      <c r="BE128" s="181">
        <f>IF(N128="základní",J128,0)</f>
        <v>0</v>
      </c>
      <c r="BF128" s="181">
        <f>IF(N128="snížená",J128,0)</f>
        <v>0</v>
      </c>
      <c r="BG128" s="181">
        <f>IF(N128="zákl. přenesená",J128,0)</f>
        <v>0</v>
      </c>
      <c r="BH128" s="181">
        <f>IF(N128="sníž. přenesená",J128,0)</f>
        <v>0</v>
      </c>
      <c r="BI128" s="181">
        <f>IF(N128="nulová",J128,0)</f>
        <v>0</v>
      </c>
      <c r="BJ128" s="20" t="s">
        <v>88</v>
      </c>
      <c r="BK128" s="181">
        <f>ROUND(I128*H128,2)</f>
        <v>0</v>
      </c>
      <c r="BL128" s="20" t="s">
        <v>222</v>
      </c>
      <c r="BM128" s="180" t="s">
        <v>358</v>
      </c>
    </row>
    <row r="129" spans="1:51" s="13" customFormat="1" ht="12">
      <c r="A129" s="13"/>
      <c r="B129" s="182"/>
      <c r="C129" s="13"/>
      <c r="D129" s="183" t="s">
        <v>224</v>
      </c>
      <c r="E129" s="184" t="s">
        <v>3</v>
      </c>
      <c r="F129" s="185" t="s">
        <v>690</v>
      </c>
      <c r="G129" s="13"/>
      <c r="H129" s="186">
        <v>33.153</v>
      </c>
      <c r="I129" s="187"/>
      <c r="J129" s="13"/>
      <c r="K129" s="13"/>
      <c r="L129" s="182"/>
      <c r="M129" s="188"/>
      <c r="N129" s="189"/>
      <c r="O129" s="189"/>
      <c r="P129" s="189"/>
      <c r="Q129" s="189"/>
      <c r="R129" s="189"/>
      <c r="S129" s="189"/>
      <c r="T129" s="190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184" t="s">
        <v>224</v>
      </c>
      <c r="AU129" s="184" t="s">
        <v>22</v>
      </c>
      <c r="AV129" s="13" t="s">
        <v>22</v>
      </c>
      <c r="AW129" s="13" t="s">
        <v>41</v>
      </c>
      <c r="AX129" s="13" t="s">
        <v>80</v>
      </c>
      <c r="AY129" s="184" t="s">
        <v>216</v>
      </c>
    </row>
    <row r="130" spans="1:51" s="13" customFormat="1" ht="12">
      <c r="A130" s="13"/>
      <c r="B130" s="182"/>
      <c r="C130" s="13"/>
      <c r="D130" s="183" t="s">
        <v>224</v>
      </c>
      <c r="E130" s="184" t="s">
        <v>3</v>
      </c>
      <c r="F130" s="185" t="s">
        <v>691</v>
      </c>
      <c r="G130" s="13"/>
      <c r="H130" s="186">
        <v>8.776</v>
      </c>
      <c r="I130" s="187"/>
      <c r="J130" s="13"/>
      <c r="K130" s="13"/>
      <c r="L130" s="182"/>
      <c r="M130" s="188"/>
      <c r="N130" s="189"/>
      <c r="O130" s="189"/>
      <c r="P130" s="189"/>
      <c r="Q130" s="189"/>
      <c r="R130" s="189"/>
      <c r="S130" s="189"/>
      <c r="T130" s="190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184" t="s">
        <v>224</v>
      </c>
      <c r="AU130" s="184" t="s">
        <v>22</v>
      </c>
      <c r="AV130" s="13" t="s">
        <v>22</v>
      </c>
      <c r="AW130" s="13" t="s">
        <v>41</v>
      </c>
      <c r="AX130" s="13" t="s">
        <v>80</v>
      </c>
      <c r="AY130" s="184" t="s">
        <v>216</v>
      </c>
    </row>
    <row r="131" spans="1:51" s="14" customFormat="1" ht="12">
      <c r="A131" s="14"/>
      <c r="B131" s="195"/>
      <c r="C131" s="14"/>
      <c r="D131" s="183" t="s">
        <v>224</v>
      </c>
      <c r="E131" s="196" t="s">
        <v>3</v>
      </c>
      <c r="F131" s="197" t="s">
        <v>233</v>
      </c>
      <c r="G131" s="14"/>
      <c r="H131" s="198">
        <v>41.929</v>
      </c>
      <c r="I131" s="199"/>
      <c r="J131" s="14"/>
      <c r="K131" s="14"/>
      <c r="L131" s="195"/>
      <c r="M131" s="200"/>
      <c r="N131" s="201"/>
      <c r="O131" s="201"/>
      <c r="P131" s="201"/>
      <c r="Q131" s="201"/>
      <c r="R131" s="201"/>
      <c r="S131" s="201"/>
      <c r="T131" s="202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196" t="s">
        <v>224</v>
      </c>
      <c r="AU131" s="196" t="s">
        <v>22</v>
      </c>
      <c r="AV131" s="14" t="s">
        <v>222</v>
      </c>
      <c r="AW131" s="14" t="s">
        <v>41</v>
      </c>
      <c r="AX131" s="14" t="s">
        <v>88</v>
      </c>
      <c r="AY131" s="196" t="s">
        <v>216</v>
      </c>
    </row>
    <row r="132" spans="1:51" s="13" customFormat="1" ht="12">
      <c r="A132" s="13"/>
      <c r="B132" s="182"/>
      <c r="C132" s="13"/>
      <c r="D132" s="183" t="s">
        <v>224</v>
      </c>
      <c r="E132" s="13"/>
      <c r="F132" s="185" t="s">
        <v>692</v>
      </c>
      <c r="G132" s="13"/>
      <c r="H132" s="186">
        <v>92.244</v>
      </c>
      <c r="I132" s="187"/>
      <c r="J132" s="13"/>
      <c r="K132" s="13"/>
      <c r="L132" s="182"/>
      <c r="M132" s="188"/>
      <c r="N132" s="189"/>
      <c r="O132" s="189"/>
      <c r="P132" s="189"/>
      <c r="Q132" s="189"/>
      <c r="R132" s="189"/>
      <c r="S132" s="189"/>
      <c r="T132" s="190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184" t="s">
        <v>224</v>
      </c>
      <c r="AU132" s="184" t="s">
        <v>22</v>
      </c>
      <c r="AV132" s="13" t="s">
        <v>22</v>
      </c>
      <c r="AW132" s="13" t="s">
        <v>4</v>
      </c>
      <c r="AX132" s="13" t="s">
        <v>88</v>
      </c>
      <c r="AY132" s="184" t="s">
        <v>216</v>
      </c>
    </row>
    <row r="133" spans="1:65" s="2" customFormat="1" ht="24.15" customHeight="1">
      <c r="A133" s="40"/>
      <c r="B133" s="167"/>
      <c r="C133" s="168" t="s">
        <v>324</v>
      </c>
      <c r="D133" s="168" t="s">
        <v>218</v>
      </c>
      <c r="E133" s="169" t="s">
        <v>363</v>
      </c>
      <c r="F133" s="170" t="s">
        <v>364</v>
      </c>
      <c r="G133" s="171" t="s">
        <v>221</v>
      </c>
      <c r="H133" s="172">
        <v>183.146</v>
      </c>
      <c r="I133" s="173"/>
      <c r="J133" s="174">
        <f>ROUND(I133*H133,2)</f>
        <v>0</v>
      </c>
      <c r="K133" s="175"/>
      <c r="L133" s="41"/>
      <c r="M133" s="176" t="s">
        <v>3</v>
      </c>
      <c r="N133" s="177" t="s">
        <v>51</v>
      </c>
      <c r="O133" s="74"/>
      <c r="P133" s="178">
        <f>O133*H133</f>
        <v>0</v>
      </c>
      <c r="Q133" s="178">
        <v>0.46</v>
      </c>
      <c r="R133" s="178">
        <f>Q133*H133</f>
        <v>84.24716</v>
      </c>
      <c r="S133" s="178">
        <v>0</v>
      </c>
      <c r="T133" s="179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180" t="s">
        <v>222</v>
      </c>
      <c r="AT133" s="180" t="s">
        <v>218</v>
      </c>
      <c r="AU133" s="180" t="s">
        <v>22</v>
      </c>
      <c r="AY133" s="20" t="s">
        <v>216</v>
      </c>
      <c r="BE133" s="181">
        <f>IF(N133="základní",J133,0)</f>
        <v>0</v>
      </c>
      <c r="BF133" s="181">
        <f>IF(N133="snížená",J133,0)</f>
        <v>0</v>
      </c>
      <c r="BG133" s="181">
        <f>IF(N133="zákl. přenesená",J133,0)</f>
        <v>0</v>
      </c>
      <c r="BH133" s="181">
        <f>IF(N133="sníž. přenesená",J133,0)</f>
        <v>0</v>
      </c>
      <c r="BI133" s="181">
        <f>IF(N133="nulová",J133,0)</f>
        <v>0</v>
      </c>
      <c r="BJ133" s="20" t="s">
        <v>88</v>
      </c>
      <c r="BK133" s="181">
        <f>ROUND(I133*H133,2)</f>
        <v>0</v>
      </c>
      <c r="BL133" s="20" t="s">
        <v>222</v>
      </c>
      <c r="BM133" s="180" t="s">
        <v>365</v>
      </c>
    </row>
    <row r="134" spans="1:47" s="2" customFormat="1" ht="12">
      <c r="A134" s="40"/>
      <c r="B134" s="41"/>
      <c r="C134" s="40"/>
      <c r="D134" s="183" t="s">
        <v>229</v>
      </c>
      <c r="E134" s="40"/>
      <c r="F134" s="191" t="s">
        <v>366</v>
      </c>
      <c r="G134" s="40"/>
      <c r="H134" s="40"/>
      <c r="I134" s="192"/>
      <c r="J134" s="40"/>
      <c r="K134" s="40"/>
      <c r="L134" s="41"/>
      <c r="M134" s="193"/>
      <c r="N134" s="194"/>
      <c r="O134" s="74"/>
      <c r="P134" s="74"/>
      <c r="Q134" s="74"/>
      <c r="R134" s="74"/>
      <c r="S134" s="74"/>
      <c r="T134" s="75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T134" s="20" t="s">
        <v>229</v>
      </c>
      <c r="AU134" s="20" t="s">
        <v>22</v>
      </c>
    </row>
    <row r="135" spans="1:51" s="13" customFormat="1" ht="12">
      <c r="A135" s="13"/>
      <c r="B135" s="182"/>
      <c r="C135" s="13"/>
      <c r="D135" s="183" t="s">
        <v>224</v>
      </c>
      <c r="E135" s="184" t="s">
        <v>3</v>
      </c>
      <c r="F135" s="185" t="s">
        <v>693</v>
      </c>
      <c r="G135" s="13"/>
      <c r="H135" s="186">
        <v>183.146</v>
      </c>
      <c r="I135" s="187"/>
      <c r="J135" s="13"/>
      <c r="K135" s="13"/>
      <c r="L135" s="182"/>
      <c r="M135" s="188"/>
      <c r="N135" s="189"/>
      <c r="O135" s="189"/>
      <c r="P135" s="189"/>
      <c r="Q135" s="189"/>
      <c r="R135" s="189"/>
      <c r="S135" s="189"/>
      <c r="T135" s="190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184" t="s">
        <v>224</v>
      </c>
      <c r="AU135" s="184" t="s">
        <v>22</v>
      </c>
      <c r="AV135" s="13" t="s">
        <v>22</v>
      </c>
      <c r="AW135" s="13" t="s">
        <v>41</v>
      </c>
      <c r="AX135" s="13" t="s">
        <v>88</v>
      </c>
      <c r="AY135" s="184" t="s">
        <v>216</v>
      </c>
    </row>
    <row r="136" spans="1:65" s="2" customFormat="1" ht="76.35" customHeight="1">
      <c r="A136" s="40"/>
      <c r="B136" s="167"/>
      <c r="C136" s="168" t="s">
        <v>8</v>
      </c>
      <c r="D136" s="168" t="s">
        <v>218</v>
      </c>
      <c r="E136" s="169" t="s">
        <v>412</v>
      </c>
      <c r="F136" s="170" t="s">
        <v>413</v>
      </c>
      <c r="G136" s="171" t="s">
        <v>221</v>
      </c>
      <c r="H136" s="172">
        <v>169.58</v>
      </c>
      <c r="I136" s="173"/>
      <c r="J136" s="174">
        <f>ROUND(I136*H136,2)</f>
        <v>0</v>
      </c>
      <c r="K136" s="175"/>
      <c r="L136" s="41"/>
      <c r="M136" s="176" t="s">
        <v>3</v>
      </c>
      <c r="N136" s="177" t="s">
        <v>51</v>
      </c>
      <c r="O136" s="74"/>
      <c r="P136" s="178">
        <f>O136*H136</f>
        <v>0</v>
      </c>
      <c r="Q136" s="178">
        <v>0.08425</v>
      </c>
      <c r="R136" s="178">
        <f>Q136*H136</f>
        <v>14.287115000000002</v>
      </c>
      <c r="S136" s="178">
        <v>0</v>
      </c>
      <c r="T136" s="179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180" t="s">
        <v>222</v>
      </c>
      <c r="AT136" s="180" t="s">
        <v>218</v>
      </c>
      <c r="AU136" s="180" t="s">
        <v>22</v>
      </c>
      <c r="AY136" s="20" t="s">
        <v>216</v>
      </c>
      <c r="BE136" s="181">
        <f>IF(N136="základní",J136,0)</f>
        <v>0</v>
      </c>
      <c r="BF136" s="181">
        <f>IF(N136="snížená",J136,0)</f>
        <v>0</v>
      </c>
      <c r="BG136" s="181">
        <f>IF(N136="zákl. přenesená",J136,0)</f>
        <v>0</v>
      </c>
      <c r="BH136" s="181">
        <f>IF(N136="sníž. přenesená",J136,0)</f>
        <v>0</v>
      </c>
      <c r="BI136" s="181">
        <f>IF(N136="nulová",J136,0)</f>
        <v>0</v>
      </c>
      <c r="BJ136" s="20" t="s">
        <v>88</v>
      </c>
      <c r="BK136" s="181">
        <f>ROUND(I136*H136,2)</f>
        <v>0</v>
      </c>
      <c r="BL136" s="20" t="s">
        <v>222</v>
      </c>
      <c r="BM136" s="180" t="s">
        <v>414</v>
      </c>
    </row>
    <row r="137" spans="1:51" s="13" customFormat="1" ht="12">
      <c r="A137" s="13"/>
      <c r="B137" s="182"/>
      <c r="C137" s="13"/>
      <c r="D137" s="183" t="s">
        <v>224</v>
      </c>
      <c r="E137" s="184" t="s">
        <v>3</v>
      </c>
      <c r="F137" s="185" t="s">
        <v>694</v>
      </c>
      <c r="G137" s="13"/>
      <c r="H137" s="186">
        <v>169.58</v>
      </c>
      <c r="I137" s="187"/>
      <c r="J137" s="13"/>
      <c r="K137" s="13"/>
      <c r="L137" s="182"/>
      <c r="M137" s="188"/>
      <c r="N137" s="189"/>
      <c r="O137" s="189"/>
      <c r="P137" s="189"/>
      <c r="Q137" s="189"/>
      <c r="R137" s="189"/>
      <c r="S137" s="189"/>
      <c r="T137" s="190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184" t="s">
        <v>224</v>
      </c>
      <c r="AU137" s="184" t="s">
        <v>22</v>
      </c>
      <c r="AV137" s="13" t="s">
        <v>22</v>
      </c>
      <c r="AW137" s="13" t="s">
        <v>41</v>
      </c>
      <c r="AX137" s="13" t="s">
        <v>88</v>
      </c>
      <c r="AY137" s="184" t="s">
        <v>216</v>
      </c>
    </row>
    <row r="138" spans="1:65" s="2" customFormat="1" ht="14.4" customHeight="1">
      <c r="A138" s="40"/>
      <c r="B138" s="167"/>
      <c r="C138" s="203" t="s">
        <v>335</v>
      </c>
      <c r="D138" s="203" t="s">
        <v>355</v>
      </c>
      <c r="E138" s="204" t="s">
        <v>419</v>
      </c>
      <c r="F138" s="205" t="s">
        <v>420</v>
      </c>
      <c r="G138" s="206" t="s">
        <v>221</v>
      </c>
      <c r="H138" s="207">
        <v>167.3</v>
      </c>
      <c r="I138" s="208"/>
      <c r="J138" s="209">
        <f>ROUND(I138*H138,2)</f>
        <v>0</v>
      </c>
      <c r="K138" s="210"/>
      <c r="L138" s="211"/>
      <c r="M138" s="212" t="s">
        <v>3</v>
      </c>
      <c r="N138" s="213" t="s">
        <v>51</v>
      </c>
      <c r="O138" s="74"/>
      <c r="P138" s="178">
        <f>O138*H138</f>
        <v>0</v>
      </c>
      <c r="Q138" s="178">
        <v>0.131</v>
      </c>
      <c r="R138" s="178">
        <f>Q138*H138</f>
        <v>21.916300000000003</v>
      </c>
      <c r="S138" s="178">
        <v>0</v>
      </c>
      <c r="T138" s="179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180" t="s">
        <v>257</v>
      </c>
      <c r="AT138" s="180" t="s">
        <v>355</v>
      </c>
      <c r="AU138" s="180" t="s">
        <v>22</v>
      </c>
      <c r="AY138" s="20" t="s">
        <v>216</v>
      </c>
      <c r="BE138" s="181">
        <f>IF(N138="základní",J138,0)</f>
        <v>0</v>
      </c>
      <c r="BF138" s="181">
        <f>IF(N138="snížená",J138,0)</f>
        <v>0</v>
      </c>
      <c r="BG138" s="181">
        <f>IF(N138="zákl. přenesená",J138,0)</f>
        <v>0</v>
      </c>
      <c r="BH138" s="181">
        <f>IF(N138="sníž. přenesená",J138,0)</f>
        <v>0</v>
      </c>
      <c r="BI138" s="181">
        <f>IF(N138="nulová",J138,0)</f>
        <v>0</v>
      </c>
      <c r="BJ138" s="20" t="s">
        <v>88</v>
      </c>
      <c r="BK138" s="181">
        <f>ROUND(I138*H138,2)</f>
        <v>0</v>
      </c>
      <c r="BL138" s="20" t="s">
        <v>222</v>
      </c>
      <c r="BM138" s="180" t="s">
        <v>421</v>
      </c>
    </row>
    <row r="139" spans="1:51" s="13" customFormat="1" ht="12">
      <c r="A139" s="13"/>
      <c r="B139" s="182"/>
      <c r="C139" s="13"/>
      <c r="D139" s="183" t="s">
        <v>224</v>
      </c>
      <c r="E139" s="184" t="s">
        <v>3</v>
      </c>
      <c r="F139" s="185" t="s">
        <v>695</v>
      </c>
      <c r="G139" s="13"/>
      <c r="H139" s="186">
        <v>164.02</v>
      </c>
      <c r="I139" s="187"/>
      <c r="J139" s="13"/>
      <c r="K139" s="13"/>
      <c r="L139" s="182"/>
      <c r="M139" s="188"/>
      <c r="N139" s="189"/>
      <c r="O139" s="189"/>
      <c r="P139" s="189"/>
      <c r="Q139" s="189"/>
      <c r="R139" s="189"/>
      <c r="S139" s="189"/>
      <c r="T139" s="190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184" t="s">
        <v>224</v>
      </c>
      <c r="AU139" s="184" t="s">
        <v>22</v>
      </c>
      <c r="AV139" s="13" t="s">
        <v>22</v>
      </c>
      <c r="AW139" s="13" t="s">
        <v>41</v>
      </c>
      <c r="AX139" s="13" t="s">
        <v>88</v>
      </c>
      <c r="AY139" s="184" t="s">
        <v>216</v>
      </c>
    </row>
    <row r="140" spans="1:51" s="13" customFormat="1" ht="12">
      <c r="A140" s="13"/>
      <c r="B140" s="182"/>
      <c r="C140" s="13"/>
      <c r="D140" s="183" t="s">
        <v>224</v>
      </c>
      <c r="E140" s="13"/>
      <c r="F140" s="185" t="s">
        <v>696</v>
      </c>
      <c r="G140" s="13"/>
      <c r="H140" s="186">
        <v>167.3</v>
      </c>
      <c r="I140" s="187"/>
      <c r="J140" s="13"/>
      <c r="K140" s="13"/>
      <c r="L140" s="182"/>
      <c r="M140" s="188"/>
      <c r="N140" s="189"/>
      <c r="O140" s="189"/>
      <c r="P140" s="189"/>
      <c r="Q140" s="189"/>
      <c r="R140" s="189"/>
      <c r="S140" s="189"/>
      <c r="T140" s="190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184" t="s">
        <v>224</v>
      </c>
      <c r="AU140" s="184" t="s">
        <v>22</v>
      </c>
      <c r="AV140" s="13" t="s">
        <v>22</v>
      </c>
      <c r="AW140" s="13" t="s">
        <v>4</v>
      </c>
      <c r="AX140" s="13" t="s">
        <v>88</v>
      </c>
      <c r="AY140" s="184" t="s">
        <v>216</v>
      </c>
    </row>
    <row r="141" spans="1:65" s="2" customFormat="1" ht="24.15" customHeight="1">
      <c r="A141" s="40"/>
      <c r="B141" s="167"/>
      <c r="C141" s="203" t="s">
        <v>340</v>
      </c>
      <c r="D141" s="203" t="s">
        <v>355</v>
      </c>
      <c r="E141" s="204" t="s">
        <v>427</v>
      </c>
      <c r="F141" s="205" t="s">
        <v>428</v>
      </c>
      <c r="G141" s="206" t="s">
        <v>221</v>
      </c>
      <c r="H141" s="207">
        <v>3.451</v>
      </c>
      <c r="I141" s="208"/>
      <c r="J141" s="209">
        <f>ROUND(I141*H141,2)</f>
        <v>0</v>
      </c>
      <c r="K141" s="210"/>
      <c r="L141" s="211"/>
      <c r="M141" s="212" t="s">
        <v>3</v>
      </c>
      <c r="N141" s="213" t="s">
        <v>51</v>
      </c>
      <c r="O141" s="74"/>
      <c r="P141" s="178">
        <f>O141*H141</f>
        <v>0</v>
      </c>
      <c r="Q141" s="178">
        <v>0.131</v>
      </c>
      <c r="R141" s="178">
        <f>Q141*H141</f>
        <v>0.452081</v>
      </c>
      <c r="S141" s="178">
        <v>0</v>
      </c>
      <c r="T141" s="179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180" t="s">
        <v>257</v>
      </c>
      <c r="AT141" s="180" t="s">
        <v>355</v>
      </c>
      <c r="AU141" s="180" t="s">
        <v>22</v>
      </c>
      <c r="AY141" s="20" t="s">
        <v>216</v>
      </c>
      <c r="BE141" s="181">
        <f>IF(N141="základní",J141,0)</f>
        <v>0</v>
      </c>
      <c r="BF141" s="181">
        <f>IF(N141="snížená",J141,0)</f>
        <v>0</v>
      </c>
      <c r="BG141" s="181">
        <f>IF(N141="zákl. přenesená",J141,0)</f>
        <v>0</v>
      </c>
      <c r="BH141" s="181">
        <f>IF(N141="sníž. přenesená",J141,0)</f>
        <v>0</v>
      </c>
      <c r="BI141" s="181">
        <f>IF(N141="nulová",J141,0)</f>
        <v>0</v>
      </c>
      <c r="BJ141" s="20" t="s">
        <v>88</v>
      </c>
      <c r="BK141" s="181">
        <f>ROUND(I141*H141,2)</f>
        <v>0</v>
      </c>
      <c r="BL141" s="20" t="s">
        <v>222</v>
      </c>
      <c r="BM141" s="180" t="s">
        <v>429</v>
      </c>
    </row>
    <row r="142" spans="1:51" s="13" customFormat="1" ht="12">
      <c r="A142" s="13"/>
      <c r="B142" s="182"/>
      <c r="C142" s="13"/>
      <c r="D142" s="183" t="s">
        <v>224</v>
      </c>
      <c r="E142" s="184" t="s">
        <v>3</v>
      </c>
      <c r="F142" s="185" t="s">
        <v>697</v>
      </c>
      <c r="G142" s="13"/>
      <c r="H142" s="186">
        <v>3.35</v>
      </c>
      <c r="I142" s="187"/>
      <c r="J142" s="13"/>
      <c r="K142" s="13"/>
      <c r="L142" s="182"/>
      <c r="M142" s="188"/>
      <c r="N142" s="189"/>
      <c r="O142" s="189"/>
      <c r="P142" s="189"/>
      <c r="Q142" s="189"/>
      <c r="R142" s="189"/>
      <c r="S142" s="189"/>
      <c r="T142" s="190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184" t="s">
        <v>224</v>
      </c>
      <c r="AU142" s="184" t="s">
        <v>22</v>
      </c>
      <c r="AV142" s="13" t="s">
        <v>22</v>
      </c>
      <c r="AW142" s="13" t="s">
        <v>41</v>
      </c>
      <c r="AX142" s="13" t="s">
        <v>88</v>
      </c>
      <c r="AY142" s="184" t="s">
        <v>216</v>
      </c>
    </row>
    <row r="143" spans="1:51" s="13" customFormat="1" ht="12">
      <c r="A143" s="13"/>
      <c r="B143" s="182"/>
      <c r="C143" s="13"/>
      <c r="D143" s="183" t="s">
        <v>224</v>
      </c>
      <c r="E143" s="13"/>
      <c r="F143" s="185" t="s">
        <v>698</v>
      </c>
      <c r="G143" s="13"/>
      <c r="H143" s="186">
        <v>3.451</v>
      </c>
      <c r="I143" s="187"/>
      <c r="J143" s="13"/>
      <c r="K143" s="13"/>
      <c r="L143" s="182"/>
      <c r="M143" s="188"/>
      <c r="N143" s="189"/>
      <c r="O143" s="189"/>
      <c r="P143" s="189"/>
      <c r="Q143" s="189"/>
      <c r="R143" s="189"/>
      <c r="S143" s="189"/>
      <c r="T143" s="190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184" t="s">
        <v>224</v>
      </c>
      <c r="AU143" s="184" t="s">
        <v>22</v>
      </c>
      <c r="AV143" s="13" t="s">
        <v>22</v>
      </c>
      <c r="AW143" s="13" t="s">
        <v>4</v>
      </c>
      <c r="AX143" s="13" t="s">
        <v>88</v>
      </c>
      <c r="AY143" s="184" t="s">
        <v>216</v>
      </c>
    </row>
    <row r="144" spans="1:65" s="2" customFormat="1" ht="24.15" customHeight="1">
      <c r="A144" s="40"/>
      <c r="B144" s="167"/>
      <c r="C144" s="203" t="s">
        <v>345</v>
      </c>
      <c r="D144" s="203" t="s">
        <v>355</v>
      </c>
      <c r="E144" s="204" t="s">
        <v>434</v>
      </c>
      <c r="F144" s="205" t="s">
        <v>435</v>
      </c>
      <c r="G144" s="206" t="s">
        <v>221</v>
      </c>
      <c r="H144" s="207">
        <v>2.21</v>
      </c>
      <c r="I144" s="208"/>
      <c r="J144" s="209">
        <f>ROUND(I144*H144,2)</f>
        <v>0</v>
      </c>
      <c r="K144" s="210"/>
      <c r="L144" s="211"/>
      <c r="M144" s="212" t="s">
        <v>3</v>
      </c>
      <c r="N144" s="213" t="s">
        <v>51</v>
      </c>
      <c r="O144" s="74"/>
      <c r="P144" s="178">
        <f>O144*H144</f>
        <v>0</v>
      </c>
      <c r="Q144" s="178">
        <v>0.21</v>
      </c>
      <c r="R144" s="178">
        <f>Q144*H144</f>
        <v>0.46409999999999996</v>
      </c>
      <c r="S144" s="178">
        <v>0</v>
      </c>
      <c r="T144" s="179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180" t="s">
        <v>257</v>
      </c>
      <c r="AT144" s="180" t="s">
        <v>355</v>
      </c>
      <c r="AU144" s="180" t="s">
        <v>22</v>
      </c>
      <c r="AY144" s="20" t="s">
        <v>216</v>
      </c>
      <c r="BE144" s="181">
        <f>IF(N144="základní",J144,0)</f>
        <v>0</v>
      </c>
      <c r="BF144" s="181">
        <f>IF(N144="snížená",J144,0)</f>
        <v>0</v>
      </c>
      <c r="BG144" s="181">
        <f>IF(N144="zákl. přenesená",J144,0)</f>
        <v>0</v>
      </c>
      <c r="BH144" s="181">
        <f>IF(N144="sníž. přenesená",J144,0)</f>
        <v>0</v>
      </c>
      <c r="BI144" s="181">
        <f>IF(N144="nulová",J144,0)</f>
        <v>0</v>
      </c>
      <c r="BJ144" s="20" t="s">
        <v>88</v>
      </c>
      <c r="BK144" s="181">
        <f>ROUND(I144*H144,2)</f>
        <v>0</v>
      </c>
      <c r="BL144" s="20" t="s">
        <v>222</v>
      </c>
      <c r="BM144" s="180" t="s">
        <v>699</v>
      </c>
    </row>
    <row r="145" spans="1:51" s="13" customFormat="1" ht="12">
      <c r="A145" s="13"/>
      <c r="B145" s="182"/>
      <c r="C145" s="13"/>
      <c r="D145" s="183" t="s">
        <v>224</v>
      </c>
      <c r="E145" s="184" t="s">
        <v>3</v>
      </c>
      <c r="F145" s="185" t="s">
        <v>700</v>
      </c>
      <c r="G145" s="13"/>
      <c r="H145" s="186">
        <v>2.21</v>
      </c>
      <c r="I145" s="187"/>
      <c r="J145" s="13"/>
      <c r="K145" s="13"/>
      <c r="L145" s="182"/>
      <c r="M145" s="188"/>
      <c r="N145" s="189"/>
      <c r="O145" s="189"/>
      <c r="P145" s="189"/>
      <c r="Q145" s="189"/>
      <c r="R145" s="189"/>
      <c r="S145" s="189"/>
      <c r="T145" s="190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184" t="s">
        <v>224</v>
      </c>
      <c r="AU145" s="184" t="s">
        <v>22</v>
      </c>
      <c r="AV145" s="13" t="s">
        <v>22</v>
      </c>
      <c r="AW145" s="13" t="s">
        <v>41</v>
      </c>
      <c r="AX145" s="13" t="s">
        <v>88</v>
      </c>
      <c r="AY145" s="184" t="s">
        <v>216</v>
      </c>
    </row>
    <row r="146" spans="1:63" s="12" customFormat="1" ht="22.8" customHeight="1">
      <c r="A146" s="12"/>
      <c r="B146" s="154"/>
      <c r="C146" s="12"/>
      <c r="D146" s="155" t="s">
        <v>79</v>
      </c>
      <c r="E146" s="165" t="s">
        <v>263</v>
      </c>
      <c r="F146" s="165" t="s">
        <v>438</v>
      </c>
      <c r="G146" s="12"/>
      <c r="H146" s="12"/>
      <c r="I146" s="157"/>
      <c r="J146" s="166">
        <f>BK146</f>
        <v>0</v>
      </c>
      <c r="K146" s="12"/>
      <c r="L146" s="154"/>
      <c r="M146" s="159"/>
      <c r="N146" s="160"/>
      <c r="O146" s="160"/>
      <c r="P146" s="161">
        <f>SUM(P147:P167)</f>
        <v>0</v>
      </c>
      <c r="Q146" s="160"/>
      <c r="R146" s="161">
        <f>SUM(R147:R167)</f>
        <v>45.320616740000006</v>
      </c>
      <c r="S146" s="160"/>
      <c r="T146" s="162">
        <f>SUM(T147:T167)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155" t="s">
        <v>88</v>
      </c>
      <c r="AT146" s="163" t="s">
        <v>79</v>
      </c>
      <c r="AU146" s="163" t="s">
        <v>88</v>
      </c>
      <c r="AY146" s="155" t="s">
        <v>216</v>
      </c>
      <c r="BK146" s="164">
        <f>SUM(BK147:BK167)</f>
        <v>0</v>
      </c>
    </row>
    <row r="147" spans="1:65" s="2" customFormat="1" ht="49.05" customHeight="1">
      <c r="A147" s="40"/>
      <c r="B147" s="167"/>
      <c r="C147" s="168" t="s">
        <v>350</v>
      </c>
      <c r="D147" s="168" t="s">
        <v>218</v>
      </c>
      <c r="E147" s="169" t="s">
        <v>476</v>
      </c>
      <c r="F147" s="170" t="s">
        <v>477</v>
      </c>
      <c r="G147" s="171" t="s">
        <v>260</v>
      </c>
      <c r="H147" s="172">
        <v>106.19</v>
      </c>
      <c r="I147" s="173"/>
      <c r="J147" s="174">
        <f>ROUND(I147*H147,2)</f>
        <v>0</v>
      </c>
      <c r="K147" s="175"/>
      <c r="L147" s="41"/>
      <c r="M147" s="176" t="s">
        <v>3</v>
      </c>
      <c r="N147" s="177" t="s">
        <v>51</v>
      </c>
      <c r="O147" s="74"/>
      <c r="P147" s="178">
        <f>O147*H147</f>
        <v>0</v>
      </c>
      <c r="Q147" s="178">
        <v>0.1554</v>
      </c>
      <c r="R147" s="178">
        <f>Q147*H147</f>
        <v>16.501926</v>
      </c>
      <c r="S147" s="178">
        <v>0</v>
      </c>
      <c r="T147" s="179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180" t="s">
        <v>222</v>
      </c>
      <c r="AT147" s="180" t="s">
        <v>218</v>
      </c>
      <c r="AU147" s="180" t="s">
        <v>22</v>
      </c>
      <c r="AY147" s="20" t="s">
        <v>216</v>
      </c>
      <c r="BE147" s="181">
        <f>IF(N147="základní",J147,0)</f>
        <v>0</v>
      </c>
      <c r="BF147" s="181">
        <f>IF(N147="snížená",J147,0)</f>
        <v>0</v>
      </c>
      <c r="BG147" s="181">
        <f>IF(N147="zákl. přenesená",J147,0)</f>
        <v>0</v>
      </c>
      <c r="BH147" s="181">
        <f>IF(N147="sníž. přenesená",J147,0)</f>
        <v>0</v>
      </c>
      <c r="BI147" s="181">
        <f>IF(N147="nulová",J147,0)</f>
        <v>0</v>
      </c>
      <c r="BJ147" s="20" t="s">
        <v>88</v>
      </c>
      <c r="BK147" s="181">
        <f>ROUND(I147*H147,2)</f>
        <v>0</v>
      </c>
      <c r="BL147" s="20" t="s">
        <v>222</v>
      </c>
      <c r="BM147" s="180" t="s">
        <v>478</v>
      </c>
    </row>
    <row r="148" spans="1:51" s="13" customFormat="1" ht="12">
      <c r="A148" s="13"/>
      <c r="B148" s="182"/>
      <c r="C148" s="13"/>
      <c r="D148" s="183" t="s">
        <v>224</v>
      </c>
      <c r="E148" s="184" t="s">
        <v>3</v>
      </c>
      <c r="F148" s="185" t="s">
        <v>701</v>
      </c>
      <c r="G148" s="13"/>
      <c r="H148" s="186">
        <v>106.19</v>
      </c>
      <c r="I148" s="187"/>
      <c r="J148" s="13"/>
      <c r="K148" s="13"/>
      <c r="L148" s="182"/>
      <c r="M148" s="188"/>
      <c r="N148" s="189"/>
      <c r="O148" s="189"/>
      <c r="P148" s="189"/>
      <c r="Q148" s="189"/>
      <c r="R148" s="189"/>
      <c r="S148" s="189"/>
      <c r="T148" s="190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184" t="s">
        <v>224</v>
      </c>
      <c r="AU148" s="184" t="s">
        <v>22</v>
      </c>
      <c r="AV148" s="13" t="s">
        <v>22</v>
      </c>
      <c r="AW148" s="13" t="s">
        <v>41</v>
      </c>
      <c r="AX148" s="13" t="s">
        <v>88</v>
      </c>
      <c r="AY148" s="184" t="s">
        <v>216</v>
      </c>
    </row>
    <row r="149" spans="1:65" s="2" customFormat="1" ht="14.4" customHeight="1">
      <c r="A149" s="40"/>
      <c r="B149" s="167"/>
      <c r="C149" s="203" t="s">
        <v>354</v>
      </c>
      <c r="D149" s="203" t="s">
        <v>355</v>
      </c>
      <c r="E149" s="204" t="s">
        <v>483</v>
      </c>
      <c r="F149" s="205" t="s">
        <v>484</v>
      </c>
      <c r="G149" s="206" t="s">
        <v>260</v>
      </c>
      <c r="H149" s="207">
        <v>96.947</v>
      </c>
      <c r="I149" s="208"/>
      <c r="J149" s="209">
        <f>ROUND(I149*H149,2)</f>
        <v>0</v>
      </c>
      <c r="K149" s="210"/>
      <c r="L149" s="211"/>
      <c r="M149" s="212" t="s">
        <v>3</v>
      </c>
      <c r="N149" s="213" t="s">
        <v>51</v>
      </c>
      <c r="O149" s="74"/>
      <c r="P149" s="178">
        <f>O149*H149</f>
        <v>0</v>
      </c>
      <c r="Q149" s="178">
        <v>0.08</v>
      </c>
      <c r="R149" s="178">
        <f>Q149*H149</f>
        <v>7.75576</v>
      </c>
      <c r="S149" s="178">
        <v>0</v>
      </c>
      <c r="T149" s="179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180" t="s">
        <v>257</v>
      </c>
      <c r="AT149" s="180" t="s">
        <v>355</v>
      </c>
      <c r="AU149" s="180" t="s">
        <v>22</v>
      </c>
      <c r="AY149" s="20" t="s">
        <v>216</v>
      </c>
      <c r="BE149" s="181">
        <f>IF(N149="základní",J149,0)</f>
        <v>0</v>
      </c>
      <c r="BF149" s="181">
        <f>IF(N149="snížená",J149,0)</f>
        <v>0</v>
      </c>
      <c r="BG149" s="181">
        <f>IF(N149="zákl. přenesená",J149,0)</f>
        <v>0</v>
      </c>
      <c r="BH149" s="181">
        <f>IF(N149="sníž. přenesená",J149,0)</f>
        <v>0</v>
      </c>
      <c r="BI149" s="181">
        <f>IF(N149="nulová",J149,0)</f>
        <v>0</v>
      </c>
      <c r="BJ149" s="20" t="s">
        <v>88</v>
      </c>
      <c r="BK149" s="181">
        <f>ROUND(I149*H149,2)</f>
        <v>0</v>
      </c>
      <c r="BL149" s="20" t="s">
        <v>222</v>
      </c>
      <c r="BM149" s="180" t="s">
        <v>485</v>
      </c>
    </row>
    <row r="150" spans="1:51" s="13" customFormat="1" ht="12">
      <c r="A150" s="13"/>
      <c r="B150" s="182"/>
      <c r="C150" s="13"/>
      <c r="D150" s="183" t="s">
        <v>224</v>
      </c>
      <c r="E150" s="184" t="s">
        <v>3</v>
      </c>
      <c r="F150" s="185" t="s">
        <v>701</v>
      </c>
      <c r="G150" s="13"/>
      <c r="H150" s="186">
        <v>106.19</v>
      </c>
      <c r="I150" s="187"/>
      <c r="J150" s="13"/>
      <c r="K150" s="13"/>
      <c r="L150" s="182"/>
      <c r="M150" s="188"/>
      <c r="N150" s="189"/>
      <c r="O150" s="189"/>
      <c r="P150" s="189"/>
      <c r="Q150" s="189"/>
      <c r="R150" s="189"/>
      <c r="S150" s="189"/>
      <c r="T150" s="190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184" t="s">
        <v>224</v>
      </c>
      <c r="AU150" s="184" t="s">
        <v>22</v>
      </c>
      <c r="AV150" s="13" t="s">
        <v>22</v>
      </c>
      <c r="AW150" s="13" t="s">
        <v>41</v>
      </c>
      <c r="AX150" s="13" t="s">
        <v>80</v>
      </c>
      <c r="AY150" s="184" t="s">
        <v>216</v>
      </c>
    </row>
    <row r="151" spans="1:51" s="13" customFormat="1" ht="12">
      <c r="A151" s="13"/>
      <c r="B151" s="182"/>
      <c r="C151" s="13"/>
      <c r="D151" s="183" t="s">
        <v>224</v>
      </c>
      <c r="E151" s="184" t="s">
        <v>3</v>
      </c>
      <c r="F151" s="185" t="s">
        <v>702</v>
      </c>
      <c r="G151" s="13"/>
      <c r="H151" s="186">
        <v>-4</v>
      </c>
      <c r="I151" s="187"/>
      <c r="J151" s="13"/>
      <c r="K151" s="13"/>
      <c r="L151" s="182"/>
      <c r="M151" s="188"/>
      <c r="N151" s="189"/>
      <c r="O151" s="189"/>
      <c r="P151" s="189"/>
      <c r="Q151" s="189"/>
      <c r="R151" s="189"/>
      <c r="S151" s="189"/>
      <c r="T151" s="190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184" t="s">
        <v>224</v>
      </c>
      <c r="AU151" s="184" t="s">
        <v>22</v>
      </c>
      <c r="AV151" s="13" t="s">
        <v>22</v>
      </c>
      <c r="AW151" s="13" t="s">
        <v>41</v>
      </c>
      <c r="AX151" s="13" t="s">
        <v>80</v>
      </c>
      <c r="AY151" s="184" t="s">
        <v>216</v>
      </c>
    </row>
    <row r="152" spans="1:51" s="13" customFormat="1" ht="12">
      <c r="A152" s="13"/>
      <c r="B152" s="182"/>
      <c r="C152" s="13"/>
      <c r="D152" s="183" t="s">
        <v>224</v>
      </c>
      <c r="E152" s="184" t="s">
        <v>3</v>
      </c>
      <c r="F152" s="185" t="s">
        <v>703</v>
      </c>
      <c r="G152" s="13"/>
      <c r="H152" s="186">
        <v>-9.86</v>
      </c>
      <c r="I152" s="187"/>
      <c r="J152" s="13"/>
      <c r="K152" s="13"/>
      <c r="L152" s="182"/>
      <c r="M152" s="188"/>
      <c r="N152" s="189"/>
      <c r="O152" s="189"/>
      <c r="P152" s="189"/>
      <c r="Q152" s="189"/>
      <c r="R152" s="189"/>
      <c r="S152" s="189"/>
      <c r="T152" s="190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184" t="s">
        <v>224</v>
      </c>
      <c r="AU152" s="184" t="s">
        <v>22</v>
      </c>
      <c r="AV152" s="13" t="s">
        <v>22</v>
      </c>
      <c r="AW152" s="13" t="s">
        <v>41</v>
      </c>
      <c r="AX152" s="13" t="s">
        <v>80</v>
      </c>
      <c r="AY152" s="184" t="s">
        <v>216</v>
      </c>
    </row>
    <row r="153" spans="1:51" s="14" customFormat="1" ht="12">
      <c r="A153" s="14"/>
      <c r="B153" s="195"/>
      <c r="C153" s="14"/>
      <c r="D153" s="183" t="s">
        <v>224</v>
      </c>
      <c r="E153" s="196" t="s">
        <v>3</v>
      </c>
      <c r="F153" s="197" t="s">
        <v>233</v>
      </c>
      <c r="G153" s="14"/>
      <c r="H153" s="198">
        <v>92.33</v>
      </c>
      <c r="I153" s="199"/>
      <c r="J153" s="14"/>
      <c r="K153" s="14"/>
      <c r="L153" s="195"/>
      <c r="M153" s="200"/>
      <c r="N153" s="201"/>
      <c r="O153" s="201"/>
      <c r="P153" s="201"/>
      <c r="Q153" s="201"/>
      <c r="R153" s="201"/>
      <c r="S153" s="201"/>
      <c r="T153" s="202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196" t="s">
        <v>224</v>
      </c>
      <c r="AU153" s="196" t="s">
        <v>22</v>
      </c>
      <c r="AV153" s="14" t="s">
        <v>222</v>
      </c>
      <c r="AW153" s="14" t="s">
        <v>41</v>
      </c>
      <c r="AX153" s="14" t="s">
        <v>88</v>
      </c>
      <c r="AY153" s="196" t="s">
        <v>216</v>
      </c>
    </row>
    <row r="154" spans="1:51" s="13" customFormat="1" ht="12">
      <c r="A154" s="13"/>
      <c r="B154" s="182"/>
      <c r="C154" s="13"/>
      <c r="D154" s="183" t="s">
        <v>224</v>
      </c>
      <c r="E154" s="13"/>
      <c r="F154" s="185" t="s">
        <v>704</v>
      </c>
      <c r="G154" s="13"/>
      <c r="H154" s="186">
        <v>96.947</v>
      </c>
      <c r="I154" s="187"/>
      <c r="J154" s="13"/>
      <c r="K154" s="13"/>
      <c r="L154" s="182"/>
      <c r="M154" s="188"/>
      <c r="N154" s="189"/>
      <c r="O154" s="189"/>
      <c r="P154" s="189"/>
      <c r="Q154" s="189"/>
      <c r="R154" s="189"/>
      <c r="S154" s="189"/>
      <c r="T154" s="190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184" t="s">
        <v>224</v>
      </c>
      <c r="AU154" s="184" t="s">
        <v>22</v>
      </c>
      <c r="AV154" s="13" t="s">
        <v>22</v>
      </c>
      <c r="AW154" s="13" t="s">
        <v>4</v>
      </c>
      <c r="AX154" s="13" t="s">
        <v>88</v>
      </c>
      <c r="AY154" s="184" t="s">
        <v>216</v>
      </c>
    </row>
    <row r="155" spans="1:65" s="2" customFormat="1" ht="24.15" customHeight="1">
      <c r="A155" s="40"/>
      <c r="B155" s="167"/>
      <c r="C155" s="203" t="s">
        <v>362</v>
      </c>
      <c r="D155" s="203" t="s">
        <v>355</v>
      </c>
      <c r="E155" s="204" t="s">
        <v>491</v>
      </c>
      <c r="F155" s="205" t="s">
        <v>492</v>
      </c>
      <c r="G155" s="206" t="s">
        <v>260</v>
      </c>
      <c r="H155" s="207">
        <v>4.2</v>
      </c>
      <c r="I155" s="208"/>
      <c r="J155" s="209">
        <f>ROUND(I155*H155,2)</f>
        <v>0</v>
      </c>
      <c r="K155" s="210"/>
      <c r="L155" s="211"/>
      <c r="M155" s="212" t="s">
        <v>3</v>
      </c>
      <c r="N155" s="213" t="s">
        <v>51</v>
      </c>
      <c r="O155" s="74"/>
      <c r="P155" s="178">
        <f>O155*H155</f>
        <v>0</v>
      </c>
      <c r="Q155" s="178">
        <v>0.06567</v>
      </c>
      <c r="R155" s="178">
        <f>Q155*H155</f>
        <v>0.27581400000000006</v>
      </c>
      <c r="S155" s="178">
        <v>0</v>
      </c>
      <c r="T155" s="179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180" t="s">
        <v>257</v>
      </c>
      <c r="AT155" s="180" t="s">
        <v>355</v>
      </c>
      <c r="AU155" s="180" t="s">
        <v>22</v>
      </c>
      <c r="AY155" s="20" t="s">
        <v>216</v>
      </c>
      <c r="BE155" s="181">
        <f>IF(N155="základní",J155,0)</f>
        <v>0</v>
      </c>
      <c r="BF155" s="181">
        <f>IF(N155="snížená",J155,0)</f>
        <v>0</v>
      </c>
      <c r="BG155" s="181">
        <f>IF(N155="zákl. přenesená",J155,0)</f>
        <v>0</v>
      </c>
      <c r="BH155" s="181">
        <f>IF(N155="sníž. přenesená",J155,0)</f>
        <v>0</v>
      </c>
      <c r="BI155" s="181">
        <f>IF(N155="nulová",J155,0)</f>
        <v>0</v>
      </c>
      <c r="BJ155" s="20" t="s">
        <v>88</v>
      </c>
      <c r="BK155" s="181">
        <f>ROUND(I155*H155,2)</f>
        <v>0</v>
      </c>
      <c r="BL155" s="20" t="s">
        <v>222</v>
      </c>
      <c r="BM155" s="180" t="s">
        <v>493</v>
      </c>
    </row>
    <row r="156" spans="1:51" s="13" customFormat="1" ht="12">
      <c r="A156" s="13"/>
      <c r="B156" s="182"/>
      <c r="C156" s="13"/>
      <c r="D156" s="183" t="s">
        <v>224</v>
      </c>
      <c r="E156" s="13"/>
      <c r="F156" s="185" t="s">
        <v>705</v>
      </c>
      <c r="G156" s="13"/>
      <c r="H156" s="186">
        <v>4.2</v>
      </c>
      <c r="I156" s="187"/>
      <c r="J156" s="13"/>
      <c r="K156" s="13"/>
      <c r="L156" s="182"/>
      <c r="M156" s="188"/>
      <c r="N156" s="189"/>
      <c r="O156" s="189"/>
      <c r="P156" s="189"/>
      <c r="Q156" s="189"/>
      <c r="R156" s="189"/>
      <c r="S156" s="189"/>
      <c r="T156" s="190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184" t="s">
        <v>224</v>
      </c>
      <c r="AU156" s="184" t="s">
        <v>22</v>
      </c>
      <c r="AV156" s="13" t="s">
        <v>22</v>
      </c>
      <c r="AW156" s="13" t="s">
        <v>4</v>
      </c>
      <c r="AX156" s="13" t="s">
        <v>88</v>
      </c>
      <c r="AY156" s="184" t="s">
        <v>216</v>
      </c>
    </row>
    <row r="157" spans="1:65" s="2" customFormat="1" ht="24.15" customHeight="1">
      <c r="A157" s="40"/>
      <c r="B157" s="167"/>
      <c r="C157" s="203" t="s">
        <v>368</v>
      </c>
      <c r="D157" s="203" t="s">
        <v>355</v>
      </c>
      <c r="E157" s="204" t="s">
        <v>496</v>
      </c>
      <c r="F157" s="205" t="s">
        <v>497</v>
      </c>
      <c r="G157" s="206" t="s">
        <v>260</v>
      </c>
      <c r="H157" s="207">
        <v>10.353</v>
      </c>
      <c r="I157" s="208"/>
      <c r="J157" s="209">
        <f>ROUND(I157*H157,2)</f>
        <v>0</v>
      </c>
      <c r="K157" s="210"/>
      <c r="L157" s="211"/>
      <c r="M157" s="212" t="s">
        <v>3</v>
      </c>
      <c r="N157" s="213" t="s">
        <v>51</v>
      </c>
      <c r="O157" s="74"/>
      <c r="P157" s="178">
        <f>O157*H157</f>
        <v>0</v>
      </c>
      <c r="Q157" s="178">
        <v>0.0483</v>
      </c>
      <c r="R157" s="178">
        <f>Q157*H157</f>
        <v>0.5000499</v>
      </c>
      <c r="S157" s="178">
        <v>0</v>
      </c>
      <c r="T157" s="179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180" t="s">
        <v>257</v>
      </c>
      <c r="AT157" s="180" t="s">
        <v>355</v>
      </c>
      <c r="AU157" s="180" t="s">
        <v>22</v>
      </c>
      <c r="AY157" s="20" t="s">
        <v>216</v>
      </c>
      <c r="BE157" s="181">
        <f>IF(N157="základní",J157,0)</f>
        <v>0</v>
      </c>
      <c r="BF157" s="181">
        <f>IF(N157="snížená",J157,0)</f>
        <v>0</v>
      </c>
      <c r="BG157" s="181">
        <f>IF(N157="zákl. přenesená",J157,0)</f>
        <v>0</v>
      </c>
      <c r="BH157" s="181">
        <f>IF(N157="sníž. přenesená",J157,0)</f>
        <v>0</v>
      </c>
      <c r="BI157" s="181">
        <f>IF(N157="nulová",J157,0)</f>
        <v>0</v>
      </c>
      <c r="BJ157" s="20" t="s">
        <v>88</v>
      </c>
      <c r="BK157" s="181">
        <f>ROUND(I157*H157,2)</f>
        <v>0</v>
      </c>
      <c r="BL157" s="20" t="s">
        <v>222</v>
      </c>
      <c r="BM157" s="180" t="s">
        <v>498</v>
      </c>
    </row>
    <row r="158" spans="1:51" s="13" customFormat="1" ht="12">
      <c r="A158" s="13"/>
      <c r="B158" s="182"/>
      <c r="C158" s="13"/>
      <c r="D158" s="183" t="s">
        <v>224</v>
      </c>
      <c r="E158" s="184" t="s">
        <v>3</v>
      </c>
      <c r="F158" s="185" t="s">
        <v>706</v>
      </c>
      <c r="G158" s="13"/>
      <c r="H158" s="186">
        <v>9.86</v>
      </c>
      <c r="I158" s="187"/>
      <c r="J158" s="13"/>
      <c r="K158" s="13"/>
      <c r="L158" s="182"/>
      <c r="M158" s="188"/>
      <c r="N158" s="189"/>
      <c r="O158" s="189"/>
      <c r="P158" s="189"/>
      <c r="Q158" s="189"/>
      <c r="R158" s="189"/>
      <c r="S158" s="189"/>
      <c r="T158" s="190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184" t="s">
        <v>224</v>
      </c>
      <c r="AU158" s="184" t="s">
        <v>22</v>
      </c>
      <c r="AV158" s="13" t="s">
        <v>22</v>
      </c>
      <c r="AW158" s="13" t="s">
        <v>41</v>
      </c>
      <c r="AX158" s="13" t="s">
        <v>88</v>
      </c>
      <c r="AY158" s="184" t="s">
        <v>216</v>
      </c>
    </row>
    <row r="159" spans="1:51" s="13" customFormat="1" ht="12">
      <c r="A159" s="13"/>
      <c r="B159" s="182"/>
      <c r="C159" s="13"/>
      <c r="D159" s="183" t="s">
        <v>224</v>
      </c>
      <c r="E159" s="13"/>
      <c r="F159" s="185" t="s">
        <v>707</v>
      </c>
      <c r="G159" s="13"/>
      <c r="H159" s="186">
        <v>10.353</v>
      </c>
      <c r="I159" s="187"/>
      <c r="J159" s="13"/>
      <c r="K159" s="13"/>
      <c r="L159" s="182"/>
      <c r="M159" s="188"/>
      <c r="N159" s="189"/>
      <c r="O159" s="189"/>
      <c r="P159" s="189"/>
      <c r="Q159" s="189"/>
      <c r="R159" s="189"/>
      <c r="S159" s="189"/>
      <c r="T159" s="190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184" t="s">
        <v>224</v>
      </c>
      <c r="AU159" s="184" t="s">
        <v>22</v>
      </c>
      <c r="AV159" s="13" t="s">
        <v>22</v>
      </c>
      <c r="AW159" s="13" t="s">
        <v>4</v>
      </c>
      <c r="AX159" s="13" t="s">
        <v>88</v>
      </c>
      <c r="AY159" s="184" t="s">
        <v>216</v>
      </c>
    </row>
    <row r="160" spans="1:65" s="2" customFormat="1" ht="49.05" customHeight="1">
      <c r="A160" s="40"/>
      <c r="B160" s="167"/>
      <c r="C160" s="168" t="s">
        <v>373</v>
      </c>
      <c r="D160" s="168" t="s">
        <v>218</v>
      </c>
      <c r="E160" s="169" t="s">
        <v>504</v>
      </c>
      <c r="F160" s="170" t="s">
        <v>505</v>
      </c>
      <c r="G160" s="171" t="s">
        <v>260</v>
      </c>
      <c r="H160" s="172">
        <v>120.8</v>
      </c>
      <c r="I160" s="173"/>
      <c r="J160" s="174">
        <f>ROUND(I160*H160,2)</f>
        <v>0</v>
      </c>
      <c r="K160" s="175"/>
      <c r="L160" s="41"/>
      <c r="M160" s="176" t="s">
        <v>3</v>
      </c>
      <c r="N160" s="177" t="s">
        <v>51</v>
      </c>
      <c r="O160" s="74"/>
      <c r="P160" s="178">
        <f>O160*H160</f>
        <v>0</v>
      </c>
      <c r="Q160" s="178">
        <v>0.1295</v>
      </c>
      <c r="R160" s="178">
        <f>Q160*H160</f>
        <v>15.6436</v>
      </c>
      <c r="S160" s="178">
        <v>0</v>
      </c>
      <c r="T160" s="179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180" t="s">
        <v>222</v>
      </c>
      <c r="AT160" s="180" t="s">
        <v>218</v>
      </c>
      <c r="AU160" s="180" t="s">
        <v>22</v>
      </c>
      <c r="AY160" s="20" t="s">
        <v>216</v>
      </c>
      <c r="BE160" s="181">
        <f>IF(N160="základní",J160,0)</f>
        <v>0</v>
      </c>
      <c r="BF160" s="181">
        <f>IF(N160="snížená",J160,0)</f>
        <v>0</v>
      </c>
      <c r="BG160" s="181">
        <f>IF(N160="zákl. přenesená",J160,0)</f>
        <v>0</v>
      </c>
      <c r="BH160" s="181">
        <f>IF(N160="sníž. přenesená",J160,0)</f>
        <v>0</v>
      </c>
      <c r="BI160" s="181">
        <f>IF(N160="nulová",J160,0)</f>
        <v>0</v>
      </c>
      <c r="BJ160" s="20" t="s">
        <v>88</v>
      </c>
      <c r="BK160" s="181">
        <f>ROUND(I160*H160,2)</f>
        <v>0</v>
      </c>
      <c r="BL160" s="20" t="s">
        <v>222</v>
      </c>
      <c r="BM160" s="180" t="s">
        <v>506</v>
      </c>
    </row>
    <row r="161" spans="1:47" s="2" customFormat="1" ht="12">
      <c r="A161" s="40"/>
      <c r="B161" s="41"/>
      <c r="C161" s="40"/>
      <c r="D161" s="183" t="s">
        <v>229</v>
      </c>
      <c r="E161" s="40"/>
      <c r="F161" s="191" t="s">
        <v>507</v>
      </c>
      <c r="G161" s="40"/>
      <c r="H161" s="40"/>
      <c r="I161" s="192"/>
      <c r="J161" s="40"/>
      <c r="K161" s="40"/>
      <c r="L161" s="41"/>
      <c r="M161" s="193"/>
      <c r="N161" s="194"/>
      <c r="O161" s="74"/>
      <c r="P161" s="74"/>
      <c r="Q161" s="74"/>
      <c r="R161" s="74"/>
      <c r="S161" s="74"/>
      <c r="T161" s="75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T161" s="20" t="s">
        <v>229</v>
      </c>
      <c r="AU161" s="20" t="s">
        <v>22</v>
      </c>
    </row>
    <row r="162" spans="1:51" s="13" customFormat="1" ht="12">
      <c r="A162" s="13"/>
      <c r="B162" s="182"/>
      <c r="C162" s="13"/>
      <c r="D162" s="183" t="s">
        <v>224</v>
      </c>
      <c r="E162" s="184" t="s">
        <v>3</v>
      </c>
      <c r="F162" s="185" t="s">
        <v>708</v>
      </c>
      <c r="G162" s="13"/>
      <c r="H162" s="186">
        <v>120.8</v>
      </c>
      <c r="I162" s="187"/>
      <c r="J162" s="13"/>
      <c r="K162" s="13"/>
      <c r="L162" s="182"/>
      <c r="M162" s="188"/>
      <c r="N162" s="189"/>
      <c r="O162" s="189"/>
      <c r="P162" s="189"/>
      <c r="Q162" s="189"/>
      <c r="R162" s="189"/>
      <c r="S162" s="189"/>
      <c r="T162" s="190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184" t="s">
        <v>224</v>
      </c>
      <c r="AU162" s="184" t="s">
        <v>22</v>
      </c>
      <c r="AV162" s="13" t="s">
        <v>22</v>
      </c>
      <c r="AW162" s="13" t="s">
        <v>41</v>
      </c>
      <c r="AX162" s="13" t="s">
        <v>88</v>
      </c>
      <c r="AY162" s="184" t="s">
        <v>216</v>
      </c>
    </row>
    <row r="163" spans="1:65" s="2" customFormat="1" ht="14.4" customHeight="1">
      <c r="A163" s="40"/>
      <c r="B163" s="167"/>
      <c r="C163" s="203" t="s">
        <v>378</v>
      </c>
      <c r="D163" s="203" t="s">
        <v>355</v>
      </c>
      <c r="E163" s="204" t="s">
        <v>515</v>
      </c>
      <c r="F163" s="205" t="s">
        <v>516</v>
      </c>
      <c r="G163" s="206" t="s">
        <v>260</v>
      </c>
      <c r="H163" s="207">
        <v>126.84</v>
      </c>
      <c r="I163" s="208"/>
      <c r="J163" s="209">
        <f>ROUND(I163*H163,2)</f>
        <v>0</v>
      </c>
      <c r="K163" s="210"/>
      <c r="L163" s="211"/>
      <c r="M163" s="212" t="s">
        <v>3</v>
      </c>
      <c r="N163" s="213" t="s">
        <v>51</v>
      </c>
      <c r="O163" s="74"/>
      <c r="P163" s="178">
        <f>O163*H163</f>
        <v>0</v>
      </c>
      <c r="Q163" s="178">
        <v>0.036</v>
      </c>
      <c r="R163" s="178">
        <f>Q163*H163</f>
        <v>4.56624</v>
      </c>
      <c r="S163" s="178">
        <v>0</v>
      </c>
      <c r="T163" s="179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180" t="s">
        <v>257</v>
      </c>
      <c r="AT163" s="180" t="s">
        <v>355</v>
      </c>
      <c r="AU163" s="180" t="s">
        <v>22</v>
      </c>
      <c r="AY163" s="20" t="s">
        <v>216</v>
      </c>
      <c r="BE163" s="181">
        <f>IF(N163="základní",J163,0)</f>
        <v>0</v>
      </c>
      <c r="BF163" s="181">
        <f>IF(N163="snížená",J163,0)</f>
        <v>0</v>
      </c>
      <c r="BG163" s="181">
        <f>IF(N163="zákl. přenesená",J163,0)</f>
        <v>0</v>
      </c>
      <c r="BH163" s="181">
        <f>IF(N163="sníž. přenesená",J163,0)</f>
        <v>0</v>
      </c>
      <c r="BI163" s="181">
        <f>IF(N163="nulová",J163,0)</f>
        <v>0</v>
      </c>
      <c r="BJ163" s="20" t="s">
        <v>88</v>
      </c>
      <c r="BK163" s="181">
        <f>ROUND(I163*H163,2)</f>
        <v>0</v>
      </c>
      <c r="BL163" s="20" t="s">
        <v>222</v>
      </c>
      <c r="BM163" s="180" t="s">
        <v>517</v>
      </c>
    </row>
    <row r="164" spans="1:51" s="13" customFormat="1" ht="12">
      <c r="A164" s="13"/>
      <c r="B164" s="182"/>
      <c r="C164" s="13"/>
      <c r="D164" s="183" t="s">
        <v>224</v>
      </c>
      <c r="E164" s="13"/>
      <c r="F164" s="185" t="s">
        <v>709</v>
      </c>
      <c r="G164" s="13"/>
      <c r="H164" s="186">
        <v>126.84</v>
      </c>
      <c r="I164" s="187"/>
      <c r="J164" s="13"/>
      <c r="K164" s="13"/>
      <c r="L164" s="182"/>
      <c r="M164" s="188"/>
      <c r="N164" s="189"/>
      <c r="O164" s="189"/>
      <c r="P164" s="189"/>
      <c r="Q164" s="189"/>
      <c r="R164" s="189"/>
      <c r="S164" s="189"/>
      <c r="T164" s="190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184" t="s">
        <v>224</v>
      </c>
      <c r="AU164" s="184" t="s">
        <v>22</v>
      </c>
      <c r="AV164" s="13" t="s">
        <v>22</v>
      </c>
      <c r="AW164" s="13" t="s">
        <v>4</v>
      </c>
      <c r="AX164" s="13" t="s">
        <v>88</v>
      </c>
      <c r="AY164" s="184" t="s">
        <v>216</v>
      </c>
    </row>
    <row r="165" spans="1:65" s="2" customFormat="1" ht="24.15" customHeight="1">
      <c r="A165" s="40"/>
      <c r="B165" s="167"/>
      <c r="C165" s="168" t="s">
        <v>387</v>
      </c>
      <c r="D165" s="168" t="s">
        <v>218</v>
      </c>
      <c r="E165" s="169" t="s">
        <v>535</v>
      </c>
      <c r="F165" s="170" t="s">
        <v>536</v>
      </c>
      <c r="G165" s="171" t="s">
        <v>221</v>
      </c>
      <c r="H165" s="172">
        <v>214.519</v>
      </c>
      <c r="I165" s="173"/>
      <c r="J165" s="174">
        <f>ROUND(I165*H165,2)</f>
        <v>0</v>
      </c>
      <c r="K165" s="175"/>
      <c r="L165" s="41"/>
      <c r="M165" s="176" t="s">
        <v>3</v>
      </c>
      <c r="N165" s="177" t="s">
        <v>51</v>
      </c>
      <c r="O165" s="74"/>
      <c r="P165" s="178">
        <f>O165*H165</f>
        <v>0</v>
      </c>
      <c r="Q165" s="178">
        <v>0.00036</v>
      </c>
      <c r="R165" s="178">
        <f>Q165*H165</f>
        <v>0.07722684</v>
      </c>
      <c r="S165" s="178">
        <v>0</v>
      </c>
      <c r="T165" s="179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180" t="s">
        <v>222</v>
      </c>
      <c r="AT165" s="180" t="s">
        <v>218</v>
      </c>
      <c r="AU165" s="180" t="s">
        <v>22</v>
      </c>
      <c r="AY165" s="20" t="s">
        <v>216</v>
      </c>
      <c r="BE165" s="181">
        <f>IF(N165="základní",J165,0)</f>
        <v>0</v>
      </c>
      <c r="BF165" s="181">
        <f>IF(N165="snížená",J165,0)</f>
        <v>0</v>
      </c>
      <c r="BG165" s="181">
        <f>IF(N165="zákl. přenesená",J165,0)</f>
        <v>0</v>
      </c>
      <c r="BH165" s="181">
        <f>IF(N165="sníž. přenesená",J165,0)</f>
        <v>0</v>
      </c>
      <c r="BI165" s="181">
        <f>IF(N165="nulová",J165,0)</f>
        <v>0</v>
      </c>
      <c r="BJ165" s="20" t="s">
        <v>88</v>
      </c>
      <c r="BK165" s="181">
        <f>ROUND(I165*H165,2)</f>
        <v>0</v>
      </c>
      <c r="BL165" s="20" t="s">
        <v>222</v>
      </c>
      <c r="BM165" s="180" t="s">
        <v>537</v>
      </c>
    </row>
    <row r="166" spans="1:51" s="13" customFormat="1" ht="12">
      <c r="A166" s="13"/>
      <c r="B166" s="182"/>
      <c r="C166" s="13"/>
      <c r="D166" s="183" t="s">
        <v>224</v>
      </c>
      <c r="E166" s="184" t="s">
        <v>3</v>
      </c>
      <c r="F166" s="185" t="s">
        <v>672</v>
      </c>
      <c r="G166" s="13"/>
      <c r="H166" s="186">
        <v>195.017</v>
      </c>
      <c r="I166" s="187"/>
      <c r="J166" s="13"/>
      <c r="K166" s="13"/>
      <c r="L166" s="182"/>
      <c r="M166" s="188"/>
      <c r="N166" s="189"/>
      <c r="O166" s="189"/>
      <c r="P166" s="189"/>
      <c r="Q166" s="189"/>
      <c r="R166" s="189"/>
      <c r="S166" s="189"/>
      <c r="T166" s="190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184" t="s">
        <v>224</v>
      </c>
      <c r="AU166" s="184" t="s">
        <v>22</v>
      </c>
      <c r="AV166" s="13" t="s">
        <v>22</v>
      </c>
      <c r="AW166" s="13" t="s">
        <v>41</v>
      </c>
      <c r="AX166" s="13" t="s">
        <v>88</v>
      </c>
      <c r="AY166" s="184" t="s">
        <v>216</v>
      </c>
    </row>
    <row r="167" spans="1:51" s="13" customFormat="1" ht="12">
      <c r="A167" s="13"/>
      <c r="B167" s="182"/>
      <c r="C167" s="13"/>
      <c r="D167" s="183" t="s">
        <v>224</v>
      </c>
      <c r="E167" s="13"/>
      <c r="F167" s="185" t="s">
        <v>710</v>
      </c>
      <c r="G167" s="13"/>
      <c r="H167" s="186">
        <v>214.519</v>
      </c>
      <c r="I167" s="187"/>
      <c r="J167" s="13"/>
      <c r="K167" s="13"/>
      <c r="L167" s="182"/>
      <c r="M167" s="188"/>
      <c r="N167" s="189"/>
      <c r="O167" s="189"/>
      <c r="P167" s="189"/>
      <c r="Q167" s="189"/>
      <c r="R167" s="189"/>
      <c r="S167" s="189"/>
      <c r="T167" s="190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184" t="s">
        <v>224</v>
      </c>
      <c r="AU167" s="184" t="s">
        <v>22</v>
      </c>
      <c r="AV167" s="13" t="s">
        <v>22</v>
      </c>
      <c r="AW167" s="13" t="s">
        <v>4</v>
      </c>
      <c r="AX167" s="13" t="s">
        <v>88</v>
      </c>
      <c r="AY167" s="184" t="s">
        <v>216</v>
      </c>
    </row>
    <row r="168" spans="1:63" s="12" customFormat="1" ht="22.8" customHeight="1">
      <c r="A168" s="12"/>
      <c r="B168" s="154"/>
      <c r="C168" s="12"/>
      <c r="D168" s="155" t="s">
        <v>79</v>
      </c>
      <c r="E168" s="165" t="s">
        <v>555</v>
      </c>
      <c r="F168" s="165" t="s">
        <v>556</v>
      </c>
      <c r="G168" s="12"/>
      <c r="H168" s="12"/>
      <c r="I168" s="157"/>
      <c r="J168" s="166">
        <f>BK168</f>
        <v>0</v>
      </c>
      <c r="K168" s="12"/>
      <c r="L168" s="154"/>
      <c r="M168" s="159"/>
      <c r="N168" s="160"/>
      <c r="O168" s="160"/>
      <c r="P168" s="161">
        <f>SUM(P169:P173)</f>
        <v>0</v>
      </c>
      <c r="Q168" s="160"/>
      <c r="R168" s="161">
        <f>SUM(R169:R173)</f>
        <v>0</v>
      </c>
      <c r="S168" s="160"/>
      <c r="T168" s="162">
        <f>SUM(T169:T173)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155" t="s">
        <v>88</v>
      </c>
      <c r="AT168" s="163" t="s">
        <v>79</v>
      </c>
      <c r="AU168" s="163" t="s">
        <v>88</v>
      </c>
      <c r="AY168" s="155" t="s">
        <v>216</v>
      </c>
      <c r="BK168" s="164">
        <f>SUM(BK169:BK173)</f>
        <v>0</v>
      </c>
    </row>
    <row r="169" spans="1:65" s="2" customFormat="1" ht="37.8" customHeight="1">
      <c r="A169" s="40"/>
      <c r="B169" s="167"/>
      <c r="C169" s="168" t="s">
        <v>396</v>
      </c>
      <c r="D169" s="168" t="s">
        <v>218</v>
      </c>
      <c r="E169" s="169" t="s">
        <v>558</v>
      </c>
      <c r="F169" s="170" t="s">
        <v>559</v>
      </c>
      <c r="G169" s="171" t="s">
        <v>299</v>
      </c>
      <c r="H169" s="172">
        <v>6.38</v>
      </c>
      <c r="I169" s="173"/>
      <c r="J169" s="174">
        <f>ROUND(I169*H169,2)</f>
        <v>0</v>
      </c>
      <c r="K169" s="175"/>
      <c r="L169" s="41"/>
      <c r="M169" s="176" t="s">
        <v>3</v>
      </c>
      <c r="N169" s="177" t="s">
        <v>51</v>
      </c>
      <c r="O169" s="74"/>
      <c r="P169" s="178">
        <f>O169*H169</f>
        <v>0</v>
      </c>
      <c r="Q169" s="178">
        <v>0</v>
      </c>
      <c r="R169" s="178">
        <f>Q169*H169</f>
        <v>0</v>
      </c>
      <c r="S169" s="178">
        <v>0</v>
      </c>
      <c r="T169" s="179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180" t="s">
        <v>222</v>
      </c>
      <c r="AT169" s="180" t="s">
        <v>218</v>
      </c>
      <c r="AU169" s="180" t="s">
        <v>22</v>
      </c>
      <c r="AY169" s="20" t="s">
        <v>216</v>
      </c>
      <c r="BE169" s="181">
        <f>IF(N169="základní",J169,0)</f>
        <v>0</v>
      </c>
      <c r="BF169" s="181">
        <f>IF(N169="snížená",J169,0)</f>
        <v>0</v>
      </c>
      <c r="BG169" s="181">
        <f>IF(N169="zákl. přenesená",J169,0)</f>
        <v>0</v>
      </c>
      <c r="BH169" s="181">
        <f>IF(N169="sníž. přenesená",J169,0)</f>
        <v>0</v>
      </c>
      <c r="BI169" s="181">
        <f>IF(N169="nulová",J169,0)</f>
        <v>0</v>
      </c>
      <c r="BJ169" s="20" t="s">
        <v>88</v>
      </c>
      <c r="BK169" s="181">
        <f>ROUND(I169*H169,2)</f>
        <v>0</v>
      </c>
      <c r="BL169" s="20" t="s">
        <v>222</v>
      </c>
      <c r="BM169" s="180" t="s">
        <v>560</v>
      </c>
    </row>
    <row r="170" spans="1:65" s="2" customFormat="1" ht="49.05" customHeight="1">
      <c r="A170" s="40"/>
      <c r="B170" s="167"/>
      <c r="C170" s="168" t="s">
        <v>402</v>
      </c>
      <c r="D170" s="168" t="s">
        <v>218</v>
      </c>
      <c r="E170" s="169" t="s">
        <v>562</v>
      </c>
      <c r="F170" s="170" t="s">
        <v>563</v>
      </c>
      <c r="G170" s="171" t="s">
        <v>299</v>
      </c>
      <c r="H170" s="172">
        <v>31.9</v>
      </c>
      <c r="I170" s="173"/>
      <c r="J170" s="174">
        <f>ROUND(I170*H170,2)</f>
        <v>0</v>
      </c>
      <c r="K170" s="175"/>
      <c r="L170" s="41"/>
      <c r="M170" s="176" t="s">
        <v>3</v>
      </c>
      <c r="N170" s="177" t="s">
        <v>51</v>
      </c>
      <c r="O170" s="74"/>
      <c r="P170" s="178">
        <f>O170*H170</f>
        <v>0</v>
      </c>
      <c r="Q170" s="178">
        <v>0</v>
      </c>
      <c r="R170" s="178">
        <f>Q170*H170</f>
        <v>0</v>
      </c>
      <c r="S170" s="178">
        <v>0</v>
      </c>
      <c r="T170" s="179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180" t="s">
        <v>222</v>
      </c>
      <c r="AT170" s="180" t="s">
        <v>218</v>
      </c>
      <c r="AU170" s="180" t="s">
        <v>22</v>
      </c>
      <c r="AY170" s="20" t="s">
        <v>216</v>
      </c>
      <c r="BE170" s="181">
        <f>IF(N170="základní",J170,0)</f>
        <v>0</v>
      </c>
      <c r="BF170" s="181">
        <f>IF(N170="snížená",J170,0)</f>
        <v>0</v>
      </c>
      <c r="BG170" s="181">
        <f>IF(N170="zákl. přenesená",J170,0)</f>
        <v>0</v>
      </c>
      <c r="BH170" s="181">
        <f>IF(N170="sníž. přenesená",J170,0)</f>
        <v>0</v>
      </c>
      <c r="BI170" s="181">
        <f>IF(N170="nulová",J170,0)</f>
        <v>0</v>
      </c>
      <c r="BJ170" s="20" t="s">
        <v>88</v>
      </c>
      <c r="BK170" s="181">
        <f>ROUND(I170*H170,2)</f>
        <v>0</v>
      </c>
      <c r="BL170" s="20" t="s">
        <v>222</v>
      </c>
      <c r="BM170" s="180" t="s">
        <v>711</v>
      </c>
    </row>
    <row r="171" spans="1:47" s="2" customFormat="1" ht="12">
      <c r="A171" s="40"/>
      <c r="B171" s="41"/>
      <c r="C171" s="40"/>
      <c r="D171" s="183" t="s">
        <v>229</v>
      </c>
      <c r="E171" s="40"/>
      <c r="F171" s="191" t="s">
        <v>295</v>
      </c>
      <c r="G171" s="40"/>
      <c r="H171" s="40"/>
      <c r="I171" s="192"/>
      <c r="J171" s="40"/>
      <c r="K171" s="40"/>
      <c r="L171" s="41"/>
      <c r="M171" s="193"/>
      <c r="N171" s="194"/>
      <c r="O171" s="74"/>
      <c r="P171" s="74"/>
      <c r="Q171" s="74"/>
      <c r="R171" s="74"/>
      <c r="S171" s="74"/>
      <c r="T171" s="75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T171" s="20" t="s">
        <v>229</v>
      </c>
      <c r="AU171" s="20" t="s">
        <v>22</v>
      </c>
    </row>
    <row r="172" spans="1:51" s="13" customFormat="1" ht="12">
      <c r="A172" s="13"/>
      <c r="B172" s="182"/>
      <c r="C172" s="13"/>
      <c r="D172" s="183" t="s">
        <v>224</v>
      </c>
      <c r="E172" s="13"/>
      <c r="F172" s="185" t="s">
        <v>712</v>
      </c>
      <c r="G172" s="13"/>
      <c r="H172" s="186">
        <v>31.9</v>
      </c>
      <c r="I172" s="187"/>
      <c r="J172" s="13"/>
      <c r="K172" s="13"/>
      <c r="L172" s="182"/>
      <c r="M172" s="188"/>
      <c r="N172" s="189"/>
      <c r="O172" s="189"/>
      <c r="P172" s="189"/>
      <c r="Q172" s="189"/>
      <c r="R172" s="189"/>
      <c r="S172" s="189"/>
      <c r="T172" s="190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184" t="s">
        <v>224</v>
      </c>
      <c r="AU172" s="184" t="s">
        <v>22</v>
      </c>
      <c r="AV172" s="13" t="s">
        <v>22</v>
      </c>
      <c r="AW172" s="13" t="s">
        <v>4</v>
      </c>
      <c r="AX172" s="13" t="s">
        <v>88</v>
      </c>
      <c r="AY172" s="184" t="s">
        <v>216</v>
      </c>
    </row>
    <row r="173" spans="1:65" s="2" customFormat="1" ht="37.8" customHeight="1">
      <c r="A173" s="40"/>
      <c r="B173" s="167"/>
      <c r="C173" s="168" t="s">
        <v>411</v>
      </c>
      <c r="D173" s="168" t="s">
        <v>218</v>
      </c>
      <c r="E173" s="169" t="s">
        <v>578</v>
      </c>
      <c r="F173" s="170" t="s">
        <v>579</v>
      </c>
      <c r="G173" s="171" t="s">
        <v>299</v>
      </c>
      <c r="H173" s="172">
        <v>6.38</v>
      </c>
      <c r="I173" s="173"/>
      <c r="J173" s="174">
        <f>ROUND(I173*H173,2)</f>
        <v>0</v>
      </c>
      <c r="K173" s="175"/>
      <c r="L173" s="41"/>
      <c r="M173" s="176" t="s">
        <v>3</v>
      </c>
      <c r="N173" s="177" t="s">
        <v>51</v>
      </c>
      <c r="O173" s="74"/>
      <c r="P173" s="178">
        <f>O173*H173</f>
        <v>0</v>
      </c>
      <c r="Q173" s="178">
        <v>0</v>
      </c>
      <c r="R173" s="178">
        <f>Q173*H173</f>
        <v>0</v>
      </c>
      <c r="S173" s="178">
        <v>0</v>
      </c>
      <c r="T173" s="179">
        <f>S173*H173</f>
        <v>0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180" t="s">
        <v>222</v>
      </c>
      <c r="AT173" s="180" t="s">
        <v>218</v>
      </c>
      <c r="AU173" s="180" t="s">
        <v>22</v>
      </c>
      <c r="AY173" s="20" t="s">
        <v>216</v>
      </c>
      <c r="BE173" s="181">
        <f>IF(N173="základní",J173,0)</f>
        <v>0</v>
      </c>
      <c r="BF173" s="181">
        <f>IF(N173="snížená",J173,0)</f>
        <v>0</v>
      </c>
      <c r="BG173" s="181">
        <f>IF(N173="zákl. přenesená",J173,0)</f>
        <v>0</v>
      </c>
      <c r="BH173" s="181">
        <f>IF(N173="sníž. přenesená",J173,0)</f>
        <v>0</v>
      </c>
      <c r="BI173" s="181">
        <f>IF(N173="nulová",J173,0)</f>
        <v>0</v>
      </c>
      <c r="BJ173" s="20" t="s">
        <v>88</v>
      </c>
      <c r="BK173" s="181">
        <f>ROUND(I173*H173,2)</f>
        <v>0</v>
      </c>
      <c r="BL173" s="20" t="s">
        <v>222</v>
      </c>
      <c r="BM173" s="180" t="s">
        <v>580</v>
      </c>
    </row>
    <row r="174" spans="1:63" s="12" customFormat="1" ht="22.8" customHeight="1">
      <c r="A174" s="12"/>
      <c r="B174" s="154"/>
      <c r="C174" s="12"/>
      <c r="D174" s="155" t="s">
        <v>79</v>
      </c>
      <c r="E174" s="165" t="s">
        <v>592</v>
      </c>
      <c r="F174" s="165" t="s">
        <v>593</v>
      </c>
      <c r="G174" s="12"/>
      <c r="H174" s="12"/>
      <c r="I174" s="157"/>
      <c r="J174" s="166">
        <f>BK174</f>
        <v>0</v>
      </c>
      <c r="K174" s="12"/>
      <c r="L174" s="154"/>
      <c r="M174" s="159"/>
      <c r="N174" s="160"/>
      <c r="O174" s="160"/>
      <c r="P174" s="161">
        <f>SUM(P175:P176)</f>
        <v>0</v>
      </c>
      <c r="Q174" s="160"/>
      <c r="R174" s="161">
        <f>SUM(R175:R176)</f>
        <v>0</v>
      </c>
      <c r="S174" s="160"/>
      <c r="T174" s="162">
        <f>SUM(T175:T176)</f>
        <v>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155" t="s">
        <v>88</v>
      </c>
      <c r="AT174" s="163" t="s">
        <v>79</v>
      </c>
      <c r="AU174" s="163" t="s">
        <v>88</v>
      </c>
      <c r="AY174" s="155" t="s">
        <v>216</v>
      </c>
      <c r="BK174" s="164">
        <f>SUM(BK175:BK176)</f>
        <v>0</v>
      </c>
    </row>
    <row r="175" spans="1:65" s="2" customFormat="1" ht="37.8" customHeight="1">
      <c r="A175" s="40"/>
      <c r="B175" s="167"/>
      <c r="C175" s="168" t="s">
        <v>418</v>
      </c>
      <c r="D175" s="168" t="s">
        <v>218</v>
      </c>
      <c r="E175" s="169" t="s">
        <v>595</v>
      </c>
      <c r="F175" s="170" t="s">
        <v>596</v>
      </c>
      <c r="G175" s="171" t="s">
        <v>299</v>
      </c>
      <c r="H175" s="172">
        <v>261.413</v>
      </c>
      <c r="I175" s="173"/>
      <c r="J175" s="174">
        <f>ROUND(I175*H175,2)</f>
        <v>0</v>
      </c>
      <c r="K175" s="175"/>
      <c r="L175" s="41"/>
      <c r="M175" s="176" t="s">
        <v>3</v>
      </c>
      <c r="N175" s="177" t="s">
        <v>51</v>
      </c>
      <c r="O175" s="74"/>
      <c r="P175" s="178">
        <f>O175*H175</f>
        <v>0</v>
      </c>
      <c r="Q175" s="178">
        <v>0</v>
      </c>
      <c r="R175" s="178">
        <f>Q175*H175</f>
        <v>0</v>
      </c>
      <c r="S175" s="178">
        <v>0</v>
      </c>
      <c r="T175" s="179">
        <f>S175*H175</f>
        <v>0</v>
      </c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R175" s="180" t="s">
        <v>222</v>
      </c>
      <c r="AT175" s="180" t="s">
        <v>218</v>
      </c>
      <c r="AU175" s="180" t="s">
        <v>22</v>
      </c>
      <c r="AY175" s="20" t="s">
        <v>216</v>
      </c>
      <c r="BE175" s="181">
        <f>IF(N175="základní",J175,0)</f>
        <v>0</v>
      </c>
      <c r="BF175" s="181">
        <f>IF(N175="snížená",J175,0)</f>
        <v>0</v>
      </c>
      <c r="BG175" s="181">
        <f>IF(N175="zákl. přenesená",J175,0)</f>
        <v>0</v>
      </c>
      <c r="BH175" s="181">
        <f>IF(N175="sníž. přenesená",J175,0)</f>
        <v>0</v>
      </c>
      <c r="BI175" s="181">
        <f>IF(N175="nulová",J175,0)</f>
        <v>0</v>
      </c>
      <c r="BJ175" s="20" t="s">
        <v>88</v>
      </c>
      <c r="BK175" s="181">
        <f>ROUND(I175*H175,2)</f>
        <v>0</v>
      </c>
      <c r="BL175" s="20" t="s">
        <v>222</v>
      </c>
      <c r="BM175" s="180" t="s">
        <v>597</v>
      </c>
    </row>
    <row r="176" spans="1:65" s="2" customFormat="1" ht="37.8" customHeight="1">
      <c r="A176" s="40"/>
      <c r="B176" s="167"/>
      <c r="C176" s="168" t="s">
        <v>426</v>
      </c>
      <c r="D176" s="168" t="s">
        <v>218</v>
      </c>
      <c r="E176" s="169" t="s">
        <v>640</v>
      </c>
      <c r="F176" s="170" t="s">
        <v>641</v>
      </c>
      <c r="G176" s="171" t="s">
        <v>299</v>
      </c>
      <c r="H176" s="172">
        <v>0.029</v>
      </c>
      <c r="I176" s="173"/>
      <c r="J176" s="174">
        <f>ROUND(I176*H176,2)</f>
        <v>0</v>
      </c>
      <c r="K176" s="175"/>
      <c r="L176" s="41"/>
      <c r="M176" s="214" t="s">
        <v>3</v>
      </c>
      <c r="N176" s="215" t="s">
        <v>51</v>
      </c>
      <c r="O176" s="216"/>
      <c r="P176" s="217">
        <f>O176*H176</f>
        <v>0</v>
      </c>
      <c r="Q176" s="217">
        <v>0</v>
      </c>
      <c r="R176" s="217">
        <f>Q176*H176</f>
        <v>0</v>
      </c>
      <c r="S176" s="217">
        <v>0</v>
      </c>
      <c r="T176" s="218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180" t="s">
        <v>222</v>
      </c>
      <c r="AT176" s="180" t="s">
        <v>218</v>
      </c>
      <c r="AU176" s="180" t="s">
        <v>22</v>
      </c>
      <c r="AY176" s="20" t="s">
        <v>216</v>
      </c>
      <c r="BE176" s="181">
        <f>IF(N176="základní",J176,0)</f>
        <v>0</v>
      </c>
      <c r="BF176" s="181">
        <f>IF(N176="snížená",J176,0)</f>
        <v>0</v>
      </c>
      <c r="BG176" s="181">
        <f>IF(N176="zákl. přenesená",J176,0)</f>
        <v>0</v>
      </c>
      <c r="BH176" s="181">
        <f>IF(N176="sníž. přenesená",J176,0)</f>
        <v>0</v>
      </c>
      <c r="BI176" s="181">
        <f>IF(N176="nulová",J176,0)</f>
        <v>0</v>
      </c>
      <c r="BJ176" s="20" t="s">
        <v>88</v>
      </c>
      <c r="BK176" s="181">
        <f>ROUND(I176*H176,2)</f>
        <v>0</v>
      </c>
      <c r="BL176" s="20" t="s">
        <v>222</v>
      </c>
      <c r="BM176" s="180" t="s">
        <v>642</v>
      </c>
    </row>
    <row r="177" spans="1:31" s="2" customFormat="1" ht="6.95" customHeight="1">
      <c r="A177" s="40"/>
      <c r="B177" s="57"/>
      <c r="C177" s="58"/>
      <c r="D177" s="58"/>
      <c r="E177" s="58"/>
      <c r="F177" s="58"/>
      <c r="G177" s="58"/>
      <c r="H177" s="58"/>
      <c r="I177" s="58"/>
      <c r="J177" s="58"/>
      <c r="K177" s="58"/>
      <c r="L177" s="41"/>
      <c r="M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</row>
  </sheetData>
  <autoFilter ref="C85:K176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9" t="s">
        <v>6</v>
      </c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98</v>
      </c>
    </row>
    <row r="3" spans="2:46" s="1" customFormat="1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3"/>
      <c r="AT3" s="20" t="s">
        <v>22</v>
      </c>
    </row>
    <row r="4" spans="2:46" s="1" customFormat="1" ht="24.95" customHeight="1">
      <c r="B4" s="23"/>
      <c r="D4" s="24" t="s">
        <v>186</v>
      </c>
      <c r="L4" s="23"/>
      <c r="M4" s="116" t="s">
        <v>11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33" t="s">
        <v>17</v>
      </c>
      <c r="L6" s="23"/>
    </row>
    <row r="7" spans="2:12" s="1" customFormat="1" ht="16.5" customHeight="1">
      <c r="B7" s="23"/>
      <c r="E7" s="117" t="str">
        <f>'Rekapitulace stavby'!K6</f>
        <v>II/187 Kolínec průtah</v>
      </c>
      <c r="F7" s="33"/>
      <c r="G7" s="33"/>
      <c r="H7" s="33"/>
      <c r="L7" s="23"/>
    </row>
    <row r="8" spans="1:31" s="2" customFormat="1" ht="12" customHeight="1">
      <c r="A8" s="40"/>
      <c r="B8" s="41"/>
      <c r="C8" s="40"/>
      <c r="D8" s="33" t="s">
        <v>187</v>
      </c>
      <c r="E8" s="40"/>
      <c r="F8" s="40"/>
      <c r="G8" s="40"/>
      <c r="H8" s="40"/>
      <c r="I8" s="40"/>
      <c r="J8" s="40"/>
      <c r="K8" s="40"/>
      <c r="L8" s="118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1"/>
      <c r="C9" s="40"/>
      <c r="D9" s="40"/>
      <c r="E9" s="64" t="s">
        <v>713</v>
      </c>
      <c r="F9" s="40"/>
      <c r="G9" s="40"/>
      <c r="H9" s="40"/>
      <c r="I9" s="40"/>
      <c r="J9" s="40"/>
      <c r="K9" s="40"/>
      <c r="L9" s="118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1"/>
      <c r="C10" s="40"/>
      <c r="D10" s="40"/>
      <c r="E10" s="40"/>
      <c r="F10" s="40"/>
      <c r="G10" s="40"/>
      <c r="H10" s="40"/>
      <c r="I10" s="40"/>
      <c r="J10" s="40"/>
      <c r="K10" s="40"/>
      <c r="L10" s="118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1"/>
      <c r="C11" s="40"/>
      <c r="D11" s="33" t="s">
        <v>19</v>
      </c>
      <c r="E11" s="40"/>
      <c r="F11" s="28" t="s">
        <v>20</v>
      </c>
      <c r="G11" s="40"/>
      <c r="H11" s="40"/>
      <c r="I11" s="33" t="s">
        <v>21</v>
      </c>
      <c r="J11" s="28" t="s">
        <v>3</v>
      </c>
      <c r="K11" s="40"/>
      <c r="L11" s="118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1"/>
      <c r="C12" s="40"/>
      <c r="D12" s="33" t="s">
        <v>23</v>
      </c>
      <c r="E12" s="40"/>
      <c r="F12" s="28" t="s">
        <v>24</v>
      </c>
      <c r="G12" s="40"/>
      <c r="H12" s="40"/>
      <c r="I12" s="33" t="s">
        <v>25</v>
      </c>
      <c r="J12" s="66" t="str">
        <f>'Rekapitulace stavby'!AN8</f>
        <v>21. 1. 2021</v>
      </c>
      <c r="K12" s="40"/>
      <c r="L12" s="118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1"/>
      <c r="C13" s="40"/>
      <c r="D13" s="40"/>
      <c r="E13" s="40"/>
      <c r="F13" s="40"/>
      <c r="G13" s="40"/>
      <c r="H13" s="40"/>
      <c r="I13" s="40"/>
      <c r="J13" s="40"/>
      <c r="K13" s="40"/>
      <c r="L13" s="118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1"/>
      <c r="C14" s="40"/>
      <c r="D14" s="33" t="s">
        <v>31</v>
      </c>
      <c r="E14" s="40"/>
      <c r="F14" s="40"/>
      <c r="G14" s="40"/>
      <c r="H14" s="40"/>
      <c r="I14" s="33" t="s">
        <v>32</v>
      </c>
      <c r="J14" s="28" t="s">
        <v>33</v>
      </c>
      <c r="K14" s="40"/>
      <c r="L14" s="118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1"/>
      <c r="C15" s="40"/>
      <c r="D15" s="40"/>
      <c r="E15" s="28" t="s">
        <v>34</v>
      </c>
      <c r="F15" s="40"/>
      <c r="G15" s="40"/>
      <c r="H15" s="40"/>
      <c r="I15" s="33" t="s">
        <v>35</v>
      </c>
      <c r="J15" s="28" t="s">
        <v>3</v>
      </c>
      <c r="K15" s="40"/>
      <c r="L15" s="118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1"/>
      <c r="C16" s="40"/>
      <c r="D16" s="40"/>
      <c r="E16" s="40"/>
      <c r="F16" s="40"/>
      <c r="G16" s="40"/>
      <c r="H16" s="40"/>
      <c r="I16" s="40"/>
      <c r="J16" s="40"/>
      <c r="K16" s="40"/>
      <c r="L16" s="118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1"/>
      <c r="C17" s="40"/>
      <c r="D17" s="33" t="s">
        <v>36</v>
      </c>
      <c r="E17" s="40"/>
      <c r="F17" s="40"/>
      <c r="G17" s="40"/>
      <c r="H17" s="40"/>
      <c r="I17" s="33" t="s">
        <v>32</v>
      </c>
      <c r="J17" s="34" t="str">
        <f>'Rekapitulace stavby'!AN13</f>
        <v>Vyplň údaj</v>
      </c>
      <c r="K17" s="40"/>
      <c r="L17" s="118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1"/>
      <c r="C18" s="40"/>
      <c r="D18" s="40"/>
      <c r="E18" s="34" t="str">
        <f>'Rekapitulace stavby'!E14</f>
        <v>Vyplň údaj</v>
      </c>
      <c r="F18" s="28"/>
      <c r="G18" s="28"/>
      <c r="H18" s="28"/>
      <c r="I18" s="33" t="s">
        <v>35</v>
      </c>
      <c r="J18" s="34" t="str">
        <f>'Rekapitulace stavby'!AN14</f>
        <v>Vyplň údaj</v>
      </c>
      <c r="K18" s="40"/>
      <c r="L18" s="118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1"/>
      <c r="C19" s="40"/>
      <c r="D19" s="40"/>
      <c r="E19" s="40"/>
      <c r="F19" s="40"/>
      <c r="G19" s="40"/>
      <c r="H19" s="40"/>
      <c r="I19" s="40"/>
      <c r="J19" s="40"/>
      <c r="K19" s="40"/>
      <c r="L19" s="118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1"/>
      <c r="C20" s="40"/>
      <c r="D20" s="33" t="s">
        <v>38</v>
      </c>
      <c r="E20" s="40"/>
      <c r="F20" s="40"/>
      <c r="G20" s="40"/>
      <c r="H20" s="40"/>
      <c r="I20" s="33" t="s">
        <v>32</v>
      </c>
      <c r="J20" s="28" t="s">
        <v>39</v>
      </c>
      <c r="K20" s="40"/>
      <c r="L20" s="118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1"/>
      <c r="C21" s="40"/>
      <c r="D21" s="40"/>
      <c r="E21" s="28" t="s">
        <v>40</v>
      </c>
      <c r="F21" s="40"/>
      <c r="G21" s="40"/>
      <c r="H21" s="40"/>
      <c r="I21" s="33" t="s">
        <v>35</v>
      </c>
      <c r="J21" s="28" t="s">
        <v>3</v>
      </c>
      <c r="K21" s="40"/>
      <c r="L21" s="118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1"/>
      <c r="C22" s="40"/>
      <c r="D22" s="40"/>
      <c r="E22" s="40"/>
      <c r="F22" s="40"/>
      <c r="G22" s="40"/>
      <c r="H22" s="40"/>
      <c r="I22" s="40"/>
      <c r="J22" s="40"/>
      <c r="K22" s="40"/>
      <c r="L22" s="118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1"/>
      <c r="C23" s="40"/>
      <c r="D23" s="33" t="s">
        <v>42</v>
      </c>
      <c r="E23" s="40"/>
      <c r="F23" s="40"/>
      <c r="G23" s="40"/>
      <c r="H23" s="40"/>
      <c r="I23" s="33" t="s">
        <v>32</v>
      </c>
      <c r="J23" s="28" t="s">
        <v>39</v>
      </c>
      <c r="K23" s="40"/>
      <c r="L23" s="118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1"/>
      <c r="C24" s="40"/>
      <c r="D24" s="40"/>
      <c r="E24" s="28" t="s">
        <v>43</v>
      </c>
      <c r="F24" s="40"/>
      <c r="G24" s="40"/>
      <c r="H24" s="40"/>
      <c r="I24" s="33" t="s">
        <v>35</v>
      </c>
      <c r="J24" s="28" t="s">
        <v>3</v>
      </c>
      <c r="K24" s="40"/>
      <c r="L24" s="118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1"/>
      <c r="C25" s="40"/>
      <c r="D25" s="40"/>
      <c r="E25" s="40"/>
      <c r="F25" s="40"/>
      <c r="G25" s="40"/>
      <c r="H25" s="40"/>
      <c r="I25" s="40"/>
      <c r="J25" s="40"/>
      <c r="K25" s="40"/>
      <c r="L25" s="118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1"/>
      <c r="C26" s="40"/>
      <c r="D26" s="33" t="s">
        <v>44</v>
      </c>
      <c r="E26" s="40"/>
      <c r="F26" s="40"/>
      <c r="G26" s="40"/>
      <c r="H26" s="40"/>
      <c r="I26" s="40"/>
      <c r="J26" s="40"/>
      <c r="K26" s="40"/>
      <c r="L26" s="118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19"/>
      <c r="B27" s="120"/>
      <c r="C27" s="119"/>
      <c r="D27" s="119"/>
      <c r="E27" s="38" t="s">
        <v>3</v>
      </c>
      <c r="F27" s="38"/>
      <c r="G27" s="38"/>
      <c r="H27" s="38"/>
      <c r="I27" s="119"/>
      <c r="J27" s="119"/>
      <c r="K27" s="119"/>
      <c r="L27" s="121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</row>
    <row r="28" spans="1:31" s="2" customFormat="1" ht="6.95" customHeight="1">
      <c r="A28" s="40"/>
      <c r="B28" s="41"/>
      <c r="C28" s="40"/>
      <c r="D28" s="40"/>
      <c r="E28" s="40"/>
      <c r="F28" s="40"/>
      <c r="G28" s="40"/>
      <c r="H28" s="40"/>
      <c r="I28" s="40"/>
      <c r="J28" s="40"/>
      <c r="K28" s="40"/>
      <c r="L28" s="118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1"/>
      <c r="C29" s="40"/>
      <c r="D29" s="86"/>
      <c r="E29" s="86"/>
      <c r="F29" s="86"/>
      <c r="G29" s="86"/>
      <c r="H29" s="86"/>
      <c r="I29" s="86"/>
      <c r="J29" s="86"/>
      <c r="K29" s="86"/>
      <c r="L29" s="118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1"/>
      <c r="C30" s="40"/>
      <c r="D30" s="122" t="s">
        <v>46</v>
      </c>
      <c r="E30" s="40"/>
      <c r="F30" s="40"/>
      <c r="G30" s="40"/>
      <c r="H30" s="40"/>
      <c r="I30" s="40"/>
      <c r="J30" s="92">
        <f>ROUND(J86,2)</f>
        <v>0</v>
      </c>
      <c r="K30" s="40"/>
      <c r="L30" s="118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1"/>
      <c r="C31" s="40"/>
      <c r="D31" s="86"/>
      <c r="E31" s="86"/>
      <c r="F31" s="86"/>
      <c r="G31" s="86"/>
      <c r="H31" s="86"/>
      <c r="I31" s="86"/>
      <c r="J31" s="86"/>
      <c r="K31" s="86"/>
      <c r="L31" s="118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1"/>
      <c r="C32" s="40"/>
      <c r="D32" s="40"/>
      <c r="E32" s="40"/>
      <c r="F32" s="45" t="s">
        <v>48</v>
      </c>
      <c r="G32" s="40"/>
      <c r="H32" s="40"/>
      <c r="I32" s="45" t="s">
        <v>47</v>
      </c>
      <c r="J32" s="45" t="s">
        <v>49</v>
      </c>
      <c r="K32" s="40"/>
      <c r="L32" s="118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1"/>
      <c r="C33" s="40"/>
      <c r="D33" s="123" t="s">
        <v>50</v>
      </c>
      <c r="E33" s="33" t="s">
        <v>51</v>
      </c>
      <c r="F33" s="124">
        <f>ROUND((SUM(BE86:BE187)),2)</f>
        <v>0</v>
      </c>
      <c r="G33" s="40"/>
      <c r="H33" s="40"/>
      <c r="I33" s="125">
        <v>0.21</v>
      </c>
      <c r="J33" s="124">
        <f>ROUND(((SUM(BE86:BE187))*I33),2)</f>
        <v>0</v>
      </c>
      <c r="K33" s="40"/>
      <c r="L33" s="118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1"/>
      <c r="C34" s="40"/>
      <c r="D34" s="40"/>
      <c r="E34" s="33" t="s">
        <v>52</v>
      </c>
      <c r="F34" s="124">
        <f>ROUND((SUM(BF86:BF187)),2)</f>
        <v>0</v>
      </c>
      <c r="G34" s="40"/>
      <c r="H34" s="40"/>
      <c r="I34" s="125">
        <v>0.15</v>
      </c>
      <c r="J34" s="124">
        <f>ROUND(((SUM(BF86:BF187))*I34),2)</f>
        <v>0</v>
      </c>
      <c r="K34" s="40"/>
      <c r="L34" s="118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1"/>
      <c r="C35" s="40"/>
      <c r="D35" s="40"/>
      <c r="E35" s="33" t="s">
        <v>53</v>
      </c>
      <c r="F35" s="124">
        <f>ROUND((SUM(BG86:BG187)),2)</f>
        <v>0</v>
      </c>
      <c r="G35" s="40"/>
      <c r="H35" s="40"/>
      <c r="I35" s="125">
        <v>0.21</v>
      </c>
      <c r="J35" s="124">
        <f>0</f>
        <v>0</v>
      </c>
      <c r="K35" s="40"/>
      <c r="L35" s="118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1"/>
      <c r="C36" s="40"/>
      <c r="D36" s="40"/>
      <c r="E36" s="33" t="s">
        <v>54</v>
      </c>
      <c r="F36" s="124">
        <f>ROUND((SUM(BH86:BH187)),2)</f>
        <v>0</v>
      </c>
      <c r="G36" s="40"/>
      <c r="H36" s="40"/>
      <c r="I36" s="125">
        <v>0.15</v>
      </c>
      <c r="J36" s="124">
        <f>0</f>
        <v>0</v>
      </c>
      <c r="K36" s="40"/>
      <c r="L36" s="118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1"/>
      <c r="C37" s="40"/>
      <c r="D37" s="40"/>
      <c r="E37" s="33" t="s">
        <v>55</v>
      </c>
      <c r="F37" s="124">
        <f>ROUND((SUM(BI86:BI187)),2)</f>
        <v>0</v>
      </c>
      <c r="G37" s="40"/>
      <c r="H37" s="40"/>
      <c r="I37" s="125">
        <v>0</v>
      </c>
      <c r="J37" s="124">
        <f>0</f>
        <v>0</v>
      </c>
      <c r="K37" s="40"/>
      <c r="L37" s="118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1"/>
      <c r="C38" s="40"/>
      <c r="D38" s="40"/>
      <c r="E38" s="40"/>
      <c r="F38" s="40"/>
      <c r="G38" s="40"/>
      <c r="H38" s="40"/>
      <c r="I38" s="40"/>
      <c r="J38" s="40"/>
      <c r="K38" s="40"/>
      <c r="L38" s="118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1"/>
      <c r="C39" s="126"/>
      <c r="D39" s="127" t="s">
        <v>56</v>
      </c>
      <c r="E39" s="78"/>
      <c r="F39" s="78"/>
      <c r="G39" s="128" t="s">
        <v>57</v>
      </c>
      <c r="H39" s="129" t="s">
        <v>58</v>
      </c>
      <c r="I39" s="78"/>
      <c r="J39" s="130">
        <f>SUM(J30:J37)</f>
        <v>0</v>
      </c>
      <c r="K39" s="131"/>
      <c r="L39" s="118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57"/>
      <c r="C40" s="58"/>
      <c r="D40" s="58"/>
      <c r="E40" s="58"/>
      <c r="F40" s="58"/>
      <c r="G40" s="58"/>
      <c r="H40" s="58"/>
      <c r="I40" s="58"/>
      <c r="J40" s="58"/>
      <c r="K40" s="58"/>
      <c r="L40" s="118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59"/>
      <c r="C44" s="60"/>
      <c r="D44" s="60"/>
      <c r="E44" s="60"/>
      <c r="F44" s="60"/>
      <c r="G44" s="60"/>
      <c r="H44" s="60"/>
      <c r="I44" s="60"/>
      <c r="J44" s="60"/>
      <c r="K44" s="60"/>
      <c r="L44" s="118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4" t="s">
        <v>189</v>
      </c>
      <c r="D45" s="40"/>
      <c r="E45" s="40"/>
      <c r="F45" s="40"/>
      <c r="G45" s="40"/>
      <c r="H45" s="40"/>
      <c r="I45" s="40"/>
      <c r="J45" s="40"/>
      <c r="K45" s="40"/>
      <c r="L45" s="118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0"/>
      <c r="D46" s="40"/>
      <c r="E46" s="40"/>
      <c r="F46" s="40"/>
      <c r="G46" s="40"/>
      <c r="H46" s="40"/>
      <c r="I46" s="40"/>
      <c r="J46" s="40"/>
      <c r="K46" s="40"/>
      <c r="L46" s="118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3" t="s">
        <v>17</v>
      </c>
      <c r="D47" s="40"/>
      <c r="E47" s="40"/>
      <c r="F47" s="40"/>
      <c r="G47" s="40"/>
      <c r="H47" s="40"/>
      <c r="I47" s="40"/>
      <c r="J47" s="40"/>
      <c r="K47" s="40"/>
      <c r="L47" s="118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0"/>
      <c r="D48" s="40"/>
      <c r="E48" s="117" t="str">
        <f>E7</f>
        <v>II/187 Kolínec průtah</v>
      </c>
      <c r="F48" s="33"/>
      <c r="G48" s="33"/>
      <c r="H48" s="33"/>
      <c r="I48" s="40"/>
      <c r="J48" s="40"/>
      <c r="K48" s="40"/>
      <c r="L48" s="118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3" t="s">
        <v>187</v>
      </c>
      <c r="D49" s="40"/>
      <c r="E49" s="40"/>
      <c r="F49" s="40"/>
      <c r="G49" s="40"/>
      <c r="H49" s="40"/>
      <c r="I49" s="40"/>
      <c r="J49" s="40"/>
      <c r="K49" s="40"/>
      <c r="L49" s="118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0"/>
      <c r="D50" s="40"/>
      <c r="E50" s="64" t="str">
        <f>E9</f>
        <v>SO 102.3 - Chodníky - III. úsek - uznatelné náklady</v>
      </c>
      <c r="F50" s="40"/>
      <c r="G50" s="40"/>
      <c r="H50" s="40"/>
      <c r="I50" s="40"/>
      <c r="J50" s="40"/>
      <c r="K50" s="40"/>
      <c r="L50" s="118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0"/>
      <c r="D51" s="40"/>
      <c r="E51" s="40"/>
      <c r="F51" s="40"/>
      <c r="G51" s="40"/>
      <c r="H51" s="40"/>
      <c r="I51" s="40"/>
      <c r="J51" s="40"/>
      <c r="K51" s="40"/>
      <c r="L51" s="118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3" t="s">
        <v>23</v>
      </c>
      <c r="D52" s="40"/>
      <c r="E52" s="40"/>
      <c r="F52" s="28" t="str">
        <f>F12</f>
        <v>Kolínec</v>
      </c>
      <c r="G52" s="40"/>
      <c r="H52" s="40"/>
      <c r="I52" s="33" t="s">
        <v>25</v>
      </c>
      <c r="J52" s="66" t="str">
        <f>IF(J12="","",J12)</f>
        <v>21. 1. 2021</v>
      </c>
      <c r="K52" s="40"/>
      <c r="L52" s="118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0"/>
      <c r="D53" s="40"/>
      <c r="E53" s="40"/>
      <c r="F53" s="40"/>
      <c r="G53" s="40"/>
      <c r="H53" s="40"/>
      <c r="I53" s="40"/>
      <c r="J53" s="40"/>
      <c r="K53" s="40"/>
      <c r="L53" s="118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40.05" customHeight="1">
      <c r="A54" s="40"/>
      <c r="B54" s="41"/>
      <c r="C54" s="33" t="s">
        <v>31</v>
      </c>
      <c r="D54" s="40"/>
      <c r="E54" s="40"/>
      <c r="F54" s="28" t="str">
        <f>E15</f>
        <v>Městys Kolínec, Kolínec 28, 341 12 Kolínec</v>
      </c>
      <c r="G54" s="40"/>
      <c r="H54" s="40"/>
      <c r="I54" s="33" t="s">
        <v>38</v>
      </c>
      <c r="J54" s="38" t="str">
        <f>E21</f>
        <v>Ing. arch. Martin Jirovský Ph.D., MBA</v>
      </c>
      <c r="K54" s="40"/>
      <c r="L54" s="118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40.05" customHeight="1">
      <c r="A55" s="40"/>
      <c r="B55" s="41"/>
      <c r="C55" s="33" t="s">
        <v>36</v>
      </c>
      <c r="D55" s="40"/>
      <c r="E55" s="40"/>
      <c r="F55" s="28" t="str">
        <f>IF(E18="","",E18)</f>
        <v>Vyplň údaj</v>
      </c>
      <c r="G55" s="40"/>
      <c r="H55" s="40"/>
      <c r="I55" s="33" t="s">
        <v>42</v>
      </c>
      <c r="J55" s="38" t="str">
        <f>E24</f>
        <v>Centrum služen Staré město; Petra Stejskalová</v>
      </c>
      <c r="K55" s="40"/>
      <c r="L55" s="118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0"/>
      <c r="D56" s="40"/>
      <c r="E56" s="40"/>
      <c r="F56" s="40"/>
      <c r="G56" s="40"/>
      <c r="H56" s="40"/>
      <c r="I56" s="40"/>
      <c r="J56" s="40"/>
      <c r="K56" s="40"/>
      <c r="L56" s="118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32" t="s">
        <v>190</v>
      </c>
      <c r="D57" s="126"/>
      <c r="E57" s="126"/>
      <c r="F57" s="126"/>
      <c r="G57" s="126"/>
      <c r="H57" s="126"/>
      <c r="I57" s="126"/>
      <c r="J57" s="133" t="s">
        <v>191</v>
      </c>
      <c r="K57" s="126"/>
      <c r="L57" s="118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0"/>
      <c r="D58" s="40"/>
      <c r="E58" s="40"/>
      <c r="F58" s="40"/>
      <c r="G58" s="40"/>
      <c r="H58" s="40"/>
      <c r="I58" s="40"/>
      <c r="J58" s="40"/>
      <c r="K58" s="40"/>
      <c r="L58" s="118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34" t="s">
        <v>78</v>
      </c>
      <c r="D59" s="40"/>
      <c r="E59" s="40"/>
      <c r="F59" s="40"/>
      <c r="G59" s="40"/>
      <c r="H59" s="40"/>
      <c r="I59" s="40"/>
      <c r="J59" s="92">
        <f>J86</f>
        <v>0</v>
      </c>
      <c r="K59" s="40"/>
      <c r="L59" s="118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20" t="s">
        <v>192</v>
      </c>
    </row>
    <row r="60" spans="1:31" s="9" customFormat="1" ht="24.95" customHeight="1">
      <c r="A60" s="9"/>
      <c r="B60" s="135"/>
      <c r="C60" s="9"/>
      <c r="D60" s="136" t="s">
        <v>193</v>
      </c>
      <c r="E60" s="137"/>
      <c r="F60" s="137"/>
      <c r="G60" s="137"/>
      <c r="H60" s="137"/>
      <c r="I60" s="137"/>
      <c r="J60" s="138">
        <f>J87</f>
        <v>0</v>
      </c>
      <c r="K60" s="9"/>
      <c r="L60" s="135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39"/>
      <c r="C61" s="10"/>
      <c r="D61" s="140" t="s">
        <v>194</v>
      </c>
      <c r="E61" s="141"/>
      <c r="F61" s="141"/>
      <c r="G61" s="141"/>
      <c r="H61" s="141"/>
      <c r="I61" s="141"/>
      <c r="J61" s="142">
        <f>J88</f>
        <v>0</v>
      </c>
      <c r="K61" s="10"/>
      <c r="L61" s="13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39"/>
      <c r="C62" s="10"/>
      <c r="D62" s="140" t="s">
        <v>195</v>
      </c>
      <c r="E62" s="141"/>
      <c r="F62" s="141"/>
      <c r="G62" s="141"/>
      <c r="H62" s="141"/>
      <c r="I62" s="141"/>
      <c r="J62" s="142">
        <f>J110</f>
        <v>0</v>
      </c>
      <c r="K62" s="10"/>
      <c r="L62" s="13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39"/>
      <c r="C63" s="10"/>
      <c r="D63" s="140" t="s">
        <v>197</v>
      </c>
      <c r="E63" s="141"/>
      <c r="F63" s="141"/>
      <c r="G63" s="141"/>
      <c r="H63" s="141"/>
      <c r="I63" s="141"/>
      <c r="J63" s="142">
        <f>J113</f>
        <v>0</v>
      </c>
      <c r="K63" s="10"/>
      <c r="L63" s="13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39"/>
      <c r="C64" s="10"/>
      <c r="D64" s="140" t="s">
        <v>198</v>
      </c>
      <c r="E64" s="141"/>
      <c r="F64" s="141"/>
      <c r="G64" s="141"/>
      <c r="H64" s="141"/>
      <c r="I64" s="141"/>
      <c r="J64" s="142">
        <f>J139</f>
        <v>0</v>
      </c>
      <c r="K64" s="10"/>
      <c r="L64" s="13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39"/>
      <c r="C65" s="10"/>
      <c r="D65" s="140" t="s">
        <v>199</v>
      </c>
      <c r="E65" s="141"/>
      <c r="F65" s="141"/>
      <c r="G65" s="141"/>
      <c r="H65" s="141"/>
      <c r="I65" s="141"/>
      <c r="J65" s="142">
        <f>J169</f>
        <v>0</v>
      </c>
      <c r="K65" s="10"/>
      <c r="L65" s="13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39"/>
      <c r="C66" s="10"/>
      <c r="D66" s="140" t="s">
        <v>200</v>
      </c>
      <c r="E66" s="141"/>
      <c r="F66" s="141"/>
      <c r="G66" s="141"/>
      <c r="H66" s="141"/>
      <c r="I66" s="141"/>
      <c r="J66" s="142">
        <f>J185</f>
        <v>0</v>
      </c>
      <c r="K66" s="10"/>
      <c r="L66" s="139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2" customFormat="1" ht="21.8" customHeight="1">
      <c r="A67" s="40"/>
      <c r="B67" s="41"/>
      <c r="C67" s="40"/>
      <c r="D67" s="40"/>
      <c r="E67" s="40"/>
      <c r="F67" s="40"/>
      <c r="G67" s="40"/>
      <c r="H67" s="40"/>
      <c r="I67" s="40"/>
      <c r="J67" s="40"/>
      <c r="K67" s="40"/>
      <c r="L67" s="118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68" spans="1:31" s="2" customFormat="1" ht="6.95" customHeight="1">
      <c r="A68" s="40"/>
      <c r="B68" s="57"/>
      <c r="C68" s="58"/>
      <c r="D68" s="58"/>
      <c r="E68" s="58"/>
      <c r="F68" s="58"/>
      <c r="G68" s="58"/>
      <c r="H68" s="58"/>
      <c r="I68" s="58"/>
      <c r="J68" s="58"/>
      <c r="K68" s="58"/>
      <c r="L68" s="118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72" spans="1:31" s="2" customFormat="1" ht="6.95" customHeight="1">
      <c r="A72" s="40"/>
      <c r="B72" s="59"/>
      <c r="C72" s="60"/>
      <c r="D72" s="60"/>
      <c r="E72" s="60"/>
      <c r="F72" s="60"/>
      <c r="G72" s="60"/>
      <c r="H72" s="60"/>
      <c r="I72" s="60"/>
      <c r="J72" s="60"/>
      <c r="K72" s="60"/>
      <c r="L72" s="118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24.95" customHeight="1">
      <c r="A73" s="40"/>
      <c r="B73" s="41"/>
      <c r="C73" s="24" t="s">
        <v>201</v>
      </c>
      <c r="D73" s="40"/>
      <c r="E73" s="40"/>
      <c r="F73" s="40"/>
      <c r="G73" s="40"/>
      <c r="H73" s="40"/>
      <c r="I73" s="40"/>
      <c r="J73" s="40"/>
      <c r="K73" s="40"/>
      <c r="L73" s="118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6.95" customHeight="1">
      <c r="A74" s="40"/>
      <c r="B74" s="41"/>
      <c r="C74" s="40"/>
      <c r="D74" s="40"/>
      <c r="E74" s="40"/>
      <c r="F74" s="40"/>
      <c r="G74" s="40"/>
      <c r="H74" s="40"/>
      <c r="I74" s="40"/>
      <c r="J74" s="40"/>
      <c r="K74" s="40"/>
      <c r="L74" s="118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2" customHeight="1">
      <c r="A75" s="40"/>
      <c r="B75" s="41"/>
      <c r="C75" s="33" t="s">
        <v>17</v>
      </c>
      <c r="D75" s="40"/>
      <c r="E75" s="40"/>
      <c r="F75" s="40"/>
      <c r="G75" s="40"/>
      <c r="H75" s="40"/>
      <c r="I75" s="40"/>
      <c r="J75" s="40"/>
      <c r="K75" s="40"/>
      <c r="L75" s="118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6.5" customHeight="1">
      <c r="A76" s="40"/>
      <c r="B76" s="41"/>
      <c r="C76" s="40"/>
      <c r="D76" s="40"/>
      <c r="E76" s="117" t="str">
        <f>E7</f>
        <v>II/187 Kolínec průtah</v>
      </c>
      <c r="F76" s="33"/>
      <c r="G76" s="33"/>
      <c r="H76" s="33"/>
      <c r="I76" s="40"/>
      <c r="J76" s="40"/>
      <c r="K76" s="40"/>
      <c r="L76" s="118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2" customHeight="1">
      <c r="A77" s="40"/>
      <c r="B77" s="41"/>
      <c r="C77" s="33" t="s">
        <v>187</v>
      </c>
      <c r="D77" s="40"/>
      <c r="E77" s="40"/>
      <c r="F77" s="40"/>
      <c r="G77" s="40"/>
      <c r="H77" s="40"/>
      <c r="I77" s="40"/>
      <c r="J77" s="40"/>
      <c r="K77" s="40"/>
      <c r="L77" s="118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6.5" customHeight="1">
      <c r="A78" s="40"/>
      <c r="B78" s="41"/>
      <c r="C78" s="40"/>
      <c r="D78" s="40"/>
      <c r="E78" s="64" t="str">
        <f>E9</f>
        <v>SO 102.3 - Chodníky - III. úsek - uznatelné náklady</v>
      </c>
      <c r="F78" s="40"/>
      <c r="G78" s="40"/>
      <c r="H78" s="40"/>
      <c r="I78" s="40"/>
      <c r="J78" s="40"/>
      <c r="K78" s="40"/>
      <c r="L78" s="118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6.95" customHeight="1">
      <c r="A79" s="40"/>
      <c r="B79" s="41"/>
      <c r="C79" s="40"/>
      <c r="D79" s="40"/>
      <c r="E79" s="40"/>
      <c r="F79" s="40"/>
      <c r="G79" s="40"/>
      <c r="H79" s="40"/>
      <c r="I79" s="40"/>
      <c r="J79" s="40"/>
      <c r="K79" s="40"/>
      <c r="L79" s="118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2" customHeight="1">
      <c r="A80" s="40"/>
      <c r="B80" s="41"/>
      <c r="C80" s="33" t="s">
        <v>23</v>
      </c>
      <c r="D80" s="40"/>
      <c r="E80" s="40"/>
      <c r="F80" s="28" t="str">
        <f>F12</f>
        <v>Kolínec</v>
      </c>
      <c r="G80" s="40"/>
      <c r="H80" s="40"/>
      <c r="I80" s="33" t="s">
        <v>25</v>
      </c>
      <c r="J80" s="66" t="str">
        <f>IF(J12="","",J12)</f>
        <v>21. 1. 2021</v>
      </c>
      <c r="K80" s="40"/>
      <c r="L80" s="118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6.95" customHeight="1">
      <c r="A81" s="40"/>
      <c r="B81" s="41"/>
      <c r="C81" s="40"/>
      <c r="D81" s="40"/>
      <c r="E81" s="40"/>
      <c r="F81" s="40"/>
      <c r="G81" s="40"/>
      <c r="H81" s="40"/>
      <c r="I81" s="40"/>
      <c r="J81" s="40"/>
      <c r="K81" s="40"/>
      <c r="L81" s="118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40.05" customHeight="1">
      <c r="A82" s="40"/>
      <c r="B82" s="41"/>
      <c r="C82" s="33" t="s">
        <v>31</v>
      </c>
      <c r="D82" s="40"/>
      <c r="E82" s="40"/>
      <c r="F82" s="28" t="str">
        <f>E15</f>
        <v>Městys Kolínec, Kolínec 28, 341 12 Kolínec</v>
      </c>
      <c r="G82" s="40"/>
      <c r="H82" s="40"/>
      <c r="I82" s="33" t="s">
        <v>38</v>
      </c>
      <c r="J82" s="38" t="str">
        <f>E21</f>
        <v>Ing. arch. Martin Jirovský Ph.D., MBA</v>
      </c>
      <c r="K82" s="40"/>
      <c r="L82" s="118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40.05" customHeight="1">
      <c r="A83" s="40"/>
      <c r="B83" s="41"/>
      <c r="C83" s="33" t="s">
        <v>36</v>
      </c>
      <c r="D83" s="40"/>
      <c r="E83" s="40"/>
      <c r="F83" s="28" t="str">
        <f>IF(E18="","",E18)</f>
        <v>Vyplň údaj</v>
      </c>
      <c r="G83" s="40"/>
      <c r="H83" s="40"/>
      <c r="I83" s="33" t="s">
        <v>42</v>
      </c>
      <c r="J83" s="38" t="str">
        <f>E24</f>
        <v>Centrum služen Staré město; Petra Stejskalová</v>
      </c>
      <c r="K83" s="40"/>
      <c r="L83" s="118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0.3" customHeight="1">
      <c r="A84" s="40"/>
      <c r="B84" s="41"/>
      <c r="C84" s="40"/>
      <c r="D84" s="40"/>
      <c r="E84" s="40"/>
      <c r="F84" s="40"/>
      <c r="G84" s="40"/>
      <c r="H84" s="40"/>
      <c r="I84" s="40"/>
      <c r="J84" s="40"/>
      <c r="K84" s="40"/>
      <c r="L84" s="118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11" customFormat="1" ht="29.25" customHeight="1">
      <c r="A85" s="143"/>
      <c r="B85" s="144"/>
      <c r="C85" s="145" t="s">
        <v>202</v>
      </c>
      <c r="D85" s="146" t="s">
        <v>65</v>
      </c>
      <c r="E85" s="146" t="s">
        <v>61</v>
      </c>
      <c r="F85" s="146" t="s">
        <v>62</v>
      </c>
      <c r="G85" s="146" t="s">
        <v>203</v>
      </c>
      <c r="H85" s="146" t="s">
        <v>204</v>
      </c>
      <c r="I85" s="146" t="s">
        <v>205</v>
      </c>
      <c r="J85" s="147" t="s">
        <v>191</v>
      </c>
      <c r="K85" s="148" t="s">
        <v>206</v>
      </c>
      <c r="L85" s="149"/>
      <c r="M85" s="82" t="s">
        <v>3</v>
      </c>
      <c r="N85" s="83" t="s">
        <v>50</v>
      </c>
      <c r="O85" s="83" t="s">
        <v>207</v>
      </c>
      <c r="P85" s="83" t="s">
        <v>208</v>
      </c>
      <c r="Q85" s="83" t="s">
        <v>209</v>
      </c>
      <c r="R85" s="83" t="s">
        <v>210</v>
      </c>
      <c r="S85" s="83" t="s">
        <v>211</v>
      </c>
      <c r="T85" s="84" t="s">
        <v>212</v>
      </c>
      <c r="U85" s="143"/>
      <c r="V85" s="143"/>
      <c r="W85" s="143"/>
      <c r="X85" s="143"/>
      <c r="Y85" s="143"/>
      <c r="Z85" s="143"/>
      <c r="AA85" s="143"/>
      <c r="AB85" s="143"/>
      <c r="AC85" s="143"/>
      <c r="AD85" s="143"/>
      <c r="AE85" s="143"/>
    </row>
    <row r="86" spans="1:63" s="2" customFormat="1" ht="22.8" customHeight="1">
      <c r="A86" s="40"/>
      <c r="B86" s="41"/>
      <c r="C86" s="89" t="s">
        <v>213</v>
      </c>
      <c r="D86" s="40"/>
      <c r="E86" s="40"/>
      <c r="F86" s="40"/>
      <c r="G86" s="40"/>
      <c r="H86" s="40"/>
      <c r="I86" s="40"/>
      <c r="J86" s="150">
        <f>BK86</f>
        <v>0</v>
      </c>
      <c r="K86" s="40"/>
      <c r="L86" s="41"/>
      <c r="M86" s="85"/>
      <c r="N86" s="70"/>
      <c r="O86" s="86"/>
      <c r="P86" s="151">
        <f>P87</f>
        <v>0</v>
      </c>
      <c r="Q86" s="86"/>
      <c r="R86" s="151">
        <f>R87</f>
        <v>905.61770938</v>
      </c>
      <c r="S86" s="86"/>
      <c r="T86" s="152">
        <f>T87</f>
        <v>46.574</v>
      </c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T86" s="20" t="s">
        <v>79</v>
      </c>
      <c r="AU86" s="20" t="s">
        <v>192</v>
      </c>
      <c r="BK86" s="153">
        <f>BK87</f>
        <v>0</v>
      </c>
    </row>
    <row r="87" spans="1:63" s="12" customFormat="1" ht="25.9" customHeight="1">
      <c r="A87" s="12"/>
      <c r="B87" s="154"/>
      <c r="C87" s="12"/>
      <c r="D87" s="155" t="s">
        <v>79</v>
      </c>
      <c r="E87" s="156" t="s">
        <v>214</v>
      </c>
      <c r="F87" s="156" t="s">
        <v>215</v>
      </c>
      <c r="G87" s="12"/>
      <c r="H87" s="12"/>
      <c r="I87" s="157"/>
      <c r="J87" s="158">
        <f>BK87</f>
        <v>0</v>
      </c>
      <c r="K87" s="12"/>
      <c r="L87" s="154"/>
      <c r="M87" s="159"/>
      <c r="N87" s="160"/>
      <c r="O87" s="160"/>
      <c r="P87" s="161">
        <f>P88+P110+P113+P139+P169+P185</f>
        <v>0</v>
      </c>
      <c r="Q87" s="160"/>
      <c r="R87" s="161">
        <f>R88+R110+R113+R139+R169+R185</f>
        <v>905.61770938</v>
      </c>
      <c r="S87" s="160"/>
      <c r="T87" s="162">
        <f>T88+T110+T113+T139+T169+T185</f>
        <v>46.574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155" t="s">
        <v>88</v>
      </c>
      <c r="AT87" s="163" t="s">
        <v>79</v>
      </c>
      <c r="AU87" s="163" t="s">
        <v>80</v>
      </c>
      <c r="AY87" s="155" t="s">
        <v>216</v>
      </c>
      <c r="BK87" s="164">
        <f>BK88+BK110+BK113+BK139+BK169+BK185</f>
        <v>0</v>
      </c>
    </row>
    <row r="88" spans="1:63" s="12" customFormat="1" ht="22.8" customHeight="1">
      <c r="A88" s="12"/>
      <c r="B88" s="154"/>
      <c r="C88" s="12"/>
      <c r="D88" s="155" t="s">
        <v>79</v>
      </c>
      <c r="E88" s="165" t="s">
        <v>88</v>
      </c>
      <c r="F88" s="165" t="s">
        <v>217</v>
      </c>
      <c r="G88" s="12"/>
      <c r="H88" s="12"/>
      <c r="I88" s="157"/>
      <c r="J88" s="166">
        <f>BK88</f>
        <v>0</v>
      </c>
      <c r="K88" s="12"/>
      <c r="L88" s="154"/>
      <c r="M88" s="159"/>
      <c r="N88" s="160"/>
      <c r="O88" s="160"/>
      <c r="P88" s="161">
        <f>SUM(P89:P109)</f>
        <v>0</v>
      </c>
      <c r="Q88" s="160"/>
      <c r="R88" s="161">
        <f>SUM(R89:R109)</f>
        <v>0.00295</v>
      </c>
      <c r="S88" s="160"/>
      <c r="T88" s="162">
        <f>SUM(T89:T109)</f>
        <v>46.492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155" t="s">
        <v>88</v>
      </c>
      <c r="AT88" s="163" t="s">
        <v>79</v>
      </c>
      <c r="AU88" s="163" t="s">
        <v>88</v>
      </c>
      <c r="AY88" s="155" t="s">
        <v>216</v>
      </c>
      <c r="BK88" s="164">
        <f>SUM(BK89:BK109)</f>
        <v>0</v>
      </c>
    </row>
    <row r="89" spans="1:65" s="2" customFormat="1" ht="49.05" customHeight="1">
      <c r="A89" s="40"/>
      <c r="B89" s="167"/>
      <c r="C89" s="168" t="s">
        <v>88</v>
      </c>
      <c r="D89" s="168" t="s">
        <v>218</v>
      </c>
      <c r="E89" s="169" t="s">
        <v>245</v>
      </c>
      <c r="F89" s="170" t="s">
        <v>246</v>
      </c>
      <c r="G89" s="171" t="s">
        <v>221</v>
      </c>
      <c r="H89" s="172">
        <v>59</v>
      </c>
      <c r="I89" s="173"/>
      <c r="J89" s="174">
        <f>ROUND(I89*H89,2)</f>
        <v>0</v>
      </c>
      <c r="K89" s="175"/>
      <c r="L89" s="41"/>
      <c r="M89" s="176" t="s">
        <v>3</v>
      </c>
      <c r="N89" s="177" t="s">
        <v>51</v>
      </c>
      <c r="O89" s="74"/>
      <c r="P89" s="178">
        <f>O89*H89</f>
        <v>0</v>
      </c>
      <c r="Q89" s="178">
        <v>0</v>
      </c>
      <c r="R89" s="178">
        <f>Q89*H89</f>
        <v>0</v>
      </c>
      <c r="S89" s="178">
        <v>0.22</v>
      </c>
      <c r="T89" s="179">
        <f>S89*H89</f>
        <v>12.98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R89" s="180" t="s">
        <v>222</v>
      </c>
      <c r="AT89" s="180" t="s">
        <v>218</v>
      </c>
      <c r="AU89" s="180" t="s">
        <v>22</v>
      </c>
      <c r="AY89" s="20" t="s">
        <v>216</v>
      </c>
      <c r="BE89" s="181">
        <f>IF(N89="základní",J89,0)</f>
        <v>0</v>
      </c>
      <c r="BF89" s="181">
        <f>IF(N89="snížená",J89,0)</f>
        <v>0</v>
      </c>
      <c r="BG89" s="181">
        <f>IF(N89="zákl. přenesená",J89,0)</f>
        <v>0</v>
      </c>
      <c r="BH89" s="181">
        <f>IF(N89="sníž. přenesená",J89,0)</f>
        <v>0</v>
      </c>
      <c r="BI89" s="181">
        <f>IF(N89="nulová",J89,0)</f>
        <v>0</v>
      </c>
      <c r="BJ89" s="20" t="s">
        <v>88</v>
      </c>
      <c r="BK89" s="181">
        <f>ROUND(I89*H89,2)</f>
        <v>0</v>
      </c>
      <c r="BL89" s="20" t="s">
        <v>222</v>
      </c>
      <c r="BM89" s="180" t="s">
        <v>714</v>
      </c>
    </row>
    <row r="90" spans="1:65" s="2" customFormat="1" ht="62.7" customHeight="1">
      <c r="A90" s="40"/>
      <c r="B90" s="167"/>
      <c r="C90" s="168" t="s">
        <v>22</v>
      </c>
      <c r="D90" s="168" t="s">
        <v>218</v>
      </c>
      <c r="E90" s="169" t="s">
        <v>715</v>
      </c>
      <c r="F90" s="170" t="s">
        <v>716</v>
      </c>
      <c r="G90" s="171" t="s">
        <v>221</v>
      </c>
      <c r="H90" s="172">
        <v>59</v>
      </c>
      <c r="I90" s="173"/>
      <c r="J90" s="174">
        <f>ROUND(I90*H90,2)</f>
        <v>0</v>
      </c>
      <c r="K90" s="175"/>
      <c r="L90" s="41"/>
      <c r="M90" s="176" t="s">
        <v>3</v>
      </c>
      <c r="N90" s="177" t="s">
        <v>51</v>
      </c>
      <c r="O90" s="74"/>
      <c r="P90" s="178">
        <f>O90*H90</f>
        <v>0</v>
      </c>
      <c r="Q90" s="178">
        <v>0</v>
      </c>
      <c r="R90" s="178">
        <f>Q90*H90</f>
        <v>0</v>
      </c>
      <c r="S90" s="178">
        <v>0.44</v>
      </c>
      <c r="T90" s="179">
        <f>S90*H90</f>
        <v>25.96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180" t="s">
        <v>222</v>
      </c>
      <c r="AT90" s="180" t="s">
        <v>218</v>
      </c>
      <c r="AU90" s="180" t="s">
        <v>22</v>
      </c>
      <c r="AY90" s="20" t="s">
        <v>216</v>
      </c>
      <c r="BE90" s="181">
        <f>IF(N90="základní",J90,0)</f>
        <v>0</v>
      </c>
      <c r="BF90" s="181">
        <f>IF(N90="snížená",J90,0)</f>
        <v>0</v>
      </c>
      <c r="BG90" s="181">
        <f>IF(N90="zákl. přenesená",J90,0)</f>
        <v>0</v>
      </c>
      <c r="BH90" s="181">
        <f>IF(N90="sníž. přenesená",J90,0)</f>
        <v>0</v>
      </c>
      <c r="BI90" s="181">
        <f>IF(N90="nulová",J90,0)</f>
        <v>0</v>
      </c>
      <c r="BJ90" s="20" t="s">
        <v>88</v>
      </c>
      <c r="BK90" s="181">
        <f>ROUND(I90*H90,2)</f>
        <v>0</v>
      </c>
      <c r="BL90" s="20" t="s">
        <v>222</v>
      </c>
      <c r="BM90" s="180" t="s">
        <v>717</v>
      </c>
    </row>
    <row r="91" spans="1:65" s="2" customFormat="1" ht="49.05" customHeight="1">
      <c r="A91" s="40"/>
      <c r="B91" s="167"/>
      <c r="C91" s="168" t="s">
        <v>234</v>
      </c>
      <c r="D91" s="168" t="s">
        <v>218</v>
      </c>
      <c r="E91" s="169" t="s">
        <v>718</v>
      </c>
      <c r="F91" s="170" t="s">
        <v>719</v>
      </c>
      <c r="G91" s="171" t="s">
        <v>221</v>
      </c>
      <c r="H91" s="172">
        <v>59</v>
      </c>
      <c r="I91" s="173"/>
      <c r="J91" s="174">
        <f>ROUND(I91*H91,2)</f>
        <v>0</v>
      </c>
      <c r="K91" s="175"/>
      <c r="L91" s="41"/>
      <c r="M91" s="176" t="s">
        <v>3</v>
      </c>
      <c r="N91" s="177" t="s">
        <v>51</v>
      </c>
      <c r="O91" s="74"/>
      <c r="P91" s="178">
        <f>O91*H91</f>
        <v>0</v>
      </c>
      <c r="Q91" s="178">
        <v>5E-05</v>
      </c>
      <c r="R91" s="178">
        <f>Q91*H91</f>
        <v>0.00295</v>
      </c>
      <c r="S91" s="178">
        <v>0.128</v>
      </c>
      <c r="T91" s="179">
        <f>S91*H91</f>
        <v>7.5520000000000005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180" t="s">
        <v>222</v>
      </c>
      <c r="AT91" s="180" t="s">
        <v>218</v>
      </c>
      <c r="AU91" s="180" t="s">
        <v>22</v>
      </c>
      <c r="AY91" s="20" t="s">
        <v>216</v>
      </c>
      <c r="BE91" s="181">
        <f>IF(N91="základní",J91,0)</f>
        <v>0</v>
      </c>
      <c r="BF91" s="181">
        <f>IF(N91="snížená",J91,0)</f>
        <v>0</v>
      </c>
      <c r="BG91" s="181">
        <f>IF(N91="zákl. přenesená",J91,0)</f>
        <v>0</v>
      </c>
      <c r="BH91" s="181">
        <f>IF(N91="sníž. přenesená",J91,0)</f>
        <v>0</v>
      </c>
      <c r="BI91" s="181">
        <f>IF(N91="nulová",J91,0)</f>
        <v>0</v>
      </c>
      <c r="BJ91" s="20" t="s">
        <v>88</v>
      </c>
      <c r="BK91" s="181">
        <f>ROUND(I91*H91,2)</f>
        <v>0</v>
      </c>
      <c r="BL91" s="20" t="s">
        <v>222</v>
      </c>
      <c r="BM91" s="180" t="s">
        <v>720</v>
      </c>
    </row>
    <row r="92" spans="1:65" s="2" customFormat="1" ht="24.15" customHeight="1">
      <c r="A92" s="40"/>
      <c r="B92" s="167"/>
      <c r="C92" s="168" t="s">
        <v>222</v>
      </c>
      <c r="D92" s="168" t="s">
        <v>218</v>
      </c>
      <c r="E92" s="169" t="s">
        <v>662</v>
      </c>
      <c r="F92" s="170" t="s">
        <v>663</v>
      </c>
      <c r="G92" s="171" t="s">
        <v>221</v>
      </c>
      <c r="H92" s="172">
        <v>331.7</v>
      </c>
      <c r="I92" s="173"/>
      <c r="J92" s="174">
        <f>ROUND(I92*H92,2)</f>
        <v>0</v>
      </c>
      <c r="K92" s="175"/>
      <c r="L92" s="41"/>
      <c r="M92" s="176" t="s">
        <v>3</v>
      </c>
      <c r="N92" s="177" t="s">
        <v>51</v>
      </c>
      <c r="O92" s="74"/>
      <c r="P92" s="178">
        <f>O92*H92</f>
        <v>0</v>
      </c>
      <c r="Q92" s="178">
        <v>0</v>
      </c>
      <c r="R92" s="178">
        <f>Q92*H92</f>
        <v>0</v>
      </c>
      <c r="S92" s="178">
        <v>0</v>
      </c>
      <c r="T92" s="179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180" t="s">
        <v>222</v>
      </c>
      <c r="AT92" s="180" t="s">
        <v>218</v>
      </c>
      <c r="AU92" s="180" t="s">
        <v>22</v>
      </c>
      <c r="AY92" s="20" t="s">
        <v>216</v>
      </c>
      <c r="BE92" s="181">
        <f>IF(N92="základní",J92,0)</f>
        <v>0</v>
      </c>
      <c r="BF92" s="181">
        <f>IF(N92="snížená",J92,0)</f>
        <v>0</v>
      </c>
      <c r="BG92" s="181">
        <f>IF(N92="zákl. přenesená",J92,0)</f>
        <v>0</v>
      </c>
      <c r="BH92" s="181">
        <f>IF(N92="sníž. přenesená",J92,0)</f>
        <v>0</v>
      </c>
      <c r="BI92" s="181">
        <f>IF(N92="nulová",J92,0)</f>
        <v>0</v>
      </c>
      <c r="BJ92" s="20" t="s">
        <v>88</v>
      </c>
      <c r="BK92" s="181">
        <f>ROUND(I92*H92,2)</f>
        <v>0</v>
      </c>
      <c r="BL92" s="20" t="s">
        <v>222</v>
      </c>
      <c r="BM92" s="180" t="s">
        <v>721</v>
      </c>
    </row>
    <row r="93" spans="1:65" s="2" customFormat="1" ht="24.15" customHeight="1">
      <c r="A93" s="40"/>
      <c r="B93" s="167"/>
      <c r="C93" s="168" t="s">
        <v>244</v>
      </c>
      <c r="D93" s="168" t="s">
        <v>218</v>
      </c>
      <c r="E93" s="169" t="s">
        <v>268</v>
      </c>
      <c r="F93" s="170" t="s">
        <v>269</v>
      </c>
      <c r="G93" s="171" t="s">
        <v>270</v>
      </c>
      <c r="H93" s="172">
        <v>190.68</v>
      </c>
      <c r="I93" s="173"/>
      <c r="J93" s="174">
        <f>ROUND(I93*H93,2)</f>
        <v>0</v>
      </c>
      <c r="K93" s="175"/>
      <c r="L93" s="41"/>
      <c r="M93" s="176" t="s">
        <v>3</v>
      </c>
      <c r="N93" s="177" t="s">
        <v>51</v>
      </c>
      <c r="O93" s="74"/>
      <c r="P93" s="178">
        <f>O93*H93</f>
        <v>0</v>
      </c>
      <c r="Q93" s="178">
        <v>0</v>
      </c>
      <c r="R93" s="178">
        <f>Q93*H93</f>
        <v>0</v>
      </c>
      <c r="S93" s="178">
        <v>0</v>
      </c>
      <c r="T93" s="179">
        <f>S93*H93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180" t="s">
        <v>222</v>
      </c>
      <c r="AT93" s="180" t="s">
        <v>218</v>
      </c>
      <c r="AU93" s="180" t="s">
        <v>22</v>
      </c>
      <c r="AY93" s="20" t="s">
        <v>216</v>
      </c>
      <c r="BE93" s="181">
        <f>IF(N93="základní",J93,0)</f>
        <v>0</v>
      </c>
      <c r="BF93" s="181">
        <f>IF(N93="snížená",J93,0)</f>
        <v>0</v>
      </c>
      <c r="BG93" s="181">
        <f>IF(N93="zákl. přenesená",J93,0)</f>
        <v>0</v>
      </c>
      <c r="BH93" s="181">
        <f>IF(N93="sníž. přenesená",J93,0)</f>
        <v>0</v>
      </c>
      <c r="BI93" s="181">
        <f>IF(N93="nulová",J93,0)</f>
        <v>0</v>
      </c>
      <c r="BJ93" s="20" t="s">
        <v>88</v>
      </c>
      <c r="BK93" s="181">
        <f>ROUND(I93*H93,2)</f>
        <v>0</v>
      </c>
      <c r="BL93" s="20" t="s">
        <v>222</v>
      </c>
      <c r="BM93" s="180" t="s">
        <v>271</v>
      </c>
    </row>
    <row r="94" spans="1:65" s="2" customFormat="1" ht="62.7" customHeight="1">
      <c r="A94" s="40"/>
      <c r="B94" s="167"/>
      <c r="C94" s="168" t="s">
        <v>248</v>
      </c>
      <c r="D94" s="168" t="s">
        <v>218</v>
      </c>
      <c r="E94" s="169" t="s">
        <v>287</v>
      </c>
      <c r="F94" s="170" t="s">
        <v>288</v>
      </c>
      <c r="G94" s="171" t="s">
        <v>270</v>
      </c>
      <c r="H94" s="172">
        <v>66.34</v>
      </c>
      <c r="I94" s="173"/>
      <c r="J94" s="174">
        <f>ROUND(I94*H94,2)</f>
        <v>0</v>
      </c>
      <c r="K94" s="175"/>
      <c r="L94" s="41"/>
      <c r="M94" s="176" t="s">
        <v>3</v>
      </c>
      <c r="N94" s="177" t="s">
        <v>51</v>
      </c>
      <c r="O94" s="74"/>
      <c r="P94" s="178">
        <f>O94*H94</f>
        <v>0</v>
      </c>
      <c r="Q94" s="178">
        <v>0</v>
      </c>
      <c r="R94" s="178">
        <f>Q94*H94</f>
        <v>0</v>
      </c>
      <c r="S94" s="178">
        <v>0</v>
      </c>
      <c r="T94" s="179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180" t="s">
        <v>222</v>
      </c>
      <c r="AT94" s="180" t="s">
        <v>218</v>
      </c>
      <c r="AU94" s="180" t="s">
        <v>22</v>
      </c>
      <c r="AY94" s="20" t="s">
        <v>216</v>
      </c>
      <c r="BE94" s="181">
        <f>IF(N94="základní",J94,0)</f>
        <v>0</v>
      </c>
      <c r="BF94" s="181">
        <f>IF(N94="snížená",J94,0)</f>
        <v>0</v>
      </c>
      <c r="BG94" s="181">
        <f>IF(N94="zákl. přenesená",J94,0)</f>
        <v>0</v>
      </c>
      <c r="BH94" s="181">
        <f>IF(N94="sníž. přenesená",J94,0)</f>
        <v>0</v>
      </c>
      <c r="BI94" s="181">
        <f>IF(N94="nulová",J94,0)</f>
        <v>0</v>
      </c>
      <c r="BJ94" s="20" t="s">
        <v>88</v>
      </c>
      <c r="BK94" s="181">
        <f>ROUND(I94*H94,2)</f>
        <v>0</v>
      </c>
      <c r="BL94" s="20" t="s">
        <v>222</v>
      </c>
      <c r="BM94" s="180" t="s">
        <v>289</v>
      </c>
    </row>
    <row r="95" spans="1:51" s="13" customFormat="1" ht="12">
      <c r="A95" s="13"/>
      <c r="B95" s="182"/>
      <c r="C95" s="13"/>
      <c r="D95" s="183" t="s">
        <v>224</v>
      </c>
      <c r="E95" s="184" t="s">
        <v>3</v>
      </c>
      <c r="F95" s="185" t="s">
        <v>722</v>
      </c>
      <c r="G95" s="13"/>
      <c r="H95" s="186">
        <v>66.34</v>
      </c>
      <c r="I95" s="187"/>
      <c r="J95" s="13"/>
      <c r="K95" s="13"/>
      <c r="L95" s="182"/>
      <c r="M95" s="188"/>
      <c r="N95" s="189"/>
      <c r="O95" s="189"/>
      <c r="P95" s="189"/>
      <c r="Q95" s="189"/>
      <c r="R95" s="189"/>
      <c r="S95" s="189"/>
      <c r="T95" s="190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184" t="s">
        <v>224</v>
      </c>
      <c r="AU95" s="184" t="s">
        <v>22</v>
      </c>
      <c r="AV95" s="13" t="s">
        <v>22</v>
      </c>
      <c r="AW95" s="13" t="s">
        <v>41</v>
      </c>
      <c r="AX95" s="13" t="s">
        <v>88</v>
      </c>
      <c r="AY95" s="184" t="s">
        <v>216</v>
      </c>
    </row>
    <row r="96" spans="1:65" s="2" customFormat="1" ht="62.7" customHeight="1">
      <c r="A96" s="40"/>
      <c r="B96" s="167"/>
      <c r="C96" s="168" t="s">
        <v>253</v>
      </c>
      <c r="D96" s="168" t="s">
        <v>218</v>
      </c>
      <c r="E96" s="169" t="s">
        <v>292</v>
      </c>
      <c r="F96" s="170" t="s">
        <v>293</v>
      </c>
      <c r="G96" s="171" t="s">
        <v>270</v>
      </c>
      <c r="H96" s="172">
        <v>79.02</v>
      </c>
      <c r="I96" s="173"/>
      <c r="J96" s="174">
        <f>ROUND(I96*H96,2)</f>
        <v>0</v>
      </c>
      <c r="K96" s="175"/>
      <c r="L96" s="41"/>
      <c r="M96" s="176" t="s">
        <v>3</v>
      </c>
      <c r="N96" s="177" t="s">
        <v>51</v>
      </c>
      <c r="O96" s="74"/>
      <c r="P96" s="178">
        <f>O96*H96</f>
        <v>0</v>
      </c>
      <c r="Q96" s="178">
        <v>0</v>
      </c>
      <c r="R96" s="178">
        <f>Q96*H96</f>
        <v>0</v>
      </c>
      <c r="S96" s="178">
        <v>0</v>
      </c>
      <c r="T96" s="179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180" t="s">
        <v>222</v>
      </c>
      <c r="AT96" s="180" t="s">
        <v>218</v>
      </c>
      <c r="AU96" s="180" t="s">
        <v>22</v>
      </c>
      <c r="AY96" s="20" t="s">
        <v>216</v>
      </c>
      <c r="BE96" s="181">
        <f>IF(N96="základní",J96,0)</f>
        <v>0</v>
      </c>
      <c r="BF96" s="181">
        <f>IF(N96="snížená",J96,0)</f>
        <v>0</v>
      </c>
      <c r="BG96" s="181">
        <f>IF(N96="zákl. přenesená",J96,0)</f>
        <v>0</v>
      </c>
      <c r="BH96" s="181">
        <f>IF(N96="sníž. přenesená",J96,0)</f>
        <v>0</v>
      </c>
      <c r="BI96" s="181">
        <f>IF(N96="nulová",J96,0)</f>
        <v>0</v>
      </c>
      <c r="BJ96" s="20" t="s">
        <v>88</v>
      </c>
      <c r="BK96" s="181">
        <f>ROUND(I96*H96,2)</f>
        <v>0</v>
      </c>
      <c r="BL96" s="20" t="s">
        <v>222</v>
      </c>
      <c r="BM96" s="180" t="s">
        <v>294</v>
      </c>
    </row>
    <row r="97" spans="1:47" s="2" customFormat="1" ht="12">
      <c r="A97" s="40"/>
      <c r="B97" s="41"/>
      <c r="C97" s="40"/>
      <c r="D97" s="183" t="s">
        <v>229</v>
      </c>
      <c r="E97" s="40"/>
      <c r="F97" s="191" t="s">
        <v>295</v>
      </c>
      <c r="G97" s="40"/>
      <c r="H97" s="40"/>
      <c r="I97" s="192"/>
      <c r="J97" s="40"/>
      <c r="K97" s="40"/>
      <c r="L97" s="41"/>
      <c r="M97" s="193"/>
      <c r="N97" s="194"/>
      <c r="O97" s="74"/>
      <c r="P97" s="74"/>
      <c r="Q97" s="74"/>
      <c r="R97" s="74"/>
      <c r="S97" s="74"/>
      <c r="T97" s="75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20" t="s">
        <v>229</v>
      </c>
      <c r="AU97" s="20" t="s">
        <v>22</v>
      </c>
    </row>
    <row r="98" spans="1:51" s="13" customFormat="1" ht="12">
      <c r="A98" s="13"/>
      <c r="B98" s="182"/>
      <c r="C98" s="13"/>
      <c r="D98" s="183" t="s">
        <v>224</v>
      </c>
      <c r="E98" s="184" t="s">
        <v>3</v>
      </c>
      <c r="F98" s="185" t="s">
        <v>723</v>
      </c>
      <c r="G98" s="13"/>
      <c r="H98" s="186">
        <v>79.02</v>
      </c>
      <c r="I98" s="187"/>
      <c r="J98" s="13"/>
      <c r="K98" s="13"/>
      <c r="L98" s="182"/>
      <c r="M98" s="188"/>
      <c r="N98" s="189"/>
      <c r="O98" s="189"/>
      <c r="P98" s="189"/>
      <c r="Q98" s="189"/>
      <c r="R98" s="189"/>
      <c r="S98" s="189"/>
      <c r="T98" s="190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184" t="s">
        <v>224</v>
      </c>
      <c r="AU98" s="184" t="s">
        <v>22</v>
      </c>
      <c r="AV98" s="13" t="s">
        <v>22</v>
      </c>
      <c r="AW98" s="13" t="s">
        <v>41</v>
      </c>
      <c r="AX98" s="13" t="s">
        <v>88</v>
      </c>
      <c r="AY98" s="184" t="s">
        <v>216</v>
      </c>
    </row>
    <row r="99" spans="1:65" s="2" customFormat="1" ht="37.8" customHeight="1">
      <c r="A99" s="40"/>
      <c r="B99" s="167"/>
      <c r="C99" s="168" t="s">
        <v>257</v>
      </c>
      <c r="D99" s="168" t="s">
        <v>218</v>
      </c>
      <c r="E99" s="169" t="s">
        <v>297</v>
      </c>
      <c r="F99" s="170" t="s">
        <v>298</v>
      </c>
      <c r="G99" s="171" t="s">
        <v>299</v>
      </c>
      <c r="H99" s="172">
        <v>158.01</v>
      </c>
      <c r="I99" s="173"/>
      <c r="J99" s="174">
        <f>ROUND(I99*H99,2)</f>
        <v>0</v>
      </c>
      <c r="K99" s="175"/>
      <c r="L99" s="41"/>
      <c r="M99" s="176" t="s">
        <v>3</v>
      </c>
      <c r="N99" s="177" t="s">
        <v>51</v>
      </c>
      <c r="O99" s="74"/>
      <c r="P99" s="178">
        <f>O99*H99</f>
        <v>0</v>
      </c>
      <c r="Q99" s="178">
        <v>0</v>
      </c>
      <c r="R99" s="178">
        <f>Q99*H99</f>
        <v>0</v>
      </c>
      <c r="S99" s="178">
        <v>0</v>
      </c>
      <c r="T99" s="179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180" t="s">
        <v>222</v>
      </c>
      <c r="AT99" s="180" t="s">
        <v>218</v>
      </c>
      <c r="AU99" s="180" t="s">
        <v>22</v>
      </c>
      <c r="AY99" s="20" t="s">
        <v>216</v>
      </c>
      <c r="BE99" s="181">
        <f>IF(N99="základní",J99,0)</f>
        <v>0</v>
      </c>
      <c r="BF99" s="181">
        <f>IF(N99="snížená",J99,0)</f>
        <v>0</v>
      </c>
      <c r="BG99" s="181">
        <f>IF(N99="zákl. přenesená",J99,0)</f>
        <v>0</v>
      </c>
      <c r="BH99" s="181">
        <f>IF(N99="sníž. přenesená",J99,0)</f>
        <v>0</v>
      </c>
      <c r="BI99" s="181">
        <f>IF(N99="nulová",J99,0)</f>
        <v>0</v>
      </c>
      <c r="BJ99" s="20" t="s">
        <v>88</v>
      </c>
      <c r="BK99" s="181">
        <f>ROUND(I99*H99,2)</f>
        <v>0</v>
      </c>
      <c r="BL99" s="20" t="s">
        <v>222</v>
      </c>
      <c r="BM99" s="180" t="s">
        <v>724</v>
      </c>
    </row>
    <row r="100" spans="1:65" s="2" customFormat="1" ht="37.8" customHeight="1">
      <c r="A100" s="40"/>
      <c r="B100" s="167"/>
      <c r="C100" s="168" t="s">
        <v>263</v>
      </c>
      <c r="D100" s="168" t="s">
        <v>218</v>
      </c>
      <c r="E100" s="169" t="s">
        <v>308</v>
      </c>
      <c r="F100" s="170" t="s">
        <v>309</v>
      </c>
      <c r="G100" s="171" t="s">
        <v>270</v>
      </c>
      <c r="H100" s="172">
        <v>13.34</v>
      </c>
      <c r="I100" s="173"/>
      <c r="J100" s="174">
        <f>ROUND(I100*H100,2)</f>
        <v>0</v>
      </c>
      <c r="K100" s="175"/>
      <c r="L100" s="41"/>
      <c r="M100" s="176" t="s">
        <v>3</v>
      </c>
      <c r="N100" s="177" t="s">
        <v>51</v>
      </c>
      <c r="O100" s="74"/>
      <c r="P100" s="178">
        <f>O100*H100</f>
        <v>0</v>
      </c>
      <c r="Q100" s="178">
        <v>0</v>
      </c>
      <c r="R100" s="178">
        <f>Q100*H100</f>
        <v>0</v>
      </c>
      <c r="S100" s="178">
        <v>0</v>
      </c>
      <c r="T100" s="179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180" t="s">
        <v>222</v>
      </c>
      <c r="AT100" s="180" t="s">
        <v>218</v>
      </c>
      <c r="AU100" s="180" t="s">
        <v>22</v>
      </c>
      <c r="AY100" s="20" t="s">
        <v>216</v>
      </c>
      <c r="BE100" s="181">
        <f>IF(N100="základní",J100,0)</f>
        <v>0</v>
      </c>
      <c r="BF100" s="181">
        <f>IF(N100="snížená",J100,0)</f>
        <v>0</v>
      </c>
      <c r="BG100" s="181">
        <f>IF(N100="zákl. přenesená",J100,0)</f>
        <v>0</v>
      </c>
      <c r="BH100" s="181">
        <f>IF(N100="sníž. přenesená",J100,0)</f>
        <v>0</v>
      </c>
      <c r="BI100" s="181">
        <f>IF(N100="nulová",J100,0)</f>
        <v>0</v>
      </c>
      <c r="BJ100" s="20" t="s">
        <v>88</v>
      </c>
      <c r="BK100" s="181">
        <f>ROUND(I100*H100,2)</f>
        <v>0</v>
      </c>
      <c r="BL100" s="20" t="s">
        <v>222</v>
      </c>
      <c r="BM100" s="180" t="s">
        <v>310</v>
      </c>
    </row>
    <row r="101" spans="1:47" s="2" customFormat="1" ht="12">
      <c r="A101" s="40"/>
      <c r="B101" s="41"/>
      <c r="C101" s="40"/>
      <c r="D101" s="183" t="s">
        <v>229</v>
      </c>
      <c r="E101" s="40"/>
      <c r="F101" s="191" t="s">
        <v>311</v>
      </c>
      <c r="G101" s="40"/>
      <c r="H101" s="40"/>
      <c r="I101" s="192"/>
      <c r="J101" s="40"/>
      <c r="K101" s="40"/>
      <c r="L101" s="41"/>
      <c r="M101" s="193"/>
      <c r="N101" s="194"/>
      <c r="O101" s="74"/>
      <c r="P101" s="74"/>
      <c r="Q101" s="74"/>
      <c r="R101" s="74"/>
      <c r="S101" s="74"/>
      <c r="T101" s="75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T101" s="20" t="s">
        <v>229</v>
      </c>
      <c r="AU101" s="20" t="s">
        <v>22</v>
      </c>
    </row>
    <row r="102" spans="1:51" s="13" customFormat="1" ht="12">
      <c r="A102" s="13"/>
      <c r="B102" s="182"/>
      <c r="C102" s="13"/>
      <c r="D102" s="183" t="s">
        <v>224</v>
      </c>
      <c r="E102" s="184" t="s">
        <v>3</v>
      </c>
      <c r="F102" s="185" t="s">
        <v>725</v>
      </c>
      <c r="G102" s="13"/>
      <c r="H102" s="186">
        <v>13.34</v>
      </c>
      <c r="I102" s="187"/>
      <c r="J102" s="13"/>
      <c r="K102" s="13"/>
      <c r="L102" s="182"/>
      <c r="M102" s="188"/>
      <c r="N102" s="189"/>
      <c r="O102" s="189"/>
      <c r="P102" s="189"/>
      <c r="Q102" s="189"/>
      <c r="R102" s="189"/>
      <c r="S102" s="189"/>
      <c r="T102" s="190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184" t="s">
        <v>224</v>
      </c>
      <c r="AU102" s="184" t="s">
        <v>22</v>
      </c>
      <c r="AV102" s="13" t="s">
        <v>22</v>
      </c>
      <c r="AW102" s="13" t="s">
        <v>41</v>
      </c>
      <c r="AX102" s="13" t="s">
        <v>88</v>
      </c>
      <c r="AY102" s="184" t="s">
        <v>216</v>
      </c>
    </row>
    <row r="103" spans="1:65" s="2" customFormat="1" ht="49.05" customHeight="1">
      <c r="A103" s="40"/>
      <c r="B103" s="167"/>
      <c r="C103" s="168" t="s">
        <v>267</v>
      </c>
      <c r="D103" s="168" t="s">
        <v>218</v>
      </c>
      <c r="E103" s="169" t="s">
        <v>314</v>
      </c>
      <c r="F103" s="170" t="s">
        <v>315</v>
      </c>
      <c r="G103" s="171" t="s">
        <v>270</v>
      </c>
      <c r="H103" s="172">
        <v>36.64</v>
      </c>
      <c r="I103" s="173"/>
      <c r="J103" s="174">
        <f>ROUND(I103*H103,2)</f>
        <v>0</v>
      </c>
      <c r="K103" s="175"/>
      <c r="L103" s="41"/>
      <c r="M103" s="176" t="s">
        <v>3</v>
      </c>
      <c r="N103" s="177" t="s">
        <v>51</v>
      </c>
      <c r="O103" s="74"/>
      <c r="P103" s="178">
        <f>O103*H103</f>
        <v>0</v>
      </c>
      <c r="Q103" s="178">
        <v>0</v>
      </c>
      <c r="R103" s="178">
        <f>Q103*H103</f>
        <v>0</v>
      </c>
      <c r="S103" s="178">
        <v>0</v>
      </c>
      <c r="T103" s="179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180" t="s">
        <v>222</v>
      </c>
      <c r="AT103" s="180" t="s">
        <v>218</v>
      </c>
      <c r="AU103" s="180" t="s">
        <v>22</v>
      </c>
      <c r="AY103" s="20" t="s">
        <v>216</v>
      </c>
      <c r="BE103" s="181">
        <f>IF(N103="základní",J103,0)</f>
        <v>0</v>
      </c>
      <c r="BF103" s="181">
        <f>IF(N103="snížená",J103,0)</f>
        <v>0</v>
      </c>
      <c r="BG103" s="181">
        <f>IF(N103="zákl. přenesená",J103,0)</f>
        <v>0</v>
      </c>
      <c r="BH103" s="181">
        <f>IF(N103="sníž. přenesená",J103,0)</f>
        <v>0</v>
      </c>
      <c r="BI103" s="181">
        <f>IF(N103="nulová",J103,0)</f>
        <v>0</v>
      </c>
      <c r="BJ103" s="20" t="s">
        <v>88</v>
      </c>
      <c r="BK103" s="181">
        <f>ROUND(I103*H103,2)</f>
        <v>0</v>
      </c>
      <c r="BL103" s="20" t="s">
        <v>222</v>
      </c>
      <c r="BM103" s="180" t="s">
        <v>316</v>
      </c>
    </row>
    <row r="104" spans="1:51" s="13" customFormat="1" ht="12">
      <c r="A104" s="13"/>
      <c r="B104" s="182"/>
      <c r="C104" s="13"/>
      <c r="D104" s="183" t="s">
        <v>224</v>
      </c>
      <c r="E104" s="184" t="s">
        <v>3</v>
      </c>
      <c r="F104" s="185" t="s">
        <v>726</v>
      </c>
      <c r="G104" s="13"/>
      <c r="H104" s="186">
        <v>36.64</v>
      </c>
      <c r="I104" s="187"/>
      <c r="J104" s="13"/>
      <c r="K104" s="13"/>
      <c r="L104" s="182"/>
      <c r="M104" s="188"/>
      <c r="N104" s="189"/>
      <c r="O104" s="189"/>
      <c r="P104" s="189"/>
      <c r="Q104" s="189"/>
      <c r="R104" s="189"/>
      <c r="S104" s="189"/>
      <c r="T104" s="190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184" t="s">
        <v>224</v>
      </c>
      <c r="AU104" s="184" t="s">
        <v>22</v>
      </c>
      <c r="AV104" s="13" t="s">
        <v>22</v>
      </c>
      <c r="AW104" s="13" t="s">
        <v>41</v>
      </c>
      <c r="AX104" s="13" t="s">
        <v>88</v>
      </c>
      <c r="AY104" s="184" t="s">
        <v>216</v>
      </c>
    </row>
    <row r="105" spans="1:65" s="2" customFormat="1" ht="24.15" customHeight="1">
      <c r="A105" s="40"/>
      <c r="B105" s="167"/>
      <c r="C105" s="168" t="s">
        <v>272</v>
      </c>
      <c r="D105" s="168" t="s">
        <v>218</v>
      </c>
      <c r="E105" s="169" t="s">
        <v>319</v>
      </c>
      <c r="F105" s="170" t="s">
        <v>320</v>
      </c>
      <c r="G105" s="171" t="s">
        <v>221</v>
      </c>
      <c r="H105" s="172">
        <v>693.048</v>
      </c>
      <c r="I105" s="173"/>
      <c r="J105" s="174">
        <f>ROUND(I105*H105,2)</f>
        <v>0</v>
      </c>
      <c r="K105" s="175"/>
      <c r="L105" s="41"/>
      <c r="M105" s="176" t="s">
        <v>3</v>
      </c>
      <c r="N105" s="177" t="s">
        <v>51</v>
      </c>
      <c r="O105" s="74"/>
      <c r="P105" s="178">
        <f>O105*H105</f>
        <v>0</v>
      </c>
      <c r="Q105" s="178">
        <v>0</v>
      </c>
      <c r="R105" s="178">
        <f>Q105*H105</f>
        <v>0</v>
      </c>
      <c r="S105" s="178">
        <v>0</v>
      </c>
      <c r="T105" s="179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180" t="s">
        <v>222</v>
      </c>
      <c r="AT105" s="180" t="s">
        <v>218</v>
      </c>
      <c r="AU105" s="180" t="s">
        <v>22</v>
      </c>
      <c r="AY105" s="20" t="s">
        <v>216</v>
      </c>
      <c r="BE105" s="181">
        <f>IF(N105="základní",J105,0)</f>
        <v>0</v>
      </c>
      <c r="BF105" s="181">
        <f>IF(N105="snížená",J105,0)</f>
        <v>0</v>
      </c>
      <c r="BG105" s="181">
        <f>IF(N105="zákl. přenesená",J105,0)</f>
        <v>0</v>
      </c>
      <c r="BH105" s="181">
        <f>IF(N105="sníž. přenesená",J105,0)</f>
        <v>0</v>
      </c>
      <c r="BI105" s="181">
        <f>IF(N105="nulová",J105,0)</f>
        <v>0</v>
      </c>
      <c r="BJ105" s="20" t="s">
        <v>88</v>
      </c>
      <c r="BK105" s="181">
        <f>ROUND(I105*H105,2)</f>
        <v>0</v>
      </c>
      <c r="BL105" s="20" t="s">
        <v>222</v>
      </c>
      <c r="BM105" s="180" t="s">
        <v>321</v>
      </c>
    </row>
    <row r="106" spans="1:47" s="2" customFormat="1" ht="12">
      <c r="A106" s="40"/>
      <c r="B106" s="41"/>
      <c r="C106" s="40"/>
      <c r="D106" s="183" t="s">
        <v>229</v>
      </c>
      <c r="E106" s="40"/>
      <c r="F106" s="191" t="s">
        <v>322</v>
      </c>
      <c r="G106" s="40"/>
      <c r="H106" s="40"/>
      <c r="I106" s="192"/>
      <c r="J106" s="40"/>
      <c r="K106" s="40"/>
      <c r="L106" s="41"/>
      <c r="M106" s="193"/>
      <c r="N106" s="194"/>
      <c r="O106" s="74"/>
      <c r="P106" s="74"/>
      <c r="Q106" s="74"/>
      <c r="R106" s="74"/>
      <c r="S106" s="74"/>
      <c r="T106" s="75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T106" s="20" t="s">
        <v>229</v>
      </c>
      <c r="AU106" s="20" t="s">
        <v>22</v>
      </c>
    </row>
    <row r="107" spans="1:51" s="13" customFormat="1" ht="12">
      <c r="A107" s="13"/>
      <c r="B107" s="182"/>
      <c r="C107" s="13"/>
      <c r="D107" s="183" t="s">
        <v>224</v>
      </c>
      <c r="E107" s="184" t="s">
        <v>3</v>
      </c>
      <c r="F107" s="185" t="s">
        <v>727</v>
      </c>
      <c r="G107" s="13"/>
      <c r="H107" s="186">
        <v>693.048</v>
      </c>
      <c r="I107" s="187"/>
      <c r="J107" s="13"/>
      <c r="K107" s="13"/>
      <c r="L107" s="182"/>
      <c r="M107" s="188"/>
      <c r="N107" s="189"/>
      <c r="O107" s="189"/>
      <c r="P107" s="189"/>
      <c r="Q107" s="189"/>
      <c r="R107" s="189"/>
      <c r="S107" s="189"/>
      <c r="T107" s="190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184" t="s">
        <v>224</v>
      </c>
      <c r="AU107" s="184" t="s">
        <v>22</v>
      </c>
      <c r="AV107" s="13" t="s">
        <v>22</v>
      </c>
      <c r="AW107" s="13" t="s">
        <v>41</v>
      </c>
      <c r="AX107" s="13" t="s">
        <v>88</v>
      </c>
      <c r="AY107" s="184" t="s">
        <v>216</v>
      </c>
    </row>
    <row r="108" spans="1:65" s="2" customFormat="1" ht="37.8" customHeight="1">
      <c r="A108" s="40"/>
      <c r="B108" s="167"/>
      <c r="C108" s="168" t="s">
        <v>279</v>
      </c>
      <c r="D108" s="168" t="s">
        <v>218</v>
      </c>
      <c r="E108" s="169" t="s">
        <v>325</v>
      </c>
      <c r="F108" s="170" t="s">
        <v>326</v>
      </c>
      <c r="G108" s="171" t="s">
        <v>221</v>
      </c>
      <c r="H108" s="172">
        <v>0.17</v>
      </c>
      <c r="I108" s="173"/>
      <c r="J108" s="174">
        <f>ROUND(I108*H108,2)</f>
        <v>0</v>
      </c>
      <c r="K108" s="175"/>
      <c r="L108" s="41"/>
      <c r="M108" s="176" t="s">
        <v>3</v>
      </c>
      <c r="N108" s="177" t="s">
        <v>51</v>
      </c>
      <c r="O108" s="74"/>
      <c r="P108" s="178">
        <f>O108*H108</f>
        <v>0</v>
      </c>
      <c r="Q108" s="178">
        <v>0</v>
      </c>
      <c r="R108" s="178">
        <f>Q108*H108</f>
        <v>0</v>
      </c>
      <c r="S108" s="178">
        <v>0</v>
      </c>
      <c r="T108" s="179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180" t="s">
        <v>222</v>
      </c>
      <c r="AT108" s="180" t="s">
        <v>218</v>
      </c>
      <c r="AU108" s="180" t="s">
        <v>22</v>
      </c>
      <c r="AY108" s="20" t="s">
        <v>216</v>
      </c>
      <c r="BE108" s="181">
        <f>IF(N108="základní",J108,0)</f>
        <v>0</v>
      </c>
      <c r="BF108" s="181">
        <f>IF(N108="snížená",J108,0)</f>
        <v>0</v>
      </c>
      <c r="BG108" s="181">
        <f>IF(N108="zákl. přenesená",J108,0)</f>
        <v>0</v>
      </c>
      <c r="BH108" s="181">
        <f>IF(N108="sníž. přenesená",J108,0)</f>
        <v>0</v>
      </c>
      <c r="BI108" s="181">
        <f>IF(N108="nulová",J108,0)</f>
        <v>0</v>
      </c>
      <c r="BJ108" s="20" t="s">
        <v>88</v>
      </c>
      <c r="BK108" s="181">
        <f>ROUND(I108*H108,2)</f>
        <v>0</v>
      </c>
      <c r="BL108" s="20" t="s">
        <v>222</v>
      </c>
      <c r="BM108" s="180" t="s">
        <v>728</v>
      </c>
    </row>
    <row r="109" spans="1:51" s="13" customFormat="1" ht="12">
      <c r="A109" s="13"/>
      <c r="B109" s="182"/>
      <c r="C109" s="13"/>
      <c r="D109" s="183" t="s">
        <v>224</v>
      </c>
      <c r="E109" s="184" t="s">
        <v>3</v>
      </c>
      <c r="F109" s="185" t="s">
        <v>729</v>
      </c>
      <c r="G109" s="13"/>
      <c r="H109" s="186">
        <v>0.17</v>
      </c>
      <c r="I109" s="187"/>
      <c r="J109" s="13"/>
      <c r="K109" s="13"/>
      <c r="L109" s="182"/>
      <c r="M109" s="188"/>
      <c r="N109" s="189"/>
      <c r="O109" s="189"/>
      <c r="P109" s="189"/>
      <c r="Q109" s="189"/>
      <c r="R109" s="189"/>
      <c r="S109" s="189"/>
      <c r="T109" s="190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184" t="s">
        <v>224</v>
      </c>
      <c r="AU109" s="184" t="s">
        <v>22</v>
      </c>
      <c r="AV109" s="13" t="s">
        <v>22</v>
      </c>
      <c r="AW109" s="13" t="s">
        <v>41</v>
      </c>
      <c r="AX109" s="13" t="s">
        <v>88</v>
      </c>
      <c r="AY109" s="184" t="s">
        <v>216</v>
      </c>
    </row>
    <row r="110" spans="1:63" s="12" customFormat="1" ht="22.8" customHeight="1">
      <c r="A110" s="12"/>
      <c r="B110" s="154"/>
      <c r="C110" s="12"/>
      <c r="D110" s="155" t="s">
        <v>79</v>
      </c>
      <c r="E110" s="165" t="s">
        <v>22</v>
      </c>
      <c r="F110" s="165" t="s">
        <v>329</v>
      </c>
      <c r="G110" s="12"/>
      <c r="H110" s="12"/>
      <c r="I110" s="157"/>
      <c r="J110" s="166">
        <f>BK110</f>
        <v>0</v>
      </c>
      <c r="K110" s="12"/>
      <c r="L110" s="154"/>
      <c r="M110" s="159"/>
      <c r="N110" s="160"/>
      <c r="O110" s="160"/>
      <c r="P110" s="161">
        <f>SUM(P111:P112)</f>
        <v>0</v>
      </c>
      <c r="Q110" s="160"/>
      <c r="R110" s="161">
        <f>SUM(R111:R112)</f>
        <v>2.45329</v>
      </c>
      <c r="S110" s="160"/>
      <c r="T110" s="162">
        <f>SUM(T111:T112)</f>
        <v>0</v>
      </c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R110" s="155" t="s">
        <v>88</v>
      </c>
      <c r="AT110" s="163" t="s">
        <v>79</v>
      </c>
      <c r="AU110" s="163" t="s">
        <v>88</v>
      </c>
      <c r="AY110" s="155" t="s">
        <v>216</v>
      </c>
      <c r="BK110" s="164">
        <f>SUM(BK111:BK112)</f>
        <v>0</v>
      </c>
    </row>
    <row r="111" spans="1:65" s="2" customFormat="1" ht="37.8" customHeight="1">
      <c r="A111" s="40"/>
      <c r="B111" s="167"/>
      <c r="C111" s="168" t="s">
        <v>286</v>
      </c>
      <c r="D111" s="168" t="s">
        <v>218</v>
      </c>
      <c r="E111" s="169" t="s">
        <v>686</v>
      </c>
      <c r="F111" s="170" t="s">
        <v>687</v>
      </c>
      <c r="G111" s="171" t="s">
        <v>270</v>
      </c>
      <c r="H111" s="172">
        <v>1</v>
      </c>
      <c r="I111" s="173"/>
      <c r="J111" s="174">
        <f>ROUND(I111*H111,2)</f>
        <v>0</v>
      </c>
      <c r="K111" s="175"/>
      <c r="L111" s="41"/>
      <c r="M111" s="176" t="s">
        <v>3</v>
      </c>
      <c r="N111" s="177" t="s">
        <v>51</v>
      </c>
      <c r="O111" s="74"/>
      <c r="P111" s="178">
        <f>O111*H111</f>
        <v>0</v>
      </c>
      <c r="Q111" s="178">
        <v>2.45329</v>
      </c>
      <c r="R111" s="178">
        <f>Q111*H111</f>
        <v>2.45329</v>
      </c>
      <c r="S111" s="178">
        <v>0</v>
      </c>
      <c r="T111" s="179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180" t="s">
        <v>222</v>
      </c>
      <c r="AT111" s="180" t="s">
        <v>218</v>
      </c>
      <c r="AU111" s="180" t="s">
        <v>22</v>
      </c>
      <c r="AY111" s="20" t="s">
        <v>216</v>
      </c>
      <c r="BE111" s="181">
        <f>IF(N111="základní",J111,0)</f>
        <v>0</v>
      </c>
      <c r="BF111" s="181">
        <f>IF(N111="snížená",J111,0)</f>
        <v>0</v>
      </c>
      <c r="BG111" s="181">
        <f>IF(N111="zákl. přenesená",J111,0)</f>
        <v>0</v>
      </c>
      <c r="BH111" s="181">
        <f>IF(N111="sníž. přenesená",J111,0)</f>
        <v>0</v>
      </c>
      <c r="BI111" s="181">
        <f>IF(N111="nulová",J111,0)</f>
        <v>0</v>
      </c>
      <c r="BJ111" s="20" t="s">
        <v>88</v>
      </c>
      <c r="BK111" s="181">
        <f>ROUND(I111*H111,2)</f>
        <v>0</v>
      </c>
      <c r="BL111" s="20" t="s">
        <v>222</v>
      </c>
      <c r="BM111" s="180" t="s">
        <v>730</v>
      </c>
    </row>
    <row r="112" spans="1:47" s="2" customFormat="1" ht="12">
      <c r="A112" s="40"/>
      <c r="B112" s="41"/>
      <c r="C112" s="40"/>
      <c r="D112" s="183" t="s">
        <v>229</v>
      </c>
      <c r="E112" s="40"/>
      <c r="F112" s="191" t="s">
        <v>689</v>
      </c>
      <c r="G112" s="40"/>
      <c r="H112" s="40"/>
      <c r="I112" s="192"/>
      <c r="J112" s="40"/>
      <c r="K112" s="40"/>
      <c r="L112" s="41"/>
      <c r="M112" s="193"/>
      <c r="N112" s="194"/>
      <c r="O112" s="74"/>
      <c r="P112" s="74"/>
      <c r="Q112" s="74"/>
      <c r="R112" s="74"/>
      <c r="S112" s="74"/>
      <c r="T112" s="75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T112" s="20" t="s">
        <v>229</v>
      </c>
      <c r="AU112" s="20" t="s">
        <v>22</v>
      </c>
    </row>
    <row r="113" spans="1:63" s="12" customFormat="1" ht="22.8" customHeight="1">
      <c r="A113" s="12"/>
      <c r="B113" s="154"/>
      <c r="C113" s="12"/>
      <c r="D113" s="155" t="s">
        <v>79</v>
      </c>
      <c r="E113" s="165" t="s">
        <v>244</v>
      </c>
      <c r="F113" s="165" t="s">
        <v>349</v>
      </c>
      <c r="G113" s="12"/>
      <c r="H113" s="12"/>
      <c r="I113" s="157"/>
      <c r="J113" s="166">
        <f>BK113</f>
        <v>0</v>
      </c>
      <c r="K113" s="12"/>
      <c r="L113" s="154"/>
      <c r="M113" s="159"/>
      <c r="N113" s="160"/>
      <c r="O113" s="160"/>
      <c r="P113" s="161">
        <f>SUM(P114:P138)</f>
        <v>0</v>
      </c>
      <c r="Q113" s="160"/>
      <c r="R113" s="161">
        <f>SUM(R114:R138)</f>
        <v>757.8920865</v>
      </c>
      <c r="S113" s="160"/>
      <c r="T113" s="162">
        <f>SUM(T114:T138)</f>
        <v>0</v>
      </c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R113" s="155" t="s">
        <v>88</v>
      </c>
      <c r="AT113" s="163" t="s">
        <v>79</v>
      </c>
      <c r="AU113" s="163" t="s">
        <v>88</v>
      </c>
      <c r="AY113" s="155" t="s">
        <v>216</v>
      </c>
      <c r="BK113" s="164">
        <f>SUM(BK114:BK138)</f>
        <v>0</v>
      </c>
    </row>
    <row r="114" spans="1:65" s="2" customFormat="1" ht="62.7" customHeight="1">
      <c r="A114" s="40"/>
      <c r="B114" s="167"/>
      <c r="C114" s="168" t="s">
        <v>291</v>
      </c>
      <c r="D114" s="168" t="s">
        <v>218</v>
      </c>
      <c r="E114" s="169" t="s">
        <v>351</v>
      </c>
      <c r="F114" s="170" t="s">
        <v>352</v>
      </c>
      <c r="G114" s="171" t="s">
        <v>221</v>
      </c>
      <c r="H114" s="172">
        <v>693.048</v>
      </c>
      <c r="I114" s="173"/>
      <c r="J114" s="174">
        <f>ROUND(I114*H114,2)</f>
        <v>0</v>
      </c>
      <c r="K114" s="175"/>
      <c r="L114" s="41"/>
      <c r="M114" s="176" t="s">
        <v>3</v>
      </c>
      <c r="N114" s="177" t="s">
        <v>51</v>
      </c>
      <c r="O114" s="74"/>
      <c r="P114" s="178">
        <f>O114*H114</f>
        <v>0</v>
      </c>
      <c r="Q114" s="178">
        <v>0</v>
      </c>
      <c r="R114" s="178">
        <f>Q114*H114</f>
        <v>0</v>
      </c>
      <c r="S114" s="178">
        <v>0</v>
      </c>
      <c r="T114" s="179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180" t="s">
        <v>222</v>
      </c>
      <c r="AT114" s="180" t="s">
        <v>218</v>
      </c>
      <c r="AU114" s="180" t="s">
        <v>22</v>
      </c>
      <c r="AY114" s="20" t="s">
        <v>216</v>
      </c>
      <c r="BE114" s="181">
        <f>IF(N114="základní",J114,0)</f>
        <v>0</v>
      </c>
      <c r="BF114" s="181">
        <f>IF(N114="snížená",J114,0)</f>
        <v>0</v>
      </c>
      <c r="BG114" s="181">
        <f>IF(N114="zákl. přenesená",J114,0)</f>
        <v>0</v>
      </c>
      <c r="BH114" s="181">
        <f>IF(N114="sníž. přenesená",J114,0)</f>
        <v>0</v>
      </c>
      <c r="BI114" s="181">
        <f>IF(N114="nulová",J114,0)</f>
        <v>0</v>
      </c>
      <c r="BJ114" s="20" t="s">
        <v>88</v>
      </c>
      <c r="BK114" s="181">
        <f>ROUND(I114*H114,2)</f>
        <v>0</v>
      </c>
      <c r="BL114" s="20" t="s">
        <v>222</v>
      </c>
      <c r="BM114" s="180" t="s">
        <v>353</v>
      </c>
    </row>
    <row r="115" spans="1:51" s="13" customFormat="1" ht="12">
      <c r="A115" s="13"/>
      <c r="B115" s="182"/>
      <c r="C115" s="13"/>
      <c r="D115" s="183" t="s">
        <v>224</v>
      </c>
      <c r="E115" s="184" t="s">
        <v>3</v>
      </c>
      <c r="F115" s="185" t="s">
        <v>727</v>
      </c>
      <c r="G115" s="13"/>
      <c r="H115" s="186">
        <v>693.048</v>
      </c>
      <c r="I115" s="187"/>
      <c r="J115" s="13"/>
      <c r="K115" s="13"/>
      <c r="L115" s="182"/>
      <c r="M115" s="188"/>
      <c r="N115" s="189"/>
      <c r="O115" s="189"/>
      <c r="P115" s="189"/>
      <c r="Q115" s="189"/>
      <c r="R115" s="189"/>
      <c r="S115" s="189"/>
      <c r="T115" s="190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184" t="s">
        <v>224</v>
      </c>
      <c r="AU115" s="184" t="s">
        <v>22</v>
      </c>
      <c r="AV115" s="13" t="s">
        <v>22</v>
      </c>
      <c r="AW115" s="13" t="s">
        <v>41</v>
      </c>
      <c r="AX115" s="13" t="s">
        <v>88</v>
      </c>
      <c r="AY115" s="184" t="s">
        <v>216</v>
      </c>
    </row>
    <row r="116" spans="1:65" s="2" customFormat="1" ht="14.4" customHeight="1">
      <c r="A116" s="40"/>
      <c r="B116" s="167"/>
      <c r="C116" s="203" t="s">
        <v>9</v>
      </c>
      <c r="D116" s="203" t="s">
        <v>355</v>
      </c>
      <c r="E116" s="204" t="s">
        <v>356</v>
      </c>
      <c r="F116" s="205" t="s">
        <v>357</v>
      </c>
      <c r="G116" s="206" t="s">
        <v>299</v>
      </c>
      <c r="H116" s="207">
        <v>327.811</v>
      </c>
      <c r="I116" s="208"/>
      <c r="J116" s="209">
        <f>ROUND(I116*H116,2)</f>
        <v>0</v>
      </c>
      <c r="K116" s="210"/>
      <c r="L116" s="211"/>
      <c r="M116" s="212" t="s">
        <v>3</v>
      </c>
      <c r="N116" s="213" t="s">
        <v>51</v>
      </c>
      <c r="O116" s="74"/>
      <c r="P116" s="178">
        <f>O116*H116</f>
        <v>0</v>
      </c>
      <c r="Q116" s="178">
        <v>1</v>
      </c>
      <c r="R116" s="178">
        <f>Q116*H116</f>
        <v>327.811</v>
      </c>
      <c r="S116" s="178">
        <v>0</v>
      </c>
      <c r="T116" s="179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180" t="s">
        <v>257</v>
      </c>
      <c r="AT116" s="180" t="s">
        <v>355</v>
      </c>
      <c r="AU116" s="180" t="s">
        <v>22</v>
      </c>
      <c r="AY116" s="20" t="s">
        <v>216</v>
      </c>
      <c r="BE116" s="181">
        <f>IF(N116="základní",J116,0)</f>
        <v>0</v>
      </c>
      <c r="BF116" s="181">
        <f>IF(N116="snížená",J116,0)</f>
        <v>0</v>
      </c>
      <c r="BG116" s="181">
        <f>IF(N116="zákl. přenesená",J116,0)</f>
        <v>0</v>
      </c>
      <c r="BH116" s="181">
        <f>IF(N116="sníž. přenesená",J116,0)</f>
        <v>0</v>
      </c>
      <c r="BI116" s="181">
        <f>IF(N116="nulová",J116,0)</f>
        <v>0</v>
      </c>
      <c r="BJ116" s="20" t="s">
        <v>88</v>
      </c>
      <c r="BK116" s="181">
        <f>ROUND(I116*H116,2)</f>
        <v>0</v>
      </c>
      <c r="BL116" s="20" t="s">
        <v>222</v>
      </c>
      <c r="BM116" s="180" t="s">
        <v>358</v>
      </c>
    </row>
    <row r="117" spans="1:51" s="13" customFormat="1" ht="12">
      <c r="A117" s="13"/>
      <c r="B117" s="182"/>
      <c r="C117" s="13"/>
      <c r="D117" s="183" t="s">
        <v>224</v>
      </c>
      <c r="E117" s="184" t="s">
        <v>3</v>
      </c>
      <c r="F117" s="185" t="s">
        <v>731</v>
      </c>
      <c r="G117" s="13"/>
      <c r="H117" s="186">
        <v>117.818</v>
      </c>
      <c r="I117" s="187"/>
      <c r="J117" s="13"/>
      <c r="K117" s="13"/>
      <c r="L117" s="182"/>
      <c r="M117" s="188"/>
      <c r="N117" s="189"/>
      <c r="O117" s="189"/>
      <c r="P117" s="189"/>
      <c r="Q117" s="189"/>
      <c r="R117" s="189"/>
      <c r="S117" s="189"/>
      <c r="T117" s="190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184" t="s">
        <v>224</v>
      </c>
      <c r="AU117" s="184" t="s">
        <v>22</v>
      </c>
      <c r="AV117" s="13" t="s">
        <v>22</v>
      </c>
      <c r="AW117" s="13" t="s">
        <v>41</v>
      </c>
      <c r="AX117" s="13" t="s">
        <v>80</v>
      </c>
      <c r="AY117" s="184" t="s">
        <v>216</v>
      </c>
    </row>
    <row r="118" spans="1:51" s="13" customFormat="1" ht="12">
      <c r="A118" s="13"/>
      <c r="B118" s="182"/>
      <c r="C118" s="13"/>
      <c r="D118" s="183" t="s">
        <v>224</v>
      </c>
      <c r="E118" s="184" t="s">
        <v>3</v>
      </c>
      <c r="F118" s="185" t="s">
        <v>732</v>
      </c>
      <c r="G118" s="13"/>
      <c r="H118" s="186">
        <v>31.187</v>
      </c>
      <c r="I118" s="187"/>
      <c r="J118" s="13"/>
      <c r="K118" s="13"/>
      <c r="L118" s="182"/>
      <c r="M118" s="188"/>
      <c r="N118" s="189"/>
      <c r="O118" s="189"/>
      <c r="P118" s="189"/>
      <c r="Q118" s="189"/>
      <c r="R118" s="189"/>
      <c r="S118" s="189"/>
      <c r="T118" s="190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184" t="s">
        <v>224</v>
      </c>
      <c r="AU118" s="184" t="s">
        <v>22</v>
      </c>
      <c r="AV118" s="13" t="s">
        <v>22</v>
      </c>
      <c r="AW118" s="13" t="s">
        <v>41</v>
      </c>
      <c r="AX118" s="13" t="s">
        <v>80</v>
      </c>
      <c r="AY118" s="184" t="s">
        <v>216</v>
      </c>
    </row>
    <row r="119" spans="1:51" s="14" customFormat="1" ht="12">
      <c r="A119" s="14"/>
      <c r="B119" s="195"/>
      <c r="C119" s="14"/>
      <c r="D119" s="183" t="s">
        <v>224</v>
      </c>
      <c r="E119" s="196" t="s">
        <v>3</v>
      </c>
      <c r="F119" s="197" t="s">
        <v>233</v>
      </c>
      <c r="G119" s="14"/>
      <c r="H119" s="198">
        <v>149.005</v>
      </c>
      <c r="I119" s="199"/>
      <c r="J119" s="14"/>
      <c r="K119" s="14"/>
      <c r="L119" s="195"/>
      <c r="M119" s="200"/>
      <c r="N119" s="201"/>
      <c r="O119" s="201"/>
      <c r="P119" s="201"/>
      <c r="Q119" s="201"/>
      <c r="R119" s="201"/>
      <c r="S119" s="201"/>
      <c r="T119" s="202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196" t="s">
        <v>224</v>
      </c>
      <c r="AU119" s="196" t="s">
        <v>22</v>
      </c>
      <c r="AV119" s="14" t="s">
        <v>222</v>
      </c>
      <c r="AW119" s="14" t="s">
        <v>41</v>
      </c>
      <c r="AX119" s="14" t="s">
        <v>88</v>
      </c>
      <c r="AY119" s="196" t="s">
        <v>216</v>
      </c>
    </row>
    <row r="120" spans="1:51" s="13" customFormat="1" ht="12">
      <c r="A120" s="13"/>
      <c r="B120" s="182"/>
      <c r="C120" s="13"/>
      <c r="D120" s="183" t="s">
        <v>224</v>
      </c>
      <c r="E120" s="13"/>
      <c r="F120" s="185" t="s">
        <v>733</v>
      </c>
      <c r="G120" s="13"/>
      <c r="H120" s="186">
        <v>327.811</v>
      </c>
      <c r="I120" s="187"/>
      <c r="J120" s="13"/>
      <c r="K120" s="13"/>
      <c r="L120" s="182"/>
      <c r="M120" s="188"/>
      <c r="N120" s="189"/>
      <c r="O120" s="189"/>
      <c r="P120" s="189"/>
      <c r="Q120" s="189"/>
      <c r="R120" s="189"/>
      <c r="S120" s="189"/>
      <c r="T120" s="190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184" t="s">
        <v>224</v>
      </c>
      <c r="AU120" s="184" t="s">
        <v>22</v>
      </c>
      <c r="AV120" s="13" t="s">
        <v>22</v>
      </c>
      <c r="AW120" s="13" t="s">
        <v>4</v>
      </c>
      <c r="AX120" s="13" t="s">
        <v>88</v>
      </c>
      <c r="AY120" s="184" t="s">
        <v>216</v>
      </c>
    </row>
    <row r="121" spans="1:65" s="2" customFormat="1" ht="24.15" customHeight="1">
      <c r="A121" s="40"/>
      <c r="B121" s="167"/>
      <c r="C121" s="168" t="s">
        <v>302</v>
      </c>
      <c r="D121" s="168" t="s">
        <v>218</v>
      </c>
      <c r="E121" s="169" t="s">
        <v>363</v>
      </c>
      <c r="F121" s="170" t="s">
        <v>364</v>
      </c>
      <c r="G121" s="171" t="s">
        <v>221</v>
      </c>
      <c r="H121" s="172">
        <v>650.862</v>
      </c>
      <c r="I121" s="173"/>
      <c r="J121" s="174">
        <f>ROUND(I121*H121,2)</f>
        <v>0</v>
      </c>
      <c r="K121" s="175"/>
      <c r="L121" s="41"/>
      <c r="M121" s="176" t="s">
        <v>3</v>
      </c>
      <c r="N121" s="177" t="s">
        <v>51</v>
      </c>
      <c r="O121" s="74"/>
      <c r="P121" s="178">
        <f>O121*H121</f>
        <v>0</v>
      </c>
      <c r="Q121" s="178">
        <v>0.46</v>
      </c>
      <c r="R121" s="178">
        <f>Q121*H121</f>
        <v>299.39652</v>
      </c>
      <c r="S121" s="178">
        <v>0</v>
      </c>
      <c r="T121" s="179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180" t="s">
        <v>222</v>
      </c>
      <c r="AT121" s="180" t="s">
        <v>218</v>
      </c>
      <c r="AU121" s="180" t="s">
        <v>22</v>
      </c>
      <c r="AY121" s="20" t="s">
        <v>216</v>
      </c>
      <c r="BE121" s="181">
        <f>IF(N121="základní",J121,0)</f>
        <v>0</v>
      </c>
      <c r="BF121" s="181">
        <f>IF(N121="snížená",J121,0)</f>
        <v>0</v>
      </c>
      <c r="BG121" s="181">
        <f>IF(N121="zákl. přenesená",J121,0)</f>
        <v>0</v>
      </c>
      <c r="BH121" s="181">
        <f>IF(N121="sníž. přenesená",J121,0)</f>
        <v>0</v>
      </c>
      <c r="BI121" s="181">
        <f>IF(N121="nulová",J121,0)</f>
        <v>0</v>
      </c>
      <c r="BJ121" s="20" t="s">
        <v>88</v>
      </c>
      <c r="BK121" s="181">
        <f>ROUND(I121*H121,2)</f>
        <v>0</v>
      </c>
      <c r="BL121" s="20" t="s">
        <v>222</v>
      </c>
      <c r="BM121" s="180" t="s">
        <v>365</v>
      </c>
    </row>
    <row r="122" spans="1:47" s="2" customFormat="1" ht="12">
      <c r="A122" s="40"/>
      <c r="B122" s="41"/>
      <c r="C122" s="40"/>
      <c r="D122" s="183" t="s">
        <v>229</v>
      </c>
      <c r="E122" s="40"/>
      <c r="F122" s="191" t="s">
        <v>366</v>
      </c>
      <c r="G122" s="40"/>
      <c r="H122" s="40"/>
      <c r="I122" s="192"/>
      <c r="J122" s="40"/>
      <c r="K122" s="40"/>
      <c r="L122" s="41"/>
      <c r="M122" s="193"/>
      <c r="N122" s="194"/>
      <c r="O122" s="74"/>
      <c r="P122" s="74"/>
      <c r="Q122" s="74"/>
      <c r="R122" s="74"/>
      <c r="S122" s="74"/>
      <c r="T122" s="75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T122" s="20" t="s">
        <v>229</v>
      </c>
      <c r="AU122" s="20" t="s">
        <v>22</v>
      </c>
    </row>
    <row r="123" spans="1:51" s="13" customFormat="1" ht="12">
      <c r="A123" s="13"/>
      <c r="B123" s="182"/>
      <c r="C123" s="13"/>
      <c r="D123" s="183" t="s">
        <v>224</v>
      </c>
      <c r="E123" s="184" t="s">
        <v>3</v>
      </c>
      <c r="F123" s="185" t="s">
        <v>734</v>
      </c>
      <c r="G123" s="13"/>
      <c r="H123" s="186">
        <v>650.862</v>
      </c>
      <c r="I123" s="187"/>
      <c r="J123" s="13"/>
      <c r="K123" s="13"/>
      <c r="L123" s="182"/>
      <c r="M123" s="188"/>
      <c r="N123" s="189"/>
      <c r="O123" s="189"/>
      <c r="P123" s="189"/>
      <c r="Q123" s="189"/>
      <c r="R123" s="189"/>
      <c r="S123" s="189"/>
      <c r="T123" s="190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184" t="s">
        <v>224</v>
      </c>
      <c r="AU123" s="184" t="s">
        <v>22</v>
      </c>
      <c r="AV123" s="13" t="s">
        <v>22</v>
      </c>
      <c r="AW123" s="13" t="s">
        <v>41</v>
      </c>
      <c r="AX123" s="13" t="s">
        <v>88</v>
      </c>
      <c r="AY123" s="184" t="s">
        <v>216</v>
      </c>
    </row>
    <row r="124" spans="1:65" s="2" customFormat="1" ht="76.35" customHeight="1">
      <c r="A124" s="40"/>
      <c r="B124" s="167"/>
      <c r="C124" s="168" t="s">
        <v>307</v>
      </c>
      <c r="D124" s="168" t="s">
        <v>218</v>
      </c>
      <c r="E124" s="169" t="s">
        <v>412</v>
      </c>
      <c r="F124" s="170" t="s">
        <v>413</v>
      </c>
      <c r="G124" s="171" t="s">
        <v>221</v>
      </c>
      <c r="H124" s="172">
        <v>602.754</v>
      </c>
      <c r="I124" s="173"/>
      <c r="J124" s="174">
        <f>ROUND(I124*H124,2)</f>
        <v>0</v>
      </c>
      <c r="K124" s="175"/>
      <c r="L124" s="41"/>
      <c r="M124" s="176" t="s">
        <v>3</v>
      </c>
      <c r="N124" s="177" t="s">
        <v>51</v>
      </c>
      <c r="O124" s="74"/>
      <c r="P124" s="178">
        <f>O124*H124</f>
        <v>0</v>
      </c>
      <c r="Q124" s="178">
        <v>0.08425</v>
      </c>
      <c r="R124" s="178">
        <f>Q124*H124</f>
        <v>50.782024500000006</v>
      </c>
      <c r="S124" s="178">
        <v>0</v>
      </c>
      <c r="T124" s="179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180" t="s">
        <v>222</v>
      </c>
      <c r="AT124" s="180" t="s">
        <v>218</v>
      </c>
      <c r="AU124" s="180" t="s">
        <v>22</v>
      </c>
      <c r="AY124" s="20" t="s">
        <v>216</v>
      </c>
      <c r="BE124" s="181">
        <f>IF(N124="základní",J124,0)</f>
        <v>0</v>
      </c>
      <c r="BF124" s="181">
        <f>IF(N124="snížená",J124,0)</f>
        <v>0</v>
      </c>
      <c r="BG124" s="181">
        <f>IF(N124="zákl. přenesená",J124,0)</f>
        <v>0</v>
      </c>
      <c r="BH124" s="181">
        <f>IF(N124="sníž. přenesená",J124,0)</f>
        <v>0</v>
      </c>
      <c r="BI124" s="181">
        <f>IF(N124="nulová",J124,0)</f>
        <v>0</v>
      </c>
      <c r="BJ124" s="20" t="s">
        <v>88</v>
      </c>
      <c r="BK124" s="181">
        <f>ROUND(I124*H124,2)</f>
        <v>0</v>
      </c>
      <c r="BL124" s="20" t="s">
        <v>222</v>
      </c>
      <c r="BM124" s="180" t="s">
        <v>414</v>
      </c>
    </row>
    <row r="125" spans="1:51" s="13" customFormat="1" ht="12">
      <c r="A125" s="13"/>
      <c r="B125" s="182"/>
      <c r="C125" s="13"/>
      <c r="D125" s="183" t="s">
        <v>224</v>
      </c>
      <c r="E125" s="184" t="s">
        <v>3</v>
      </c>
      <c r="F125" s="185" t="s">
        <v>735</v>
      </c>
      <c r="G125" s="13"/>
      <c r="H125" s="186">
        <v>596.83</v>
      </c>
      <c r="I125" s="187"/>
      <c r="J125" s="13"/>
      <c r="K125" s="13"/>
      <c r="L125" s="182"/>
      <c r="M125" s="188"/>
      <c r="N125" s="189"/>
      <c r="O125" s="189"/>
      <c r="P125" s="189"/>
      <c r="Q125" s="189"/>
      <c r="R125" s="189"/>
      <c r="S125" s="189"/>
      <c r="T125" s="190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184" t="s">
        <v>224</v>
      </c>
      <c r="AU125" s="184" t="s">
        <v>22</v>
      </c>
      <c r="AV125" s="13" t="s">
        <v>22</v>
      </c>
      <c r="AW125" s="13" t="s">
        <v>41</v>
      </c>
      <c r="AX125" s="13" t="s">
        <v>80</v>
      </c>
      <c r="AY125" s="184" t="s">
        <v>216</v>
      </c>
    </row>
    <row r="126" spans="1:51" s="13" customFormat="1" ht="12">
      <c r="A126" s="13"/>
      <c r="B126" s="182"/>
      <c r="C126" s="13"/>
      <c r="D126" s="183" t="s">
        <v>224</v>
      </c>
      <c r="E126" s="184" t="s">
        <v>3</v>
      </c>
      <c r="F126" s="185" t="s">
        <v>736</v>
      </c>
      <c r="G126" s="13"/>
      <c r="H126" s="186">
        <v>0.594</v>
      </c>
      <c r="I126" s="187"/>
      <c r="J126" s="13"/>
      <c r="K126" s="13"/>
      <c r="L126" s="182"/>
      <c r="M126" s="188"/>
      <c r="N126" s="189"/>
      <c r="O126" s="189"/>
      <c r="P126" s="189"/>
      <c r="Q126" s="189"/>
      <c r="R126" s="189"/>
      <c r="S126" s="189"/>
      <c r="T126" s="190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184" t="s">
        <v>224</v>
      </c>
      <c r="AU126" s="184" t="s">
        <v>22</v>
      </c>
      <c r="AV126" s="13" t="s">
        <v>22</v>
      </c>
      <c r="AW126" s="13" t="s">
        <v>41</v>
      </c>
      <c r="AX126" s="13" t="s">
        <v>80</v>
      </c>
      <c r="AY126" s="184" t="s">
        <v>216</v>
      </c>
    </row>
    <row r="127" spans="1:51" s="13" customFormat="1" ht="12">
      <c r="A127" s="13"/>
      <c r="B127" s="182"/>
      <c r="C127" s="13"/>
      <c r="D127" s="183" t="s">
        <v>224</v>
      </c>
      <c r="E127" s="184" t="s">
        <v>3</v>
      </c>
      <c r="F127" s="185" t="s">
        <v>737</v>
      </c>
      <c r="G127" s="13"/>
      <c r="H127" s="186">
        <v>3.48</v>
      </c>
      <c r="I127" s="187"/>
      <c r="J127" s="13"/>
      <c r="K127" s="13"/>
      <c r="L127" s="182"/>
      <c r="M127" s="188"/>
      <c r="N127" s="189"/>
      <c r="O127" s="189"/>
      <c r="P127" s="189"/>
      <c r="Q127" s="189"/>
      <c r="R127" s="189"/>
      <c r="S127" s="189"/>
      <c r="T127" s="190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184" t="s">
        <v>224</v>
      </c>
      <c r="AU127" s="184" t="s">
        <v>22</v>
      </c>
      <c r="AV127" s="13" t="s">
        <v>22</v>
      </c>
      <c r="AW127" s="13" t="s">
        <v>41</v>
      </c>
      <c r="AX127" s="13" t="s">
        <v>80</v>
      </c>
      <c r="AY127" s="184" t="s">
        <v>216</v>
      </c>
    </row>
    <row r="128" spans="1:51" s="13" customFormat="1" ht="12">
      <c r="A128" s="13"/>
      <c r="B128" s="182"/>
      <c r="C128" s="13"/>
      <c r="D128" s="183" t="s">
        <v>224</v>
      </c>
      <c r="E128" s="184" t="s">
        <v>3</v>
      </c>
      <c r="F128" s="185" t="s">
        <v>738</v>
      </c>
      <c r="G128" s="13"/>
      <c r="H128" s="186">
        <v>1.85</v>
      </c>
      <c r="I128" s="187"/>
      <c r="J128" s="13"/>
      <c r="K128" s="13"/>
      <c r="L128" s="182"/>
      <c r="M128" s="188"/>
      <c r="N128" s="189"/>
      <c r="O128" s="189"/>
      <c r="P128" s="189"/>
      <c r="Q128" s="189"/>
      <c r="R128" s="189"/>
      <c r="S128" s="189"/>
      <c r="T128" s="190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184" t="s">
        <v>224</v>
      </c>
      <c r="AU128" s="184" t="s">
        <v>22</v>
      </c>
      <c r="AV128" s="13" t="s">
        <v>22</v>
      </c>
      <c r="AW128" s="13" t="s">
        <v>41</v>
      </c>
      <c r="AX128" s="13" t="s">
        <v>80</v>
      </c>
      <c r="AY128" s="184" t="s">
        <v>216</v>
      </c>
    </row>
    <row r="129" spans="1:51" s="14" customFormat="1" ht="12">
      <c r="A129" s="14"/>
      <c r="B129" s="195"/>
      <c r="C129" s="14"/>
      <c r="D129" s="183" t="s">
        <v>224</v>
      </c>
      <c r="E129" s="196" t="s">
        <v>3</v>
      </c>
      <c r="F129" s="197" t="s">
        <v>233</v>
      </c>
      <c r="G129" s="14"/>
      <c r="H129" s="198">
        <v>602.7540000000001</v>
      </c>
      <c r="I129" s="199"/>
      <c r="J129" s="14"/>
      <c r="K129" s="14"/>
      <c r="L129" s="195"/>
      <c r="M129" s="200"/>
      <c r="N129" s="201"/>
      <c r="O129" s="201"/>
      <c r="P129" s="201"/>
      <c r="Q129" s="201"/>
      <c r="R129" s="201"/>
      <c r="S129" s="201"/>
      <c r="T129" s="202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196" t="s">
        <v>224</v>
      </c>
      <c r="AU129" s="196" t="s">
        <v>22</v>
      </c>
      <c r="AV129" s="14" t="s">
        <v>222</v>
      </c>
      <c r="AW129" s="14" t="s">
        <v>41</v>
      </c>
      <c r="AX129" s="14" t="s">
        <v>88</v>
      </c>
      <c r="AY129" s="196" t="s">
        <v>216</v>
      </c>
    </row>
    <row r="130" spans="1:65" s="2" customFormat="1" ht="14.4" customHeight="1">
      <c r="A130" s="40"/>
      <c r="B130" s="167"/>
      <c r="C130" s="203" t="s">
        <v>313</v>
      </c>
      <c r="D130" s="203" t="s">
        <v>355</v>
      </c>
      <c r="E130" s="204" t="s">
        <v>419</v>
      </c>
      <c r="F130" s="205" t="s">
        <v>420</v>
      </c>
      <c r="G130" s="206" t="s">
        <v>221</v>
      </c>
      <c r="H130" s="207">
        <v>602.798</v>
      </c>
      <c r="I130" s="208"/>
      <c r="J130" s="209">
        <f>ROUND(I130*H130,2)</f>
        <v>0</v>
      </c>
      <c r="K130" s="210"/>
      <c r="L130" s="211"/>
      <c r="M130" s="212" t="s">
        <v>3</v>
      </c>
      <c r="N130" s="213" t="s">
        <v>51</v>
      </c>
      <c r="O130" s="74"/>
      <c r="P130" s="178">
        <f>O130*H130</f>
        <v>0</v>
      </c>
      <c r="Q130" s="178">
        <v>0.131</v>
      </c>
      <c r="R130" s="178">
        <f>Q130*H130</f>
        <v>78.966538</v>
      </c>
      <c r="S130" s="178">
        <v>0</v>
      </c>
      <c r="T130" s="179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180" t="s">
        <v>257</v>
      </c>
      <c r="AT130" s="180" t="s">
        <v>355</v>
      </c>
      <c r="AU130" s="180" t="s">
        <v>22</v>
      </c>
      <c r="AY130" s="20" t="s">
        <v>216</v>
      </c>
      <c r="BE130" s="181">
        <f>IF(N130="základní",J130,0)</f>
        <v>0</v>
      </c>
      <c r="BF130" s="181">
        <f>IF(N130="snížená",J130,0)</f>
        <v>0</v>
      </c>
      <c r="BG130" s="181">
        <f>IF(N130="zákl. přenesená",J130,0)</f>
        <v>0</v>
      </c>
      <c r="BH130" s="181">
        <f>IF(N130="sníž. přenesená",J130,0)</f>
        <v>0</v>
      </c>
      <c r="BI130" s="181">
        <f>IF(N130="nulová",J130,0)</f>
        <v>0</v>
      </c>
      <c r="BJ130" s="20" t="s">
        <v>88</v>
      </c>
      <c r="BK130" s="181">
        <f>ROUND(I130*H130,2)</f>
        <v>0</v>
      </c>
      <c r="BL130" s="20" t="s">
        <v>222</v>
      </c>
      <c r="BM130" s="180" t="s">
        <v>421</v>
      </c>
    </row>
    <row r="131" spans="1:51" s="13" customFormat="1" ht="12">
      <c r="A131" s="13"/>
      <c r="B131" s="182"/>
      <c r="C131" s="13"/>
      <c r="D131" s="183" t="s">
        <v>224</v>
      </c>
      <c r="E131" s="184" t="s">
        <v>3</v>
      </c>
      <c r="F131" s="185" t="s">
        <v>735</v>
      </c>
      <c r="G131" s="13"/>
      <c r="H131" s="186">
        <v>596.83</v>
      </c>
      <c r="I131" s="187"/>
      <c r="J131" s="13"/>
      <c r="K131" s="13"/>
      <c r="L131" s="182"/>
      <c r="M131" s="188"/>
      <c r="N131" s="189"/>
      <c r="O131" s="189"/>
      <c r="P131" s="189"/>
      <c r="Q131" s="189"/>
      <c r="R131" s="189"/>
      <c r="S131" s="189"/>
      <c r="T131" s="190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184" t="s">
        <v>224</v>
      </c>
      <c r="AU131" s="184" t="s">
        <v>22</v>
      </c>
      <c r="AV131" s="13" t="s">
        <v>22</v>
      </c>
      <c r="AW131" s="13" t="s">
        <v>41</v>
      </c>
      <c r="AX131" s="13" t="s">
        <v>88</v>
      </c>
      <c r="AY131" s="184" t="s">
        <v>216</v>
      </c>
    </row>
    <row r="132" spans="1:51" s="13" customFormat="1" ht="12">
      <c r="A132" s="13"/>
      <c r="B132" s="182"/>
      <c r="C132" s="13"/>
      <c r="D132" s="183" t="s">
        <v>224</v>
      </c>
      <c r="E132" s="13"/>
      <c r="F132" s="185" t="s">
        <v>739</v>
      </c>
      <c r="G132" s="13"/>
      <c r="H132" s="186">
        <v>602.798</v>
      </c>
      <c r="I132" s="187"/>
      <c r="J132" s="13"/>
      <c r="K132" s="13"/>
      <c r="L132" s="182"/>
      <c r="M132" s="188"/>
      <c r="N132" s="189"/>
      <c r="O132" s="189"/>
      <c r="P132" s="189"/>
      <c r="Q132" s="189"/>
      <c r="R132" s="189"/>
      <c r="S132" s="189"/>
      <c r="T132" s="190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184" t="s">
        <v>224</v>
      </c>
      <c r="AU132" s="184" t="s">
        <v>22</v>
      </c>
      <c r="AV132" s="13" t="s">
        <v>22</v>
      </c>
      <c r="AW132" s="13" t="s">
        <v>4</v>
      </c>
      <c r="AX132" s="13" t="s">
        <v>88</v>
      </c>
      <c r="AY132" s="184" t="s">
        <v>216</v>
      </c>
    </row>
    <row r="133" spans="1:65" s="2" customFormat="1" ht="24.15" customHeight="1">
      <c r="A133" s="40"/>
      <c r="B133" s="167"/>
      <c r="C133" s="203" t="s">
        <v>318</v>
      </c>
      <c r="D133" s="203" t="s">
        <v>355</v>
      </c>
      <c r="E133" s="204" t="s">
        <v>740</v>
      </c>
      <c r="F133" s="205" t="s">
        <v>741</v>
      </c>
      <c r="G133" s="206" t="s">
        <v>461</v>
      </c>
      <c r="H133" s="207">
        <v>3</v>
      </c>
      <c r="I133" s="208"/>
      <c r="J133" s="209">
        <f>ROUND(I133*H133,2)</f>
        <v>0</v>
      </c>
      <c r="K133" s="210"/>
      <c r="L133" s="211"/>
      <c r="M133" s="212" t="s">
        <v>3</v>
      </c>
      <c r="N133" s="213" t="s">
        <v>51</v>
      </c>
      <c r="O133" s="74"/>
      <c r="P133" s="178">
        <f>O133*H133</f>
        <v>0</v>
      </c>
      <c r="Q133" s="178">
        <v>0.026</v>
      </c>
      <c r="R133" s="178">
        <f>Q133*H133</f>
        <v>0.078</v>
      </c>
      <c r="S133" s="178">
        <v>0</v>
      </c>
      <c r="T133" s="179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180" t="s">
        <v>257</v>
      </c>
      <c r="AT133" s="180" t="s">
        <v>355</v>
      </c>
      <c r="AU133" s="180" t="s">
        <v>22</v>
      </c>
      <c r="AY133" s="20" t="s">
        <v>216</v>
      </c>
      <c r="BE133" s="181">
        <f>IF(N133="základní",J133,0)</f>
        <v>0</v>
      </c>
      <c r="BF133" s="181">
        <f>IF(N133="snížená",J133,0)</f>
        <v>0</v>
      </c>
      <c r="BG133" s="181">
        <f>IF(N133="zákl. přenesená",J133,0)</f>
        <v>0</v>
      </c>
      <c r="BH133" s="181">
        <f>IF(N133="sníž. přenesená",J133,0)</f>
        <v>0</v>
      </c>
      <c r="BI133" s="181">
        <f>IF(N133="nulová",J133,0)</f>
        <v>0</v>
      </c>
      <c r="BJ133" s="20" t="s">
        <v>88</v>
      </c>
      <c r="BK133" s="181">
        <f>ROUND(I133*H133,2)</f>
        <v>0</v>
      </c>
      <c r="BL133" s="20" t="s">
        <v>222</v>
      </c>
      <c r="BM133" s="180" t="s">
        <v>742</v>
      </c>
    </row>
    <row r="134" spans="1:65" s="2" customFormat="1" ht="24.15" customHeight="1">
      <c r="A134" s="40"/>
      <c r="B134" s="167"/>
      <c r="C134" s="203" t="s">
        <v>324</v>
      </c>
      <c r="D134" s="203" t="s">
        <v>355</v>
      </c>
      <c r="E134" s="204" t="s">
        <v>427</v>
      </c>
      <c r="F134" s="205" t="s">
        <v>428</v>
      </c>
      <c r="G134" s="206" t="s">
        <v>221</v>
      </c>
      <c r="H134" s="207">
        <v>3.584</v>
      </c>
      <c r="I134" s="208"/>
      <c r="J134" s="209">
        <f>ROUND(I134*H134,2)</f>
        <v>0</v>
      </c>
      <c r="K134" s="210"/>
      <c r="L134" s="211"/>
      <c r="M134" s="212" t="s">
        <v>3</v>
      </c>
      <c r="N134" s="213" t="s">
        <v>51</v>
      </c>
      <c r="O134" s="74"/>
      <c r="P134" s="178">
        <f>O134*H134</f>
        <v>0</v>
      </c>
      <c r="Q134" s="178">
        <v>0.131</v>
      </c>
      <c r="R134" s="178">
        <f>Q134*H134</f>
        <v>0.46950400000000003</v>
      </c>
      <c r="S134" s="178">
        <v>0</v>
      </c>
      <c r="T134" s="179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180" t="s">
        <v>257</v>
      </c>
      <c r="AT134" s="180" t="s">
        <v>355</v>
      </c>
      <c r="AU134" s="180" t="s">
        <v>22</v>
      </c>
      <c r="AY134" s="20" t="s">
        <v>216</v>
      </c>
      <c r="BE134" s="181">
        <f>IF(N134="základní",J134,0)</f>
        <v>0</v>
      </c>
      <c r="BF134" s="181">
        <f>IF(N134="snížená",J134,0)</f>
        <v>0</v>
      </c>
      <c r="BG134" s="181">
        <f>IF(N134="zákl. přenesená",J134,0)</f>
        <v>0</v>
      </c>
      <c r="BH134" s="181">
        <f>IF(N134="sníž. přenesená",J134,0)</f>
        <v>0</v>
      </c>
      <c r="BI134" s="181">
        <f>IF(N134="nulová",J134,0)</f>
        <v>0</v>
      </c>
      <c r="BJ134" s="20" t="s">
        <v>88</v>
      </c>
      <c r="BK134" s="181">
        <f>ROUND(I134*H134,2)</f>
        <v>0</v>
      </c>
      <c r="BL134" s="20" t="s">
        <v>222</v>
      </c>
      <c r="BM134" s="180" t="s">
        <v>429</v>
      </c>
    </row>
    <row r="135" spans="1:51" s="13" customFormat="1" ht="12">
      <c r="A135" s="13"/>
      <c r="B135" s="182"/>
      <c r="C135" s="13"/>
      <c r="D135" s="183" t="s">
        <v>224</v>
      </c>
      <c r="E135" s="184" t="s">
        <v>3</v>
      </c>
      <c r="F135" s="185" t="s">
        <v>737</v>
      </c>
      <c r="G135" s="13"/>
      <c r="H135" s="186">
        <v>3.48</v>
      </c>
      <c r="I135" s="187"/>
      <c r="J135" s="13"/>
      <c r="K135" s="13"/>
      <c r="L135" s="182"/>
      <c r="M135" s="188"/>
      <c r="N135" s="189"/>
      <c r="O135" s="189"/>
      <c r="P135" s="189"/>
      <c r="Q135" s="189"/>
      <c r="R135" s="189"/>
      <c r="S135" s="189"/>
      <c r="T135" s="190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184" t="s">
        <v>224</v>
      </c>
      <c r="AU135" s="184" t="s">
        <v>22</v>
      </c>
      <c r="AV135" s="13" t="s">
        <v>22</v>
      </c>
      <c r="AW135" s="13" t="s">
        <v>41</v>
      </c>
      <c r="AX135" s="13" t="s">
        <v>88</v>
      </c>
      <c r="AY135" s="184" t="s">
        <v>216</v>
      </c>
    </row>
    <row r="136" spans="1:51" s="13" customFormat="1" ht="12">
      <c r="A136" s="13"/>
      <c r="B136" s="182"/>
      <c r="C136" s="13"/>
      <c r="D136" s="183" t="s">
        <v>224</v>
      </c>
      <c r="E136" s="13"/>
      <c r="F136" s="185" t="s">
        <v>743</v>
      </c>
      <c r="G136" s="13"/>
      <c r="H136" s="186">
        <v>3.584</v>
      </c>
      <c r="I136" s="187"/>
      <c r="J136" s="13"/>
      <c r="K136" s="13"/>
      <c r="L136" s="182"/>
      <c r="M136" s="188"/>
      <c r="N136" s="189"/>
      <c r="O136" s="189"/>
      <c r="P136" s="189"/>
      <c r="Q136" s="189"/>
      <c r="R136" s="189"/>
      <c r="S136" s="189"/>
      <c r="T136" s="190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184" t="s">
        <v>224</v>
      </c>
      <c r="AU136" s="184" t="s">
        <v>22</v>
      </c>
      <c r="AV136" s="13" t="s">
        <v>22</v>
      </c>
      <c r="AW136" s="13" t="s">
        <v>4</v>
      </c>
      <c r="AX136" s="13" t="s">
        <v>88</v>
      </c>
      <c r="AY136" s="184" t="s">
        <v>216</v>
      </c>
    </row>
    <row r="137" spans="1:65" s="2" customFormat="1" ht="24.15" customHeight="1">
      <c r="A137" s="40"/>
      <c r="B137" s="167"/>
      <c r="C137" s="203" t="s">
        <v>8</v>
      </c>
      <c r="D137" s="203" t="s">
        <v>355</v>
      </c>
      <c r="E137" s="204" t="s">
        <v>434</v>
      </c>
      <c r="F137" s="205" t="s">
        <v>435</v>
      </c>
      <c r="G137" s="206" t="s">
        <v>221</v>
      </c>
      <c r="H137" s="207">
        <v>1.85</v>
      </c>
      <c r="I137" s="208"/>
      <c r="J137" s="209">
        <f>ROUND(I137*H137,2)</f>
        <v>0</v>
      </c>
      <c r="K137" s="210"/>
      <c r="L137" s="211"/>
      <c r="M137" s="212" t="s">
        <v>3</v>
      </c>
      <c r="N137" s="213" t="s">
        <v>51</v>
      </c>
      <c r="O137" s="74"/>
      <c r="P137" s="178">
        <f>O137*H137</f>
        <v>0</v>
      </c>
      <c r="Q137" s="178">
        <v>0.21</v>
      </c>
      <c r="R137" s="178">
        <f>Q137*H137</f>
        <v>0.3885</v>
      </c>
      <c r="S137" s="178">
        <v>0</v>
      </c>
      <c r="T137" s="179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180" t="s">
        <v>257</v>
      </c>
      <c r="AT137" s="180" t="s">
        <v>355</v>
      </c>
      <c r="AU137" s="180" t="s">
        <v>22</v>
      </c>
      <c r="AY137" s="20" t="s">
        <v>216</v>
      </c>
      <c r="BE137" s="181">
        <f>IF(N137="základní",J137,0)</f>
        <v>0</v>
      </c>
      <c r="BF137" s="181">
        <f>IF(N137="snížená",J137,0)</f>
        <v>0</v>
      </c>
      <c r="BG137" s="181">
        <f>IF(N137="zákl. přenesená",J137,0)</f>
        <v>0</v>
      </c>
      <c r="BH137" s="181">
        <f>IF(N137="sníž. přenesená",J137,0)</f>
        <v>0</v>
      </c>
      <c r="BI137" s="181">
        <f>IF(N137="nulová",J137,0)</f>
        <v>0</v>
      </c>
      <c r="BJ137" s="20" t="s">
        <v>88</v>
      </c>
      <c r="BK137" s="181">
        <f>ROUND(I137*H137,2)</f>
        <v>0</v>
      </c>
      <c r="BL137" s="20" t="s">
        <v>222</v>
      </c>
      <c r="BM137" s="180" t="s">
        <v>744</v>
      </c>
    </row>
    <row r="138" spans="1:51" s="13" customFormat="1" ht="12">
      <c r="A138" s="13"/>
      <c r="B138" s="182"/>
      <c r="C138" s="13"/>
      <c r="D138" s="183" t="s">
        <v>224</v>
      </c>
      <c r="E138" s="184" t="s">
        <v>3</v>
      </c>
      <c r="F138" s="185" t="s">
        <v>738</v>
      </c>
      <c r="G138" s="13"/>
      <c r="H138" s="186">
        <v>1.85</v>
      </c>
      <c r="I138" s="187"/>
      <c r="J138" s="13"/>
      <c r="K138" s="13"/>
      <c r="L138" s="182"/>
      <c r="M138" s="188"/>
      <c r="N138" s="189"/>
      <c r="O138" s="189"/>
      <c r="P138" s="189"/>
      <c r="Q138" s="189"/>
      <c r="R138" s="189"/>
      <c r="S138" s="189"/>
      <c r="T138" s="190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184" t="s">
        <v>224</v>
      </c>
      <c r="AU138" s="184" t="s">
        <v>22</v>
      </c>
      <c r="AV138" s="13" t="s">
        <v>22</v>
      </c>
      <c r="AW138" s="13" t="s">
        <v>41</v>
      </c>
      <c r="AX138" s="13" t="s">
        <v>88</v>
      </c>
      <c r="AY138" s="184" t="s">
        <v>216</v>
      </c>
    </row>
    <row r="139" spans="1:63" s="12" customFormat="1" ht="22.8" customHeight="1">
      <c r="A139" s="12"/>
      <c r="B139" s="154"/>
      <c r="C139" s="12"/>
      <c r="D139" s="155" t="s">
        <v>79</v>
      </c>
      <c r="E139" s="165" t="s">
        <v>263</v>
      </c>
      <c r="F139" s="165" t="s">
        <v>438</v>
      </c>
      <c r="G139" s="12"/>
      <c r="H139" s="12"/>
      <c r="I139" s="157"/>
      <c r="J139" s="166">
        <f>BK139</f>
        <v>0</v>
      </c>
      <c r="K139" s="12"/>
      <c r="L139" s="154"/>
      <c r="M139" s="159"/>
      <c r="N139" s="160"/>
      <c r="O139" s="160"/>
      <c r="P139" s="161">
        <f>SUM(P140:P168)</f>
        <v>0</v>
      </c>
      <c r="Q139" s="160"/>
      <c r="R139" s="161">
        <f>SUM(R140:R168)</f>
        <v>145.26938288</v>
      </c>
      <c r="S139" s="160"/>
      <c r="T139" s="162">
        <f>SUM(T140:T168)</f>
        <v>0.082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155" t="s">
        <v>88</v>
      </c>
      <c r="AT139" s="163" t="s">
        <v>79</v>
      </c>
      <c r="AU139" s="163" t="s">
        <v>88</v>
      </c>
      <c r="AY139" s="155" t="s">
        <v>216</v>
      </c>
      <c r="BK139" s="164">
        <f>SUM(BK140:BK168)</f>
        <v>0</v>
      </c>
    </row>
    <row r="140" spans="1:65" s="2" customFormat="1" ht="24.15" customHeight="1">
      <c r="A140" s="40"/>
      <c r="B140" s="167"/>
      <c r="C140" s="168" t="s">
        <v>335</v>
      </c>
      <c r="D140" s="168" t="s">
        <v>218</v>
      </c>
      <c r="E140" s="169" t="s">
        <v>459</v>
      </c>
      <c r="F140" s="170" t="s">
        <v>460</v>
      </c>
      <c r="G140" s="171" t="s">
        <v>461</v>
      </c>
      <c r="H140" s="172">
        <v>1</v>
      </c>
      <c r="I140" s="173"/>
      <c r="J140" s="174">
        <f>ROUND(I140*H140,2)</f>
        <v>0</v>
      </c>
      <c r="K140" s="175"/>
      <c r="L140" s="41"/>
      <c r="M140" s="176" t="s">
        <v>3</v>
      </c>
      <c r="N140" s="177" t="s">
        <v>51</v>
      </c>
      <c r="O140" s="74"/>
      <c r="P140" s="178">
        <f>O140*H140</f>
        <v>0</v>
      </c>
      <c r="Q140" s="178">
        <v>0.0007</v>
      </c>
      <c r="R140" s="178">
        <f>Q140*H140</f>
        <v>0.0007</v>
      </c>
      <c r="S140" s="178">
        <v>0</v>
      </c>
      <c r="T140" s="179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180" t="s">
        <v>222</v>
      </c>
      <c r="AT140" s="180" t="s">
        <v>218</v>
      </c>
      <c r="AU140" s="180" t="s">
        <v>22</v>
      </c>
      <c r="AY140" s="20" t="s">
        <v>216</v>
      </c>
      <c r="BE140" s="181">
        <f>IF(N140="základní",J140,0)</f>
        <v>0</v>
      </c>
      <c r="BF140" s="181">
        <f>IF(N140="snížená",J140,0)</f>
        <v>0</v>
      </c>
      <c r="BG140" s="181">
        <f>IF(N140="zákl. přenesená",J140,0)</f>
        <v>0</v>
      </c>
      <c r="BH140" s="181">
        <f>IF(N140="sníž. přenesená",J140,0)</f>
        <v>0</v>
      </c>
      <c r="BI140" s="181">
        <f>IF(N140="nulová",J140,0)</f>
        <v>0</v>
      </c>
      <c r="BJ140" s="20" t="s">
        <v>88</v>
      </c>
      <c r="BK140" s="181">
        <f>ROUND(I140*H140,2)</f>
        <v>0</v>
      </c>
      <c r="BL140" s="20" t="s">
        <v>222</v>
      </c>
      <c r="BM140" s="180" t="s">
        <v>745</v>
      </c>
    </row>
    <row r="141" spans="1:65" s="2" customFormat="1" ht="24.15" customHeight="1">
      <c r="A141" s="40"/>
      <c r="B141" s="167"/>
      <c r="C141" s="168" t="s">
        <v>340</v>
      </c>
      <c r="D141" s="168" t="s">
        <v>218</v>
      </c>
      <c r="E141" s="169" t="s">
        <v>464</v>
      </c>
      <c r="F141" s="170" t="s">
        <v>465</v>
      </c>
      <c r="G141" s="171" t="s">
        <v>461</v>
      </c>
      <c r="H141" s="172">
        <v>1</v>
      </c>
      <c r="I141" s="173"/>
      <c r="J141" s="174">
        <f>ROUND(I141*H141,2)</f>
        <v>0</v>
      </c>
      <c r="K141" s="175"/>
      <c r="L141" s="41"/>
      <c r="M141" s="176" t="s">
        <v>3</v>
      </c>
      <c r="N141" s="177" t="s">
        <v>51</v>
      </c>
      <c r="O141" s="74"/>
      <c r="P141" s="178">
        <f>O141*H141</f>
        <v>0</v>
      </c>
      <c r="Q141" s="178">
        <v>0.11241</v>
      </c>
      <c r="R141" s="178">
        <f>Q141*H141</f>
        <v>0.11241</v>
      </c>
      <c r="S141" s="178">
        <v>0</v>
      </c>
      <c r="T141" s="179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180" t="s">
        <v>222</v>
      </c>
      <c r="AT141" s="180" t="s">
        <v>218</v>
      </c>
      <c r="AU141" s="180" t="s">
        <v>22</v>
      </c>
      <c r="AY141" s="20" t="s">
        <v>216</v>
      </c>
      <c r="BE141" s="181">
        <f>IF(N141="základní",J141,0)</f>
        <v>0</v>
      </c>
      <c r="BF141" s="181">
        <f>IF(N141="snížená",J141,0)</f>
        <v>0</v>
      </c>
      <c r="BG141" s="181">
        <f>IF(N141="zákl. přenesená",J141,0)</f>
        <v>0</v>
      </c>
      <c r="BH141" s="181">
        <f>IF(N141="sníž. přenesená",J141,0)</f>
        <v>0</v>
      </c>
      <c r="BI141" s="181">
        <f>IF(N141="nulová",J141,0)</f>
        <v>0</v>
      </c>
      <c r="BJ141" s="20" t="s">
        <v>88</v>
      </c>
      <c r="BK141" s="181">
        <f>ROUND(I141*H141,2)</f>
        <v>0</v>
      </c>
      <c r="BL141" s="20" t="s">
        <v>222</v>
      </c>
      <c r="BM141" s="180" t="s">
        <v>746</v>
      </c>
    </row>
    <row r="142" spans="1:65" s="2" customFormat="1" ht="14.4" customHeight="1">
      <c r="A142" s="40"/>
      <c r="B142" s="167"/>
      <c r="C142" s="203" t="s">
        <v>345</v>
      </c>
      <c r="D142" s="203" t="s">
        <v>355</v>
      </c>
      <c r="E142" s="204" t="s">
        <v>468</v>
      </c>
      <c r="F142" s="205" t="s">
        <v>469</v>
      </c>
      <c r="G142" s="206" t="s">
        <v>461</v>
      </c>
      <c r="H142" s="207">
        <v>1</v>
      </c>
      <c r="I142" s="208"/>
      <c r="J142" s="209">
        <f>ROUND(I142*H142,2)</f>
        <v>0</v>
      </c>
      <c r="K142" s="210"/>
      <c r="L142" s="211"/>
      <c r="M142" s="212" t="s">
        <v>3</v>
      </c>
      <c r="N142" s="213" t="s">
        <v>51</v>
      </c>
      <c r="O142" s="74"/>
      <c r="P142" s="178">
        <f>O142*H142</f>
        <v>0</v>
      </c>
      <c r="Q142" s="178">
        <v>0.0061</v>
      </c>
      <c r="R142" s="178">
        <f>Q142*H142</f>
        <v>0.0061</v>
      </c>
      <c r="S142" s="178">
        <v>0</v>
      </c>
      <c r="T142" s="179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180" t="s">
        <v>257</v>
      </c>
      <c r="AT142" s="180" t="s">
        <v>355</v>
      </c>
      <c r="AU142" s="180" t="s">
        <v>22</v>
      </c>
      <c r="AY142" s="20" t="s">
        <v>216</v>
      </c>
      <c r="BE142" s="181">
        <f>IF(N142="základní",J142,0)</f>
        <v>0</v>
      </c>
      <c r="BF142" s="181">
        <f>IF(N142="snížená",J142,0)</f>
        <v>0</v>
      </c>
      <c r="BG142" s="181">
        <f>IF(N142="zákl. přenesená",J142,0)</f>
        <v>0</v>
      </c>
      <c r="BH142" s="181">
        <f>IF(N142="sníž. přenesená",J142,0)</f>
        <v>0</v>
      </c>
      <c r="BI142" s="181">
        <f>IF(N142="nulová",J142,0)</f>
        <v>0</v>
      </c>
      <c r="BJ142" s="20" t="s">
        <v>88</v>
      </c>
      <c r="BK142" s="181">
        <f>ROUND(I142*H142,2)</f>
        <v>0</v>
      </c>
      <c r="BL142" s="20" t="s">
        <v>222</v>
      </c>
      <c r="BM142" s="180" t="s">
        <v>747</v>
      </c>
    </row>
    <row r="143" spans="1:65" s="2" customFormat="1" ht="14.4" customHeight="1">
      <c r="A143" s="40"/>
      <c r="B143" s="167"/>
      <c r="C143" s="203" t="s">
        <v>350</v>
      </c>
      <c r="D143" s="203" t="s">
        <v>355</v>
      </c>
      <c r="E143" s="204" t="s">
        <v>472</v>
      </c>
      <c r="F143" s="205" t="s">
        <v>473</v>
      </c>
      <c r="G143" s="206" t="s">
        <v>461</v>
      </c>
      <c r="H143" s="207">
        <v>1</v>
      </c>
      <c r="I143" s="208"/>
      <c r="J143" s="209">
        <f>ROUND(I143*H143,2)</f>
        <v>0</v>
      </c>
      <c r="K143" s="210"/>
      <c r="L143" s="211"/>
      <c r="M143" s="212" t="s">
        <v>3</v>
      </c>
      <c r="N143" s="213" t="s">
        <v>51</v>
      </c>
      <c r="O143" s="74"/>
      <c r="P143" s="178">
        <f>O143*H143</f>
        <v>0</v>
      </c>
      <c r="Q143" s="178">
        <v>0.003</v>
      </c>
      <c r="R143" s="178">
        <f>Q143*H143</f>
        <v>0.003</v>
      </c>
      <c r="S143" s="178">
        <v>0</v>
      </c>
      <c r="T143" s="179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180" t="s">
        <v>257</v>
      </c>
      <c r="AT143" s="180" t="s">
        <v>355</v>
      </c>
      <c r="AU143" s="180" t="s">
        <v>22</v>
      </c>
      <c r="AY143" s="20" t="s">
        <v>216</v>
      </c>
      <c r="BE143" s="181">
        <f>IF(N143="základní",J143,0)</f>
        <v>0</v>
      </c>
      <c r="BF143" s="181">
        <f>IF(N143="snížená",J143,0)</f>
        <v>0</v>
      </c>
      <c r="BG143" s="181">
        <f>IF(N143="zákl. přenesená",J143,0)</f>
        <v>0</v>
      </c>
      <c r="BH143" s="181">
        <f>IF(N143="sníž. přenesená",J143,0)</f>
        <v>0</v>
      </c>
      <c r="BI143" s="181">
        <f>IF(N143="nulová",J143,0)</f>
        <v>0</v>
      </c>
      <c r="BJ143" s="20" t="s">
        <v>88</v>
      </c>
      <c r="BK143" s="181">
        <f>ROUND(I143*H143,2)</f>
        <v>0</v>
      </c>
      <c r="BL143" s="20" t="s">
        <v>222</v>
      </c>
      <c r="BM143" s="180" t="s">
        <v>748</v>
      </c>
    </row>
    <row r="144" spans="1:65" s="2" customFormat="1" ht="49.05" customHeight="1">
      <c r="A144" s="40"/>
      <c r="B144" s="167"/>
      <c r="C144" s="168" t="s">
        <v>354</v>
      </c>
      <c r="D144" s="168" t="s">
        <v>218</v>
      </c>
      <c r="E144" s="169" t="s">
        <v>476</v>
      </c>
      <c r="F144" s="170" t="s">
        <v>477</v>
      </c>
      <c r="G144" s="171" t="s">
        <v>260</v>
      </c>
      <c r="H144" s="172">
        <v>376.06</v>
      </c>
      <c r="I144" s="173"/>
      <c r="J144" s="174">
        <f>ROUND(I144*H144,2)</f>
        <v>0</v>
      </c>
      <c r="K144" s="175"/>
      <c r="L144" s="41"/>
      <c r="M144" s="176" t="s">
        <v>3</v>
      </c>
      <c r="N144" s="177" t="s">
        <v>51</v>
      </c>
      <c r="O144" s="74"/>
      <c r="P144" s="178">
        <f>O144*H144</f>
        <v>0</v>
      </c>
      <c r="Q144" s="178">
        <v>0.1554</v>
      </c>
      <c r="R144" s="178">
        <f>Q144*H144</f>
        <v>58.439724000000005</v>
      </c>
      <c r="S144" s="178">
        <v>0</v>
      </c>
      <c r="T144" s="179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180" t="s">
        <v>222</v>
      </c>
      <c r="AT144" s="180" t="s">
        <v>218</v>
      </c>
      <c r="AU144" s="180" t="s">
        <v>22</v>
      </c>
      <c r="AY144" s="20" t="s">
        <v>216</v>
      </c>
      <c r="BE144" s="181">
        <f>IF(N144="základní",J144,0)</f>
        <v>0</v>
      </c>
      <c r="BF144" s="181">
        <f>IF(N144="snížená",J144,0)</f>
        <v>0</v>
      </c>
      <c r="BG144" s="181">
        <f>IF(N144="zákl. přenesená",J144,0)</f>
        <v>0</v>
      </c>
      <c r="BH144" s="181">
        <f>IF(N144="sníž. přenesená",J144,0)</f>
        <v>0</v>
      </c>
      <c r="BI144" s="181">
        <f>IF(N144="nulová",J144,0)</f>
        <v>0</v>
      </c>
      <c r="BJ144" s="20" t="s">
        <v>88</v>
      </c>
      <c r="BK144" s="181">
        <f>ROUND(I144*H144,2)</f>
        <v>0</v>
      </c>
      <c r="BL144" s="20" t="s">
        <v>222</v>
      </c>
      <c r="BM144" s="180" t="s">
        <v>478</v>
      </c>
    </row>
    <row r="145" spans="1:51" s="13" customFormat="1" ht="12">
      <c r="A145" s="13"/>
      <c r="B145" s="182"/>
      <c r="C145" s="13"/>
      <c r="D145" s="183" t="s">
        <v>224</v>
      </c>
      <c r="E145" s="184" t="s">
        <v>3</v>
      </c>
      <c r="F145" s="185" t="s">
        <v>749</v>
      </c>
      <c r="G145" s="13"/>
      <c r="H145" s="186">
        <v>376.06</v>
      </c>
      <c r="I145" s="187"/>
      <c r="J145" s="13"/>
      <c r="K145" s="13"/>
      <c r="L145" s="182"/>
      <c r="M145" s="188"/>
      <c r="N145" s="189"/>
      <c r="O145" s="189"/>
      <c r="P145" s="189"/>
      <c r="Q145" s="189"/>
      <c r="R145" s="189"/>
      <c r="S145" s="189"/>
      <c r="T145" s="190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184" t="s">
        <v>224</v>
      </c>
      <c r="AU145" s="184" t="s">
        <v>22</v>
      </c>
      <c r="AV145" s="13" t="s">
        <v>22</v>
      </c>
      <c r="AW145" s="13" t="s">
        <v>41</v>
      </c>
      <c r="AX145" s="13" t="s">
        <v>88</v>
      </c>
      <c r="AY145" s="184" t="s">
        <v>216</v>
      </c>
    </row>
    <row r="146" spans="1:65" s="2" customFormat="1" ht="14.4" customHeight="1">
      <c r="A146" s="40"/>
      <c r="B146" s="167"/>
      <c r="C146" s="203" t="s">
        <v>362</v>
      </c>
      <c r="D146" s="203" t="s">
        <v>355</v>
      </c>
      <c r="E146" s="204" t="s">
        <v>483</v>
      </c>
      <c r="F146" s="205" t="s">
        <v>484</v>
      </c>
      <c r="G146" s="206" t="s">
        <v>260</v>
      </c>
      <c r="H146" s="207">
        <v>381.308</v>
      </c>
      <c r="I146" s="208"/>
      <c r="J146" s="209">
        <f>ROUND(I146*H146,2)</f>
        <v>0</v>
      </c>
      <c r="K146" s="210"/>
      <c r="L146" s="211"/>
      <c r="M146" s="212" t="s">
        <v>3</v>
      </c>
      <c r="N146" s="213" t="s">
        <v>51</v>
      </c>
      <c r="O146" s="74"/>
      <c r="P146" s="178">
        <f>O146*H146</f>
        <v>0</v>
      </c>
      <c r="Q146" s="178">
        <v>0.08</v>
      </c>
      <c r="R146" s="178">
        <f>Q146*H146</f>
        <v>30.50464</v>
      </c>
      <c r="S146" s="178">
        <v>0</v>
      </c>
      <c r="T146" s="179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180" t="s">
        <v>257</v>
      </c>
      <c r="AT146" s="180" t="s">
        <v>355</v>
      </c>
      <c r="AU146" s="180" t="s">
        <v>22</v>
      </c>
      <c r="AY146" s="20" t="s">
        <v>216</v>
      </c>
      <c r="BE146" s="181">
        <f>IF(N146="základní",J146,0)</f>
        <v>0</v>
      </c>
      <c r="BF146" s="181">
        <f>IF(N146="snížená",J146,0)</f>
        <v>0</v>
      </c>
      <c r="BG146" s="181">
        <f>IF(N146="zákl. přenesená",J146,0)</f>
        <v>0</v>
      </c>
      <c r="BH146" s="181">
        <f>IF(N146="sníž. přenesená",J146,0)</f>
        <v>0</v>
      </c>
      <c r="BI146" s="181">
        <f>IF(N146="nulová",J146,0)</f>
        <v>0</v>
      </c>
      <c r="BJ146" s="20" t="s">
        <v>88</v>
      </c>
      <c r="BK146" s="181">
        <f>ROUND(I146*H146,2)</f>
        <v>0</v>
      </c>
      <c r="BL146" s="20" t="s">
        <v>222</v>
      </c>
      <c r="BM146" s="180" t="s">
        <v>485</v>
      </c>
    </row>
    <row r="147" spans="1:51" s="13" customFormat="1" ht="12">
      <c r="A147" s="13"/>
      <c r="B147" s="182"/>
      <c r="C147" s="13"/>
      <c r="D147" s="183" t="s">
        <v>224</v>
      </c>
      <c r="E147" s="184" t="s">
        <v>3</v>
      </c>
      <c r="F147" s="185" t="s">
        <v>749</v>
      </c>
      <c r="G147" s="13"/>
      <c r="H147" s="186">
        <v>376.06</v>
      </c>
      <c r="I147" s="187"/>
      <c r="J147" s="13"/>
      <c r="K147" s="13"/>
      <c r="L147" s="182"/>
      <c r="M147" s="188"/>
      <c r="N147" s="189"/>
      <c r="O147" s="189"/>
      <c r="P147" s="189"/>
      <c r="Q147" s="189"/>
      <c r="R147" s="189"/>
      <c r="S147" s="189"/>
      <c r="T147" s="190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184" t="s">
        <v>224</v>
      </c>
      <c r="AU147" s="184" t="s">
        <v>22</v>
      </c>
      <c r="AV147" s="13" t="s">
        <v>22</v>
      </c>
      <c r="AW147" s="13" t="s">
        <v>41</v>
      </c>
      <c r="AX147" s="13" t="s">
        <v>80</v>
      </c>
      <c r="AY147" s="184" t="s">
        <v>216</v>
      </c>
    </row>
    <row r="148" spans="1:51" s="13" customFormat="1" ht="12">
      <c r="A148" s="13"/>
      <c r="B148" s="182"/>
      <c r="C148" s="13"/>
      <c r="D148" s="183" t="s">
        <v>224</v>
      </c>
      <c r="E148" s="184" t="s">
        <v>3</v>
      </c>
      <c r="F148" s="185" t="s">
        <v>750</v>
      </c>
      <c r="G148" s="13"/>
      <c r="H148" s="186">
        <v>-4</v>
      </c>
      <c r="I148" s="187"/>
      <c r="J148" s="13"/>
      <c r="K148" s="13"/>
      <c r="L148" s="182"/>
      <c r="M148" s="188"/>
      <c r="N148" s="189"/>
      <c r="O148" s="189"/>
      <c r="P148" s="189"/>
      <c r="Q148" s="189"/>
      <c r="R148" s="189"/>
      <c r="S148" s="189"/>
      <c r="T148" s="190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184" t="s">
        <v>224</v>
      </c>
      <c r="AU148" s="184" t="s">
        <v>22</v>
      </c>
      <c r="AV148" s="13" t="s">
        <v>22</v>
      </c>
      <c r="AW148" s="13" t="s">
        <v>41</v>
      </c>
      <c r="AX148" s="13" t="s">
        <v>80</v>
      </c>
      <c r="AY148" s="184" t="s">
        <v>216</v>
      </c>
    </row>
    <row r="149" spans="1:51" s="13" customFormat="1" ht="12">
      <c r="A149" s="13"/>
      <c r="B149" s="182"/>
      <c r="C149" s="13"/>
      <c r="D149" s="183" t="s">
        <v>224</v>
      </c>
      <c r="E149" s="184" t="s">
        <v>3</v>
      </c>
      <c r="F149" s="185" t="s">
        <v>751</v>
      </c>
      <c r="G149" s="13"/>
      <c r="H149" s="186">
        <v>-8.91</v>
      </c>
      <c r="I149" s="187"/>
      <c r="J149" s="13"/>
      <c r="K149" s="13"/>
      <c r="L149" s="182"/>
      <c r="M149" s="188"/>
      <c r="N149" s="189"/>
      <c r="O149" s="189"/>
      <c r="P149" s="189"/>
      <c r="Q149" s="189"/>
      <c r="R149" s="189"/>
      <c r="S149" s="189"/>
      <c r="T149" s="190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184" t="s">
        <v>224</v>
      </c>
      <c r="AU149" s="184" t="s">
        <v>22</v>
      </c>
      <c r="AV149" s="13" t="s">
        <v>22</v>
      </c>
      <c r="AW149" s="13" t="s">
        <v>41</v>
      </c>
      <c r="AX149" s="13" t="s">
        <v>80</v>
      </c>
      <c r="AY149" s="184" t="s">
        <v>216</v>
      </c>
    </row>
    <row r="150" spans="1:51" s="14" customFormat="1" ht="12">
      <c r="A150" s="14"/>
      <c r="B150" s="195"/>
      <c r="C150" s="14"/>
      <c r="D150" s="183" t="s">
        <v>224</v>
      </c>
      <c r="E150" s="196" t="s">
        <v>3</v>
      </c>
      <c r="F150" s="197" t="s">
        <v>233</v>
      </c>
      <c r="G150" s="14"/>
      <c r="H150" s="198">
        <v>363.15</v>
      </c>
      <c r="I150" s="199"/>
      <c r="J150" s="14"/>
      <c r="K150" s="14"/>
      <c r="L150" s="195"/>
      <c r="M150" s="200"/>
      <c r="N150" s="201"/>
      <c r="O150" s="201"/>
      <c r="P150" s="201"/>
      <c r="Q150" s="201"/>
      <c r="R150" s="201"/>
      <c r="S150" s="201"/>
      <c r="T150" s="202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196" t="s">
        <v>224</v>
      </c>
      <c r="AU150" s="196" t="s">
        <v>22</v>
      </c>
      <c r="AV150" s="14" t="s">
        <v>222</v>
      </c>
      <c r="AW150" s="14" t="s">
        <v>41</v>
      </c>
      <c r="AX150" s="14" t="s">
        <v>88</v>
      </c>
      <c r="AY150" s="196" t="s">
        <v>216</v>
      </c>
    </row>
    <row r="151" spans="1:51" s="13" customFormat="1" ht="12">
      <c r="A151" s="13"/>
      <c r="B151" s="182"/>
      <c r="C151" s="13"/>
      <c r="D151" s="183" t="s">
        <v>224</v>
      </c>
      <c r="E151" s="13"/>
      <c r="F151" s="185" t="s">
        <v>752</v>
      </c>
      <c r="G151" s="13"/>
      <c r="H151" s="186">
        <v>381.308</v>
      </c>
      <c r="I151" s="187"/>
      <c r="J151" s="13"/>
      <c r="K151" s="13"/>
      <c r="L151" s="182"/>
      <c r="M151" s="188"/>
      <c r="N151" s="189"/>
      <c r="O151" s="189"/>
      <c r="P151" s="189"/>
      <c r="Q151" s="189"/>
      <c r="R151" s="189"/>
      <c r="S151" s="189"/>
      <c r="T151" s="190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184" t="s">
        <v>224</v>
      </c>
      <c r="AU151" s="184" t="s">
        <v>22</v>
      </c>
      <c r="AV151" s="13" t="s">
        <v>22</v>
      </c>
      <c r="AW151" s="13" t="s">
        <v>4</v>
      </c>
      <c r="AX151" s="13" t="s">
        <v>88</v>
      </c>
      <c r="AY151" s="184" t="s">
        <v>216</v>
      </c>
    </row>
    <row r="152" spans="1:65" s="2" customFormat="1" ht="24.15" customHeight="1">
      <c r="A152" s="40"/>
      <c r="B152" s="167"/>
      <c r="C152" s="203" t="s">
        <v>368</v>
      </c>
      <c r="D152" s="203" t="s">
        <v>355</v>
      </c>
      <c r="E152" s="204" t="s">
        <v>491</v>
      </c>
      <c r="F152" s="205" t="s">
        <v>492</v>
      </c>
      <c r="G152" s="206" t="s">
        <v>260</v>
      </c>
      <c r="H152" s="207">
        <v>4.2</v>
      </c>
      <c r="I152" s="208"/>
      <c r="J152" s="209">
        <f>ROUND(I152*H152,2)</f>
        <v>0</v>
      </c>
      <c r="K152" s="210"/>
      <c r="L152" s="211"/>
      <c r="M152" s="212" t="s">
        <v>3</v>
      </c>
      <c r="N152" s="213" t="s">
        <v>51</v>
      </c>
      <c r="O152" s="74"/>
      <c r="P152" s="178">
        <f>O152*H152</f>
        <v>0</v>
      </c>
      <c r="Q152" s="178">
        <v>0.06567</v>
      </c>
      <c r="R152" s="178">
        <f>Q152*H152</f>
        <v>0.27581400000000006</v>
      </c>
      <c r="S152" s="178">
        <v>0</v>
      </c>
      <c r="T152" s="179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180" t="s">
        <v>257</v>
      </c>
      <c r="AT152" s="180" t="s">
        <v>355</v>
      </c>
      <c r="AU152" s="180" t="s">
        <v>22</v>
      </c>
      <c r="AY152" s="20" t="s">
        <v>216</v>
      </c>
      <c r="BE152" s="181">
        <f>IF(N152="základní",J152,0)</f>
        <v>0</v>
      </c>
      <c r="BF152" s="181">
        <f>IF(N152="snížená",J152,0)</f>
        <v>0</v>
      </c>
      <c r="BG152" s="181">
        <f>IF(N152="zákl. přenesená",J152,0)</f>
        <v>0</v>
      </c>
      <c r="BH152" s="181">
        <f>IF(N152="sníž. přenesená",J152,0)</f>
        <v>0</v>
      </c>
      <c r="BI152" s="181">
        <f>IF(N152="nulová",J152,0)</f>
        <v>0</v>
      </c>
      <c r="BJ152" s="20" t="s">
        <v>88</v>
      </c>
      <c r="BK152" s="181">
        <f>ROUND(I152*H152,2)</f>
        <v>0</v>
      </c>
      <c r="BL152" s="20" t="s">
        <v>222</v>
      </c>
      <c r="BM152" s="180" t="s">
        <v>493</v>
      </c>
    </row>
    <row r="153" spans="1:51" s="13" customFormat="1" ht="12">
      <c r="A153" s="13"/>
      <c r="B153" s="182"/>
      <c r="C153" s="13"/>
      <c r="D153" s="183" t="s">
        <v>224</v>
      </c>
      <c r="E153" s="13"/>
      <c r="F153" s="185" t="s">
        <v>705</v>
      </c>
      <c r="G153" s="13"/>
      <c r="H153" s="186">
        <v>4.2</v>
      </c>
      <c r="I153" s="187"/>
      <c r="J153" s="13"/>
      <c r="K153" s="13"/>
      <c r="L153" s="182"/>
      <c r="M153" s="188"/>
      <c r="N153" s="189"/>
      <c r="O153" s="189"/>
      <c r="P153" s="189"/>
      <c r="Q153" s="189"/>
      <c r="R153" s="189"/>
      <c r="S153" s="189"/>
      <c r="T153" s="190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184" t="s">
        <v>224</v>
      </c>
      <c r="AU153" s="184" t="s">
        <v>22</v>
      </c>
      <c r="AV153" s="13" t="s">
        <v>22</v>
      </c>
      <c r="AW153" s="13" t="s">
        <v>4</v>
      </c>
      <c r="AX153" s="13" t="s">
        <v>88</v>
      </c>
      <c r="AY153" s="184" t="s">
        <v>216</v>
      </c>
    </row>
    <row r="154" spans="1:65" s="2" customFormat="1" ht="24.15" customHeight="1">
      <c r="A154" s="40"/>
      <c r="B154" s="167"/>
      <c r="C154" s="203" t="s">
        <v>373</v>
      </c>
      <c r="D154" s="203" t="s">
        <v>355</v>
      </c>
      <c r="E154" s="204" t="s">
        <v>496</v>
      </c>
      <c r="F154" s="205" t="s">
        <v>497</v>
      </c>
      <c r="G154" s="206" t="s">
        <v>260</v>
      </c>
      <c r="H154" s="207">
        <v>9.356</v>
      </c>
      <c r="I154" s="208"/>
      <c r="J154" s="209">
        <f>ROUND(I154*H154,2)</f>
        <v>0</v>
      </c>
      <c r="K154" s="210"/>
      <c r="L154" s="211"/>
      <c r="M154" s="212" t="s">
        <v>3</v>
      </c>
      <c r="N154" s="213" t="s">
        <v>51</v>
      </c>
      <c r="O154" s="74"/>
      <c r="P154" s="178">
        <f>O154*H154</f>
        <v>0</v>
      </c>
      <c r="Q154" s="178">
        <v>0.0483</v>
      </c>
      <c r="R154" s="178">
        <f>Q154*H154</f>
        <v>0.45189480000000004</v>
      </c>
      <c r="S154" s="178">
        <v>0</v>
      </c>
      <c r="T154" s="179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180" t="s">
        <v>257</v>
      </c>
      <c r="AT154" s="180" t="s">
        <v>355</v>
      </c>
      <c r="AU154" s="180" t="s">
        <v>22</v>
      </c>
      <c r="AY154" s="20" t="s">
        <v>216</v>
      </c>
      <c r="BE154" s="181">
        <f>IF(N154="základní",J154,0)</f>
        <v>0</v>
      </c>
      <c r="BF154" s="181">
        <f>IF(N154="snížená",J154,0)</f>
        <v>0</v>
      </c>
      <c r="BG154" s="181">
        <f>IF(N154="zákl. přenesená",J154,0)</f>
        <v>0</v>
      </c>
      <c r="BH154" s="181">
        <f>IF(N154="sníž. přenesená",J154,0)</f>
        <v>0</v>
      </c>
      <c r="BI154" s="181">
        <f>IF(N154="nulová",J154,0)</f>
        <v>0</v>
      </c>
      <c r="BJ154" s="20" t="s">
        <v>88</v>
      </c>
      <c r="BK154" s="181">
        <f>ROUND(I154*H154,2)</f>
        <v>0</v>
      </c>
      <c r="BL154" s="20" t="s">
        <v>222</v>
      </c>
      <c r="BM154" s="180" t="s">
        <v>498</v>
      </c>
    </row>
    <row r="155" spans="1:51" s="13" customFormat="1" ht="12">
      <c r="A155" s="13"/>
      <c r="B155" s="182"/>
      <c r="C155" s="13"/>
      <c r="D155" s="183" t="s">
        <v>224</v>
      </c>
      <c r="E155" s="184" t="s">
        <v>3</v>
      </c>
      <c r="F155" s="185" t="s">
        <v>753</v>
      </c>
      <c r="G155" s="13"/>
      <c r="H155" s="186">
        <v>8.91</v>
      </c>
      <c r="I155" s="187"/>
      <c r="J155" s="13"/>
      <c r="K155" s="13"/>
      <c r="L155" s="182"/>
      <c r="M155" s="188"/>
      <c r="N155" s="189"/>
      <c r="O155" s="189"/>
      <c r="P155" s="189"/>
      <c r="Q155" s="189"/>
      <c r="R155" s="189"/>
      <c r="S155" s="189"/>
      <c r="T155" s="190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184" t="s">
        <v>224</v>
      </c>
      <c r="AU155" s="184" t="s">
        <v>22</v>
      </c>
      <c r="AV155" s="13" t="s">
        <v>22</v>
      </c>
      <c r="AW155" s="13" t="s">
        <v>41</v>
      </c>
      <c r="AX155" s="13" t="s">
        <v>88</v>
      </c>
      <c r="AY155" s="184" t="s">
        <v>216</v>
      </c>
    </row>
    <row r="156" spans="1:51" s="13" customFormat="1" ht="12">
      <c r="A156" s="13"/>
      <c r="B156" s="182"/>
      <c r="C156" s="13"/>
      <c r="D156" s="183" t="s">
        <v>224</v>
      </c>
      <c r="E156" s="13"/>
      <c r="F156" s="185" t="s">
        <v>754</v>
      </c>
      <c r="G156" s="13"/>
      <c r="H156" s="186">
        <v>9.356</v>
      </c>
      <c r="I156" s="187"/>
      <c r="J156" s="13"/>
      <c r="K156" s="13"/>
      <c r="L156" s="182"/>
      <c r="M156" s="188"/>
      <c r="N156" s="189"/>
      <c r="O156" s="189"/>
      <c r="P156" s="189"/>
      <c r="Q156" s="189"/>
      <c r="R156" s="189"/>
      <c r="S156" s="189"/>
      <c r="T156" s="190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184" t="s">
        <v>224</v>
      </c>
      <c r="AU156" s="184" t="s">
        <v>22</v>
      </c>
      <c r="AV156" s="13" t="s">
        <v>22</v>
      </c>
      <c r="AW156" s="13" t="s">
        <v>4</v>
      </c>
      <c r="AX156" s="13" t="s">
        <v>88</v>
      </c>
      <c r="AY156" s="184" t="s">
        <v>216</v>
      </c>
    </row>
    <row r="157" spans="1:65" s="2" customFormat="1" ht="49.05" customHeight="1">
      <c r="A157" s="40"/>
      <c r="B157" s="167"/>
      <c r="C157" s="168" t="s">
        <v>378</v>
      </c>
      <c r="D157" s="168" t="s">
        <v>218</v>
      </c>
      <c r="E157" s="169" t="s">
        <v>504</v>
      </c>
      <c r="F157" s="170" t="s">
        <v>505</v>
      </c>
      <c r="G157" s="171" t="s">
        <v>260</v>
      </c>
      <c r="H157" s="172">
        <v>329.95</v>
      </c>
      <c r="I157" s="173"/>
      <c r="J157" s="174">
        <f>ROUND(I157*H157,2)</f>
        <v>0</v>
      </c>
      <c r="K157" s="175"/>
      <c r="L157" s="41"/>
      <c r="M157" s="176" t="s">
        <v>3</v>
      </c>
      <c r="N157" s="177" t="s">
        <v>51</v>
      </c>
      <c r="O157" s="74"/>
      <c r="P157" s="178">
        <f>O157*H157</f>
        <v>0</v>
      </c>
      <c r="Q157" s="178">
        <v>0.1295</v>
      </c>
      <c r="R157" s="178">
        <f>Q157*H157</f>
        <v>42.728525</v>
      </c>
      <c r="S157" s="178">
        <v>0</v>
      </c>
      <c r="T157" s="179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180" t="s">
        <v>222</v>
      </c>
      <c r="AT157" s="180" t="s">
        <v>218</v>
      </c>
      <c r="AU157" s="180" t="s">
        <v>22</v>
      </c>
      <c r="AY157" s="20" t="s">
        <v>216</v>
      </c>
      <c r="BE157" s="181">
        <f>IF(N157="základní",J157,0)</f>
        <v>0</v>
      </c>
      <c r="BF157" s="181">
        <f>IF(N157="snížená",J157,0)</f>
        <v>0</v>
      </c>
      <c r="BG157" s="181">
        <f>IF(N157="zákl. přenesená",J157,0)</f>
        <v>0</v>
      </c>
      <c r="BH157" s="181">
        <f>IF(N157="sníž. přenesená",J157,0)</f>
        <v>0</v>
      </c>
      <c r="BI157" s="181">
        <f>IF(N157="nulová",J157,0)</f>
        <v>0</v>
      </c>
      <c r="BJ157" s="20" t="s">
        <v>88</v>
      </c>
      <c r="BK157" s="181">
        <f>ROUND(I157*H157,2)</f>
        <v>0</v>
      </c>
      <c r="BL157" s="20" t="s">
        <v>222</v>
      </c>
      <c r="BM157" s="180" t="s">
        <v>506</v>
      </c>
    </row>
    <row r="158" spans="1:47" s="2" customFormat="1" ht="12">
      <c r="A158" s="40"/>
      <c r="B158" s="41"/>
      <c r="C158" s="40"/>
      <c r="D158" s="183" t="s">
        <v>229</v>
      </c>
      <c r="E158" s="40"/>
      <c r="F158" s="191" t="s">
        <v>507</v>
      </c>
      <c r="G158" s="40"/>
      <c r="H158" s="40"/>
      <c r="I158" s="192"/>
      <c r="J158" s="40"/>
      <c r="K158" s="40"/>
      <c r="L158" s="41"/>
      <c r="M158" s="193"/>
      <c r="N158" s="194"/>
      <c r="O158" s="74"/>
      <c r="P158" s="74"/>
      <c r="Q158" s="74"/>
      <c r="R158" s="74"/>
      <c r="S158" s="74"/>
      <c r="T158" s="75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T158" s="20" t="s">
        <v>229</v>
      </c>
      <c r="AU158" s="20" t="s">
        <v>22</v>
      </c>
    </row>
    <row r="159" spans="1:51" s="13" customFormat="1" ht="12">
      <c r="A159" s="13"/>
      <c r="B159" s="182"/>
      <c r="C159" s="13"/>
      <c r="D159" s="183" t="s">
        <v>224</v>
      </c>
      <c r="E159" s="184" t="s">
        <v>3</v>
      </c>
      <c r="F159" s="185" t="s">
        <v>755</v>
      </c>
      <c r="G159" s="13"/>
      <c r="H159" s="186">
        <v>309.67</v>
      </c>
      <c r="I159" s="187"/>
      <c r="J159" s="13"/>
      <c r="K159" s="13"/>
      <c r="L159" s="182"/>
      <c r="M159" s="188"/>
      <c r="N159" s="189"/>
      <c r="O159" s="189"/>
      <c r="P159" s="189"/>
      <c r="Q159" s="189"/>
      <c r="R159" s="189"/>
      <c r="S159" s="189"/>
      <c r="T159" s="190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184" t="s">
        <v>224</v>
      </c>
      <c r="AU159" s="184" t="s">
        <v>22</v>
      </c>
      <c r="AV159" s="13" t="s">
        <v>22</v>
      </c>
      <c r="AW159" s="13" t="s">
        <v>41</v>
      </c>
      <c r="AX159" s="13" t="s">
        <v>80</v>
      </c>
      <c r="AY159" s="184" t="s">
        <v>216</v>
      </c>
    </row>
    <row r="160" spans="1:51" s="13" customFormat="1" ht="12">
      <c r="A160" s="13"/>
      <c r="B160" s="182"/>
      <c r="C160" s="13"/>
      <c r="D160" s="183" t="s">
        <v>224</v>
      </c>
      <c r="E160" s="184" t="s">
        <v>3</v>
      </c>
      <c r="F160" s="185" t="s">
        <v>756</v>
      </c>
      <c r="G160" s="13"/>
      <c r="H160" s="186">
        <v>20.28</v>
      </c>
      <c r="I160" s="187"/>
      <c r="J160" s="13"/>
      <c r="K160" s="13"/>
      <c r="L160" s="182"/>
      <c r="M160" s="188"/>
      <c r="N160" s="189"/>
      <c r="O160" s="189"/>
      <c r="P160" s="189"/>
      <c r="Q160" s="189"/>
      <c r="R160" s="189"/>
      <c r="S160" s="189"/>
      <c r="T160" s="190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184" t="s">
        <v>224</v>
      </c>
      <c r="AU160" s="184" t="s">
        <v>22</v>
      </c>
      <c r="AV160" s="13" t="s">
        <v>22</v>
      </c>
      <c r="AW160" s="13" t="s">
        <v>41</v>
      </c>
      <c r="AX160" s="13" t="s">
        <v>80</v>
      </c>
      <c r="AY160" s="184" t="s">
        <v>216</v>
      </c>
    </row>
    <row r="161" spans="1:51" s="14" customFormat="1" ht="12">
      <c r="A161" s="14"/>
      <c r="B161" s="195"/>
      <c r="C161" s="14"/>
      <c r="D161" s="183" t="s">
        <v>224</v>
      </c>
      <c r="E161" s="196" t="s">
        <v>3</v>
      </c>
      <c r="F161" s="197" t="s">
        <v>233</v>
      </c>
      <c r="G161" s="14"/>
      <c r="H161" s="198">
        <v>329.95000000000005</v>
      </c>
      <c r="I161" s="199"/>
      <c r="J161" s="14"/>
      <c r="K161" s="14"/>
      <c r="L161" s="195"/>
      <c r="M161" s="200"/>
      <c r="N161" s="201"/>
      <c r="O161" s="201"/>
      <c r="P161" s="201"/>
      <c r="Q161" s="201"/>
      <c r="R161" s="201"/>
      <c r="S161" s="201"/>
      <c r="T161" s="202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196" t="s">
        <v>224</v>
      </c>
      <c r="AU161" s="196" t="s">
        <v>22</v>
      </c>
      <c r="AV161" s="14" t="s">
        <v>222</v>
      </c>
      <c r="AW161" s="14" t="s">
        <v>41</v>
      </c>
      <c r="AX161" s="14" t="s">
        <v>88</v>
      </c>
      <c r="AY161" s="196" t="s">
        <v>216</v>
      </c>
    </row>
    <row r="162" spans="1:65" s="2" customFormat="1" ht="14.4" customHeight="1">
      <c r="A162" s="40"/>
      <c r="B162" s="167"/>
      <c r="C162" s="203" t="s">
        <v>387</v>
      </c>
      <c r="D162" s="203" t="s">
        <v>355</v>
      </c>
      <c r="E162" s="204" t="s">
        <v>515</v>
      </c>
      <c r="F162" s="205" t="s">
        <v>516</v>
      </c>
      <c r="G162" s="206" t="s">
        <v>260</v>
      </c>
      <c r="H162" s="207">
        <v>346.448</v>
      </c>
      <c r="I162" s="208"/>
      <c r="J162" s="209">
        <f>ROUND(I162*H162,2)</f>
        <v>0</v>
      </c>
      <c r="K162" s="210"/>
      <c r="L162" s="211"/>
      <c r="M162" s="212" t="s">
        <v>3</v>
      </c>
      <c r="N162" s="213" t="s">
        <v>51</v>
      </c>
      <c r="O162" s="74"/>
      <c r="P162" s="178">
        <f>O162*H162</f>
        <v>0</v>
      </c>
      <c r="Q162" s="178">
        <v>0.036</v>
      </c>
      <c r="R162" s="178">
        <f>Q162*H162</f>
        <v>12.472127999999998</v>
      </c>
      <c r="S162" s="178">
        <v>0</v>
      </c>
      <c r="T162" s="179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180" t="s">
        <v>257</v>
      </c>
      <c r="AT162" s="180" t="s">
        <v>355</v>
      </c>
      <c r="AU162" s="180" t="s">
        <v>22</v>
      </c>
      <c r="AY162" s="20" t="s">
        <v>216</v>
      </c>
      <c r="BE162" s="181">
        <f>IF(N162="základní",J162,0)</f>
        <v>0</v>
      </c>
      <c r="BF162" s="181">
        <f>IF(N162="snížená",J162,0)</f>
        <v>0</v>
      </c>
      <c r="BG162" s="181">
        <f>IF(N162="zákl. přenesená",J162,0)</f>
        <v>0</v>
      </c>
      <c r="BH162" s="181">
        <f>IF(N162="sníž. přenesená",J162,0)</f>
        <v>0</v>
      </c>
      <c r="BI162" s="181">
        <f>IF(N162="nulová",J162,0)</f>
        <v>0</v>
      </c>
      <c r="BJ162" s="20" t="s">
        <v>88</v>
      </c>
      <c r="BK162" s="181">
        <f>ROUND(I162*H162,2)</f>
        <v>0</v>
      </c>
      <c r="BL162" s="20" t="s">
        <v>222</v>
      </c>
      <c r="BM162" s="180" t="s">
        <v>517</v>
      </c>
    </row>
    <row r="163" spans="1:51" s="13" customFormat="1" ht="12">
      <c r="A163" s="13"/>
      <c r="B163" s="182"/>
      <c r="C163" s="13"/>
      <c r="D163" s="183" t="s">
        <v>224</v>
      </c>
      <c r="E163" s="13"/>
      <c r="F163" s="185" t="s">
        <v>757</v>
      </c>
      <c r="G163" s="13"/>
      <c r="H163" s="186">
        <v>346.448</v>
      </c>
      <c r="I163" s="187"/>
      <c r="J163" s="13"/>
      <c r="K163" s="13"/>
      <c r="L163" s="182"/>
      <c r="M163" s="188"/>
      <c r="N163" s="189"/>
      <c r="O163" s="189"/>
      <c r="P163" s="189"/>
      <c r="Q163" s="189"/>
      <c r="R163" s="189"/>
      <c r="S163" s="189"/>
      <c r="T163" s="190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184" t="s">
        <v>224</v>
      </c>
      <c r="AU163" s="184" t="s">
        <v>22</v>
      </c>
      <c r="AV163" s="13" t="s">
        <v>22</v>
      </c>
      <c r="AW163" s="13" t="s">
        <v>4</v>
      </c>
      <c r="AX163" s="13" t="s">
        <v>88</v>
      </c>
      <c r="AY163" s="184" t="s">
        <v>216</v>
      </c>
    </row>
    <row r="164" spans="1:65" s="2" customFormat="1" ht="24.15" customHeight="1">
      <c r="A164" s="40"/>
      <c r="B164" s="167"/>
      <c r="C164" s="168" t="s">
        <v>396</v>
      </c>
      <c r="D164" s="168" t="s">
        <v>218</v>
      </c>
      <c r="E164" s="169" t="s">
        <v>535</v>
      </c>
      <c r="F164" s="170" t="s">
        <v>536</v>
      </c>
      <c r="G164" s="171" t="s">
        <v>221</v>
      </c>
      <c r="H164" s="172">
        <v>762.353</v>
      </c>
      <c r="I164" s="173"/>
      <c r="J164" s="174">
        <f>ROUND(I164*H164,2)</f>
        <v>0</v>
      </c>
      <c r="K164" s="175"/>
      <c r="L164" s="41"/>
      <c r="M164" s="176" t="s">
        <v>3</v>
      </c>
      <c r="N164" s="177" t="s">
        <v>51</v>
      </c>
      <c r="O164" s="74"/>
      <c r="P164" s="178">
        <f>O164*H164</f>
        <v>0</v>
      </c>
      <c r="Q164" s="178">
        <v>0.00036</v>
      </c>
      <c r="R164" s="178">
        <f>Q164*H164</f>
        <v>0.27444708</v>
      </c>
      <c r="S164" s="178">
        <v>0</v>
      </c>
      <c r="T164" s="179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180" t="s">
        <v>222</v>
      </c>
      <c r="AT164" s="180" t="s">
        <v>218</v>
      </c>
      <c r="AU164" s="180" t="s">
        <v>22</v>
      </c>
      <c r="AY164" s="20" t="s">
        <v>216</v>
      </c>
      <c r="BE164" s="181">
        <f>IF(N164="základní",J164,0)</f>
        <v>0</v>
      </c>
      <c r="BF164" s="181">
        <f>IF(N164="snížená",J164,0)</f>
        <v>0</v>
      </c>
      <c r="BG164" s="181">
        <f>IF(N164="zákl. přenesená",J164,0)</f>
        <v>0</v>
      </c>
      <c r="BH164" s="181">
        <f>IF(N164="sníž. přenesená",J164,0)</f>
        <v>0</v>
      </c>
      <c r="BI164" s="181">
        <f>IF(N164="nulová",J164,0)</f>
        <v>0</v>
      </c>
      <c r="BJ164" s="20" t="s">
        <v>88</v>
      </c>
      <c r="BK164" s="181">
        <f>ROUND(I164*H164,2)</f>
        <v>0</v>
      </c>
      <c r="BL164" s="20" t="s">
        <v>222</v>
      </c>
      <c r="BM164" s="180" t="s">
        <v>537</v>
      </c>
    </row>
    <row r="165" spans="1:51" s="13" customFormat="1" ht="12">
      <c r="A165" s="13"/>
      <c r="B165" s="182"/>
      <c r="C165" s="13"/>
      <c r="D165" s="183" t="s">
        <v>224</v>
      </c>
      <c r="E165" s="184" t="s">
        <v>3</v>
      </c>
      <c r="F165" s="185" t="s">
        <v>727</v>
      </c>
      <c r="G165" s="13"/>
      <c r="H165" s="186">
        <v>693.048</v>
      </c>
      <c r="I165" s="187"/>
      <c r="J165" s="13"/>
      <c r="K165" s="13"/>
      <c r="L165" s="182"/>
      <c r="M165" s="188"/>
      <c r="N165" s="189"/>
      <c r="O165" s="189"/>
      <c r="P165" s="189"/>
      <c r="Q165" s="189"/>
      <c r="R165" s="189"/>
      <c r="S165" s="189"/>
      <c r="T165" s="190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184" t="s">
        <v>224</v>
      </c>
      <c r="AU165" s="184" t="s">
        <v>22</v>
      </c>
      <c r="AV165" s="13" t="s">
        <v>22</v>
      </c>
      <c r="AW165" s="13" t="s">
        <v>41</v>
      </c>
      <c r="AX165" s="13" t="s">
        <v>88</v>
      </c>
      <c r="AY165" s="184" t="s">
        <v>216</v>
      </c>
    </row>
    <row r="166" spans="1:51" s="13" customFormat="1" ht="12">
      <c r="A166" s="13"/>
      <c r="B166" s="182"/>
      <c r="C166" s="13"/>
      <c r="D166" s="183" t="s">
        <v>224</v>
      </c>
      <c r="E166" s="13"/>
      <c r="F166" s="185" t="s">
        <v>758</v>
      </c>
      <c r="G166" s="13"/>
      <c r="H166" s="186">
        <v>762.353</v>
      </c>
      <c r="I166" s="187"/>
      <c r="J166" s="13"/>
      <c r="K166" s="13"/>
      <c r="L166" s="182"/>
      <c r="M166" s="188"/>
      <c r="N166" s="189"/>
      <c r="O166" s="189"/>
      <c r="P166" s="189"/>
      <c r="Q166" s="189"/>
      <c r="R166" s="189"/>
      <c r="S166" s="189"/>
      <c r="T166" s="190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184" t="s">
        <v>224</v>
      </c>
      <c r="AU166" s="184" t="s">
        <v>22</v>
      </c>
      <c r="AV166" s="13" t="s">
        <v>22</v>
      </c>
      <c r="AW166" s="13" t="s">
        <v>4</v>
      </c>
      <c r="AX166" s="13" t="s">
        <v>88</v>
      </c>
      <c r="AY166" s="184" t="s">
        <v>216</v>
      </c>
    </row>
    <row r="167" spans="1:65" s="2" customFormat="1" ht="49.05" customHeight="1">
      <c r="A167" s="40"/>
      <c r="B167" s="167"/>
      <c r="C167" s="168" t="s">
        <v>402</v>
      </c>
      <c r="D167" s="168" t="s">
        <v>218</v>
      </c>
      <c r="E167" s="169" t="s">
        <v>551</v>
      </c>
      <c r="F167" s="170" t="s">
        <v>552</v>
      </c>
      <c r="G167" s="171" t="s">
        <v>461</v>
      </c>
      <c r="H167" s="172">
        <v>1</v>
      </c>
      <c r="I167" s="173"/>
      <c r="J167" s="174">
        <f>ROUND(I167*H167,2)</f>
        <v>0</v>
      </c>
      <c r="K167" s="175"/>
      <c r="L167" s="41"/>
      <c r="M167" s="176" t="s">
        <v>3</v>
      </c>
      <c r="N167" s="177" t="s">
        <v>51</v>
      </c>
      <c r="O167" s="74"/>
      <c r="P167" s="178">
        <f>O167*H167</f>
        <v>0</v>
      </c>
      <c r="Q167" s="178">
        <v>0</v>
      </c>
      <c r="R167" s="178">
        <f>Q167*H167</f>
        <v>0</v>
      </c>
      <c r="S167" s="178">
        <v>0.082</v>
      </c>
      <c r="T167" s="179">
        <f>S167*H167</f>
        <v>0.082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180" t="s">
        <v>222</v>
      </c>
      <c r="AT167" s="180" t="s">
        <v>218</v>
      </c>
      <c r="AU167" s="180" t="s">
        <v>22</v>
      </c>
      <c r="AY167" s="20" t="s">
        <v>216</v>
      </c>
      <c r="BE167" s="181">
        <f>IF(N167="základní",J167,0)</f>
        <v>0</v>
      </c>
      <c r="BF167" s="181">
        <f>IF(N167="snížená",J167,0)</f>
        <v>0</v>
      </c>
      <c r="BG167" s="181">
        <f>IF(N167="zákl. přenesená",J167,0)</f>
        <v>0</v>
      </c>
      <c r="BH167" s="181">
        <f>IF(N167="sníž. přenesená",J167,0)</f>
        <v>0</v>
      </c>
      <c r="BI167" s="181">
        <f>IF(N167="nulová",J167,0)</f>
        <v>0</v>
      </c>
      <c r="BJ167" s="20" t="s">
        <v>88</v>
      </c>
      <c r="BK167" s="181">
        <f>ROUND(I167*H167,2)</f>
        <v>0</v>
      </c>
      <c r="BL167" s="20" t="s">
        <v>222</v>
      </c>
      <c r="BM167" s="180" t="s">
        <v>553</v>
      </c>
    </row>
    <row r="168" spans="1:47" s="2" customFormat="1" ht="12">
      <c r="A168" s="40"/>
      <c r="B168" s="41"/>
      <c r="C168" s="40"/>
      <c r="D168" s="183" t="s">
        <v>229</v>
      </c>
      <c r="E168" s="40"/>
      <c r="F168" s="191" t="s">
        <v>759</v>
      </c>
      <c r="G168" s="40"/>
      <c r="H168" s="40"/>
      <c r="I168" s="192"/>
      <c r="J168" s="40"/>
      <c r="K168" s="40"/>
      <c r="L168" s="41"/>
      <c r="M168" s="193"/>
      <c r="N168" s="194"/>
      <c r="O168" s="74"/>
      <c r="P168" s="74"/>
      <c r="Q168" s="74"/>
      <c r="R168" s="74"/>
      <c r="S168" s="74"/>
      <c r="T168" s="75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T168" s="20" t="s">
        <v>229</v>
      </c>
      <c r="AU168" s="20" t="s">
        <v>22</v>
      </c>
    </row>
    <row r="169" spans="1:63" s="12" customFormat="1" ht="22.8" customHeight="1">
      <c r="A169" s="12"/>
      <c r="B169" s="154"/>
      <c r="C169" s="12"/>
      <c r="D169" s="155" t="s">
        <v>79</v>
      </c>
      <c r="E169" s="165" t="s">
        <v>555</v>
      </c>
      <c r="F169" s="165" t="s">
        <v>556</v>
      </c>
      <c r="G169" s="12"/>
      <c r="H169" s="12"/>
      <c r="I169" s="157"/>
      <c r="J169" s="166">
        <f>BK169</f>
        <v>0</v>
      </c>
      <c r="K169" s="12"/>
      <c r="L169" s="154"/>
      <c r="M169" s="159"/>
      <c r="N169" s="160"/>
      <c r="O169" s="160"/>
      <c r="P169" s="161">
        <f>SUM(P170:P184)</f>
        <v>0</v>
      </c>
      <c r="Q169" s="160"/>
      <c r="R169" s="161">
        <f>SUM(R170:R184)</f>
        <v>0</v>
      </c>
      <c r="S169" s="160"/>
      <c r="T169" s="162">
        <f>SUM(T170:T184)</f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155" t="s">
        <v>88</v>
      </c>
      <c r="AT169" s="163" t="s">
        <v>79</v>
      </c>
      <c r="AU169" s="163" t="s">
        <v>88</v>
      </c>
      <c r="AY169" s="155" t="s">
        <v>216</v>
      </c>
      <c r="BK169" s="164">
        <f>SUM(BK170:BK184)</f>
        <v>0</v>
      </c>
    </row>
    <row r="170" spans="1:65" s="2" customFormat="1" ht="37.8" customHeight="1">
      <c r="A170" s="40"/>
      <c r="B170" s="167"/>
      <c r="C170" s="168" t="s">
        <v>411</v>
      </c>
      <c r="D170" s="168" t="s">
        <v>218</v>
      </c>
      <c r="E170" s="169" t="s">
        <v>558</v>
      </c>
      <c r="F170" s="170" t="s">
        <v>559</v>
      </c>
      <c r="G170" s="171" t="s">
        <v>299</v>
      </c>
      <c r="H170" s="172">
        <v>46.574</v>
      </c>
      <c r="I170" s="173"/>
      <c r="J170" s="174">
        <f>ROUND(I170*H170,2)</f>
        <v>0</v>
      </c>
      <c r="K170" s="175"/>
      <c r="L170" s="41"/>
      <c r="M170" s="176" t="s">
        <v>3</v>
      </c>
      <c r="N170" s="177" t="s">
        <v>51</v>
      </c>
      <c r="O170" s="74"/>
      <c r="P170" s="178">
        <f>O170*H170</f>
        <v>0</v>
      </c>
      <c r="Q170" s="178">
        <v>0</v>
      </c>
      <c r="R170" s="178">
        <f>Q170*H170</f>
        <v>0</v>
      </c>
      <c r="S170" s="178">
        <v>0</v>
      </c>
      <c r="T170" s="179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180" t="s">
        <v>222</v>
      </c>
      <c r="AT170" s="180" t="s">
        <v>218</v>
      </c>
      <c r="AU170" s="180" t="s">
        <v>22</v>
      </c>
      <c r="AY170" s="20" t="s">
        <v>216</v>
      </c>
      <c r="BE170" s="181">
        <f>IF(N170="základní",J170,0)</f>
        <v>0</v>
      </c>
      <c r="BF170" s="181">
        <f>IF(N170="snížená",J170,0)</f>
        <v>0</v>
      </c>
      <c r="BG170" s="181">
        <f>IF(N170="zákl. přenesená",J170,0)</f>
        <v>0</v>
      </c>
      <c r="BH170" s="181">
        <f>IF(N170="sníž. přenesená",J170,0)</f>
        <v>0</v>
      </c>
      <c r="BI170" s="181">
        <f>IF(N170="nulová",J170,0)</f>
        <v>0</v>
      </c>
      <c r="BJ170" s="20" t="s">
        <v>88</v>
      </c>
      <c r="BK170" s="181">
        <f>ROUND(I170*H170,2)</f>
        <v>0</v>
      </c>
      <c r="BL170" s="20" t="s">
        <v>222</v>
      </c>
      <c r="BM170" s="180" t="s">
        <v>560</v>
      </c>
    </row>
    <row r="171" spans="1:65" s="2" customFormat="1" ht="49.05" customHeight="1">
      <c r="A171" s="40"/>
      <c r="B171" s="167"/>
      <c r="C171" s="168" t="s">
        <v>418</v>
      </c>
      <c r="D171" s="168" t="s">
        <v>218</v>
      </c>
      <c r="E171" s="169" t="s">
        <v>562</v>
      </c>
      <c r="F171" s="170" t="s">
        <v>563</v>
      </c>
      <c r="G171" s="171" t="s">
        <v>299</v>
      </c>
      <c r="H171" s="172">
        <v>900.57</v>
      </c>
      <c r="I171" s="173"/>
      <c r="J171" s="174">
        <f>ROUND(I171*H171,2)</f>
        <v>0</v>
      </c>
      <c r="K171" s="175"/>
      <c r="L171" s="41"/>
      <c r="M171" s="176" t="s">
        <v>3</v>
      </c>
      <c r="N171" s="177" t="s">
        <v>51</v>
      </c>
      <c r="O171" s="74"/>
      <c r="P171" s="178">
        <f>O171*H171</f>
        <v>0</v>
      </c>
      <c r="Q171" s="178">
        <v>0</v>
      </c>
      <c r="R171" s="178">
        <f>Q171*H171</f>
        <v>0</v>
      </c>
      <c r="S171" s="178">
        <v>0</v>
      </c>
      <c r="T171" s="179">
        <f>S171*H171</f>
        <v>0</v>
      </c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R171" s="180" t="s">
        <v>222</v>
      </c>
      <c r="AT171" s="180" t="s">
        <v>218</v>
      </c>
      <c r="AU171" s="180" t="s">
        <v>22</v>
      </c>
      <c r="AY171" s="20" t="s">
        <v>216</v>
      </c>
      <c r="BE171" s="181">
        <f>IF(N171="základní",J171,0)</f>
        <v>0</v>
      </c>
      <c r="BF171" s="181">
        <f>IF(N171="snížená",J171,0)</f>
        <v>0</v>
      </c>
      <c r="BG171" s="181">
        <f>IF(N171="zákl. přenesená",J171,0)</f>
        <v>0</v>
      </c>
      <c r="BH171" s="181">
        <f>IF(N171="sníž. přenesená",J171,0)</f>
        <v>0</v>
      </c>
      <c r="BI171" s="181">
        <f>IF(N171="nulová",J171,0)</f>
        <v>0</v>
      </c>
      <c r="BJ171" s="20" t="s">
        <v>88</v>
      </c>
      <c r="BK171" s="181">
        <f>ROUND(I171*H171,2)</f>
        <v>0</v>
      </c>
      <c r="BL171" s="20" t="s">
        <v>222</v>
      </c>
      <c r="BM171" s="180" t="s">
        <v>760</v>
      </c>
    </row>
    <row r="172" spans="1:47" s="2" customFormat="1" ht="12">
      <c r="A172" s="40"/>
      <c r="B172" s="41"/>
      <c r="C172" s="40"/>
      <c r="D172" s="183" t="s">
        <v>229</v>
      </c>
      <c r="E172" s="40"/>
      <c r="F172" s="191" t="s">
        <v>565</v>
      </c>
      <c r="G172" s="40"/>
      <c r="H172" s="40"/>
      <c r="I172" s="192"/>
      <c r="J172" s="40"/>
      <c r="K172" s="40"/>
      <c r="L172" s="41"/>
      <c r="M172" s="193"/>
      <c r="N172" s="194"/>
      <c r="O172" s="74"/>
      <c r="P172" s="74"/>
      <c r="Q172" s="74"/>
      <c r="R172" s="74"/>
      <c r="S172" s="74"/>
      <c r="T172" s="75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T172" s="20" t="s">
        <v>229</v>
      </c>
      <c r="AU172" s="20" t="s">
        <v>22</v>
      </c>
    </row>
    <row r="173" spans="1:51" s="13" customFormat="1" ht="12">
      <c r="A173" s="13"/>
      <c r="B173" s="182"/>
      <c r="C173" s="13"/>
      <c r="D173" s="183" t="s">
        <v>224</v>
      </c>
      <c r="E173" s="184" t="s">
        <v>3</v>
      </c>
      <c r="F173" s="185" t="s">
        <v>566</v>
      </c>
      <c r="G173" s="13"/>
      <c r="H173" s="186">
        <v>81.87</v>
      </c>
      <c r="I173" s="187"/>
      <c r="J173" s="13"/>
      <c r="K173" s="13"/>
      <c r="L173" s="182"/>
      <c r="M173" s="188"/>
      <c r="N173" s="189"/>
      <c r="O173" s="189"/>
      <c r="P173" s="189"/>
      <c r="Q173" s="189"/>
      <c r="R173" s="189"/>
      <c r="S173" s="189"/>
      <c r="T173" s="190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184" t="s">
        <v>224</v>
      </c>
      <c r="AU173" s="184" t="s">
        <v>22</v>
      </c>
      <c r="AV173" s="13" t="s">
        <v>22</v>
      </c>
      <c r="AW173" s="13" t="s">
        <v>41</v>
      </c>
      <c r="AX173" s="13" t="s">
        <v>88</v>
      </c>
      <c r="AY173" s="184" t="s">
        <v>216</v>
      </c>
    </row>
    <row r="174" spans="1:51" s="13" customFormat="1" ht="12">
      <c r="A174" s="13"/>
      <c r="B174" s="182"/>
      <c r="C174" s="13"/>
      <c r="D174" s="183" t="s">
        <v>224</v>
      </c>
      <c r="E174" s="13"/>
      <c r="F174" s="185" t="s">
        <v>567</v>
      </c>
      <c r="G174" s="13"/>
      <c r="H174" s="186">
        <v>900.57</v>
      </c>
      <c r="I174" s="187"/>
      <c r="J174" s="13"/>
      <c r="K174" s="13"/>
      <c r="L174" s="182"/>
      <c r="M174" s="188"/>
      <c r="N174" s="189"/>
      <c r="O174" s="189"/>
      <c r="P174" s="189"/>
      <c r="Q174" s="189"/>
      <c r="R174" s="189"/>
      <c r="S174" s="189"/>
      <c r="T174" s="190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184" t="s">
        <v>224</v>
      </c>
      <c r="AU174" s="184" t="s">
        <v>22</v>
      </c>
      <c r="AV174" s="13" t="s">
        <v>22</v>
      </c>
      <c r="AW174" s="13" t="s">
        <v>4</v>
      </c>
      <c r="AX174" s="13" t="s">
        <v>88</v>
      </c>
      <c r="AY174" s="184" t="s">
        <v>216</v>
      </c>
    </row>
    <row r="175" spans="1:65" s="2" customFormat="1" ht="49.05" customHeight="1">
      <c r="A175" s="40"/>
      <c r="B175" s="167"/>
      <c r="C175" s="168" t="s">
        <v>426</v>
      </c>
      <c r="D175" s="168" t="s">
        <v>218</v>
      </c>
      <c r="E175" s="169" t="s">
        <v>562</v>
      </c>
      <c r="F175" s="170" t="s">
        <v>563</v>
      </c>
      <c r="G175" s="171" t="s">
        <v>299</v>
      </c>
      <c r="H175" s="172">
        <v>856.68</v>
      </c>
      <c r="I175" s="173"/>
      <c r="J175" s="174">
        <f>ROUND(I175*H175,2)</f>
        <v>0</v>
      </c>
      <c r="K175" s="175"/>
      <c r="L175" s="41"/>
      <c r="M175" s="176" t="s">
        <v>3</v>
      </c>
      <c r="N175" s="177" t="s">
        <v>51</v>
      </c>
      <c r="O175" s="74"/>
      <c r="P175" s="178">
        <f>O175*H175</f>
        <v>0</v>
      </c>
      <c r="Q175" s="178">
        <v>0</v>
      </c>
      <c r="R175" s="178">
        <f>Q175*H175</f>
        <v>0</v>
      </c>
      <c r="S175" s="178">
        <v>0</v>
      </c>
      <c r="T175" s="179">
        <f>S175*H175</f>
        <v>0</v>
      </c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R175" s="180" t="s">
        <v>222</v>
      </c>
      <c r="AT175" s="180" t="s">
        <v>218</v>
      </c>
      <c r="AU175" s="180" t="s">
        <v>22</v>
      </c>
      <c r="AY175" s="20" t="s">
        <v>216</v>
      </c>
      <c r="BE175" s="181">
        <f>IF(N175="základní",J175,0)</f>
        <v>0</v>
      </c>
      <c r="BF175" s="181">
        <f>IF(N175="snížená",J175,0)</f>
        <v>0</v>
      </c>
      <c r="BG175" s="181">
        <f>IF(N175="zákl. přenesená",J175,0)</f>
        <v>0</v>
      </c>
      <c r="BH175" s="181">
        <f>IF(N175="sníž. přenesená",J175,0)</f>
        <v>0</v>
      </c>
      <c r="BI175" s="181">
        <f>IF(N175="nulová",J175,0)</f>
        <v>0</v>
      </c>
      <c r="BJ175" s="20" t="s">
        <v>88</v>
      </c>
      <c r="BK175" s="181">
        <f>ROUND(I175*H175,2)</f>
        <v>0</v>
      </c>
      <c r="BL175" s="20" t="s">
        <v>222</v>
      </c>
      <c r="BM175" s="180" t="s">
        <v>761</v>
      </c>
    </row>
    <row r="176" spans="1:47" s="2" customFormat="1" ht="12">
      <c r="A176" s="40"/>
      <c r="B176" s="41"/>
      <c r="C176" s="40"/>
      <c r="D176" s="183" t="s">
        <v>229</v>
      </c>
      <c r="E176" s="40"/>
      <c r="F176" s="191" t="s">
        <v>570</v>
      </c>
      <c r="G176" s="40"/>
      <c r="H176" s="40"/>
      <c r="I176" s="192"/>
      <c r="J176" s="40"/>
      <c r="K176" s="40"/>
      <c r="L176" s="41"/>
      <c r="M176" s="193"/>
      <c r="N176" s="194"/>
      <c r="O176" s="74"/>
      <c r="P176" s="74"/>
      <c r="Q176" s="74"/>
      <c r="R176" s="74"/>
      <c r="S176" s="74"/>
      <c r="T176" s="75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T176" s="20" t="s">
        <v>229</v>
      </c>
      <c r="AU176" s="20" t="s">
        <v>22</v>
      </c>
    </row>
    <row r="177" spans="1:51" s="13" customFormat="1" ht="12">
      <c r="A177" s="13"/>
      <c r="B177" s="182"/>
      <c r="C177" s="13"/>
      <c r="D177" s="183" t="s">
        <v>224</v>
      </c>
      <c r="E177" s="184" t="s">
        <v>3</v>
      </c>
      <c r="F177" s="185" t="s">
        <v>762</v>
      </c>
      <c r="G177" s="13"/>
      <c r="H177" s="186">
        <v>12.98</v>
      </c>
      <c r="I177" s="187"/>
      <c r="J177" s="13"/>
      <c r="K177" s="13"/>
      <c r="L177" s="182"/>
      <c r="M177" s="188"/>
      <c r="N177" s="189"/>
      <c r="O177" s="189"/>
      <c r="P177" s="189"/>
      <c r="Q177" s="189"/>
      <c r="R177" s="189"/>
      <c r="S177" s="189"/>
      <c r="T177" s="190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184" t="s">
        <v>224</v>
      </c>
      <c r="AU177" s="184" t="s">
        <v>22</v>
      </c>
      <c r="AV177" s="13" t="s">
        <v>22</v>
      </c>
      <c r="AW177" s="13" t="s">
        <v>41</v>
      </c>
      <c r="AX177" s="13" t="s">
        <v>88</v>
      </c>
      <c r="AY177" s="184" t="s">
        <v>216</v>
      </c>
    </row>
    <row r="178" spans="1:51" s="13" customFormat="1" ht="12">
      <c r="A178" s="13"/>
      <c r="B178" s="182"/>
      <c r="C178" s="13"/>
      <c r="D178" s="183" t="s">
        <v>224</v>
      </c>
      <c r="E178" s="13"/>
      <c r="F178" s="185" t="s">
        <v>763</v>
      </c>
      <c r="G178" s="13"/>
      <c r="H178" s="186">
        <v>856.68</v>
      </c>
      <c r="I178" s="187"/>
      <c r="J178" s="13"/>
      <c r="K178" s="13"/>
      <c r="L178" s="182"/>
      <c r="M178" s="188"/>
      <c r="N178" s="189"/>
      <c r="O178" s="189"/>
      <c r="P178" s="189"/>
      <c r="Q178" s="189"/>
      <c r="R178" s="189"/>
      <c r="S178" s="189"/>
      <c r="T178" s="190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184" t="s">
        <v>224</v>
      </c>
      <c r="AU178" s="184" t="s">
        <v>22</v>
      </c>
      <c r="AV178" s="13" t="s">
        <v>22</v>
      </c>
      <c r="AW178" s="13" t="s">
        <v>4</v>
      </c>
      <c r="AX178" s="13" t="s">
        <v>88</v>
      </c>
      <c r="AY178" s="184" t="s">
        <v>216</v>
      </c>
    </row>
    <row r="179" spans="1:65" s="2" customFormat="1" ht="49.05" customHeight="1">
      <c r="A179" s="40"/>
      <c r="B179" s="167"/>
      <c r="C179" s="168" t="s">
        <v>433</v>
      </c>
      <c r="D179" s="168" t="s">
        <v>218</v>
      </c>
      <c r="E179" s="169" t="s">
        <v>562</v>
      </c>
      <c r="F179" s="170" t="s">
        <v>563</v>
      </c>
      <c r="G179" s="171" t="s">
        <v>299</v>
      </c>
      <c r="H179" s="172">
        <v>130.21</v>
      </c>
      <c r="I179" s="173"/>
      <c r="J179" s="174">
        <f>ROUND(I179*H179,2)</f>
        <v>0</v>
      </c>
      <c r="K179" s="175"/>
      <c r="L179" s="41"/>
      <c r="M179" s="176" t="s">
        <v>3</v>
      </c>
      <c r="N179" s="177" t="s">
        <v>51</v>
      </c>
      <c r="O179" s="74"/>
      <c r="P179" s="178">
        <f>O179*H179</f>
        <v>0</v>
      </c>
      <c r="Q179" s="178">
        <v>0</v>
      </c>
      <c r="R179" s="178">
        <f>Q179*H179</f>
        <v>0</v>
      </c>
      <c r="S179" s="178">
        <v>0</v>
      </c>
      <c r="T179" s="179">
        <f>S179*H179</f>
        <v>0</v>
      </c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R179" s="180" t="s">
        <v>222</v>
      </c>
      <c r="AT179" s="180" t="s">
        <v>218</v>
      </c>
      <c r="AU179" s="180" t="s">
        <v>22</v>
      </c>
      <c r="AY179" s="20" t="s">
        <v>216</v>
      </c>
      <c r="BE179" s="181">
        <f>IF(N179="základní",J179,0)</f>
        <v>0</v>
      </c>
      <c r="BF179" s="181">
        <f>IF(N179="snížená",J179,0)</f>
        <v>0</v>
      </c>
      <c r="BG179" s="181">
        <f>IF(N179="zákl. přenesená",J179,0)</f>
        <v>0</v>
      </c>
      <c r="BH179" s="181">
        <f>IF(N179="sníž. přenesená",J179,0)</f>
        <v>0</v>
      </c>
      <c r="BI179" s="181">
        <f>IF(N179="nulová",J179,0)</f>
        <v>0</v>
      </c>
      <c r="BJ179" s="20" t="s">
        <v>88</v>
      </c>
      <c r="BK179" s="181">
        <f>ROUND(I179*H179,2)</f>
        <v>0</v>
      </c>
      <c r="BL179" s="20" t="s">
        <v>222</v>
      </c>
      <c r="BM179" s="180" t="s">
        <v>764</v>
      </c>
    </row>
    <row r="180" spans="1:47" s="2" customFormat="1" ht="12">
      <c r="A180" s="40"/>
      <c r="B180" s="41"/>
      <c r="C180" s="40"/>
      <c r="D180" s="183" t="s">
        <v>229</v>
      </c>
      <c r="E180" s="40"/>
      <c r="F180" s="191" t="s">
        <v>295</v>
      </c>
      <c r="G180" s="40"/>
      <c r="H180" s="40"/>
      <c r="I180" s="192"/>
      <c r="J180" s="40"/>
      <c r="K180" s="40"/>
      <c r="L180" s="41"/>
      <c r="M180" s="193"/>
      <c r="N180" s="194"/>
      <c r="O180" s="74"/>
      <c r="P180" s="74"/>
      <c r="Q180" s="74"/>
      <c r="R180" s="74"/>
      <c r="S180" s="74"/>
      <c r="T180" s="75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T180" s="20" t="s">
        <v>229</v>
      </c>
      <c r="AU180" s="20" t="s">
        <v>22</v>
      </c>
    </row>
    <row r="181" spans="1:51" s="13" customFormat="1" ht="12">
      <c r="A181" s="13"/>
      <c r="B181" s="182"/>
      <c r="C181" s="13"/>
      <c r="D181" s="183" t="s">
        <v>224</v>
      </c>
      <c r="E181" s="184" t="s">
        <v>3</v>
      </c>
      <c r="F181" s="185" t="s">
        <v>765</v>
      </c>
      <c r="G181" s="13"/>
      <c r="H181" s="186">
        <v>26.042</v>
      </c>
      <c r="I181" s="187"/>
      <c r="J181" s="13"/>
      <c r="K181" s="13"/>
      <c r="L181" s="182"/>
      <c r="M181" s="188"/>
      <c r="N181" s="189"/>
      <c r="O181" s="189"/>
      <c r="P181" s="189"/>
      <c r="Q181" s="189"/>
      <c r="R181" s="189"/>
      <c r="S181" s="189"/>
      <c r="T181" s="190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184" t="s">
        <v>224</v>
      </c>
      <c r="AU181" s="184" t="s">
        <v>22</v>
      </c>
      <c r="AV181" s="13" t="s">
        <v>22</v>
      </c>
      <c r="AW181" s="13" t="s">
        <v>41</v>
      </c>
      <c r="AX181" s="13" t="s">
        <v>88</v>
      </c>
      <c r="AY181" s="184" t="s">
        <v>216</v>
      </c>
    </row>
    <row r="182" spans="1:51" s="13" customFormat="1" ht="12">
      <c r="A182" s="13"/>
      <c r="B182" s="182"/>
      <c r="C182" s="13"/>
      <c r="D182" s="183" t="s">
        <v>224</v>
      </c>
      <c r="E182" s="13"/>
      <c r="F182" s="185" t="s">
        <v>766</v>
      </c>
      <c r="G182" s="13"/>
      <c r="H182" s="186">
        <v>130.21</v>
      </c>
      <c r="I182" s="187"/>
      <c r="J182" s="13"/>
      <c r="K182" s="13"/>
      <c r="L182" s="182"/>
      <c r="M182" s="188"/>
      <c r="N182" s="189"/>
      <c r="O182" s="189"/>
      <c r="P182" s="189"/>
      <c r="Q182" s="189"/>
      <c r="R182" s="189"/>
      <c r="S182" s="189"/>
      <c r="T182" s="190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184" t="s">
        <v>224</v>
      </c>
      <c r="AU182" s="184" t="s">
        <v>22</v>
      </c>
      <c r="AV182" s="13" t="s">
        <v>22</v>
      </c>
      <c r="AW182" s="13" t="s">
        <v>4</v>
      </c>
      <c r="AX182" s="13" t="s">
        <v>88</v>
      </c>
      <c r="AY182" s="184" t="s">
        <v>216</v>
      </c>
    </row>
    <row r="183" spans="1:65" s="2" customFormat="1" ht="37.8" customHeight="1">
      <c r="A183" s="40"/>
      <c r="B183" s="167"/>
      <c r="C183" s="168" t="s">
        <v>439</v>
      </c>
      <c r="D183" s="168" t="s">
        <v>218</v>
      </c>
      <c r="E183" s="169" t="s">
        <v>586</v>
      </c>
      <c r="F183" s="170" t="s">
        <v>587</v>
      </c>
      <c r="G183" s="171" t="s">
        <v>299</v>
      </c>
      <c r="H183" s="172">
        <v>12.98</v>
      </c>
      <c r="I183" s="173"/>
      <c r="J183" s="174">
        <f>ROUND(I183*H183,2)</f>
        <v>0</v>
      </c>
      <c r="K183" s="175"/>
      <c r="L183" s="41"/>
      <c r="M183" s="176" t="s">
        <v>3</v>
      </c>
      <c r="N183" s="177" t="s">
        <v>51</v>
      </c>
      <c r="O183" s="74"/>
      <c r="P183" s="178">
        <f>O183*H183</f>
        <v>0</v>
      </c>
      <c r="Q183" s="178">
        <v>0</v>
      </c>
      <c r="R183" s="178">
        <f>Q183*H183</f>
        <v>0</v>
      </c>
      <c r="S183" s="178">
        <v>0</v>
      </c>
      <c r="T183" s="179">
        <f>S183*H183</f>
        <v>0</v>
      </c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R183" s="180" t="s">
        <v>222</v>
      </c>
      <c r="AT183" s="180" t="s">
        <v>218</v>
      </c>
      <c r="AU183" s="180" t="s">
        <v>22</v>
      </c>
      <c r="AY183" s="20" t="s">
        <v>216</v>
      </c>
      <c r="BE183" s="181">
        <f>IF(N183="základní",J183,0)</f>
        <v>0</v>
      </c>
      <c r="BF183" s="181">
        <f>IF(N183="snížená",J183,0)</f>
        <v>0</v>
      </c>
      <c r="BG183" s="181">
        <f>IF(N183="zákl. přenesená",J183,0)</f>
        <v>0</v>
      </c>
      <c r="BH183" s="181">
        <f>IF(N183="sníž. přenesená",J183,0)</f>
        <v>0</v>
      </c>
      <c r="BI183" s="181">
        <f>IF(N183="nulová",J183,0)</f>
        <v>0</v>
      </c>
      <c r="BJ183" s="20" t="s">
        <v>88</v>
      </c>
      <c r="BK183" s="181">
        <f>ROUND(I183*H183,2)</f>
        <v>0</v>
      </c>
      <c r="BL183" s="20" t="s">
        <v>222</v>
      </c>
      <c r="BM183" s="180" t="s">
        <v>767</v>
      </c>
    </row>
    <row r="184" spans="1:65" s="2" customFormat="1" ht="37.8" customHeight="1">
      <c r="A184" s="40"/>
      <c r="B184" s="167"/>
      <c r="C184" s="168" t="s">
        <v>444</v>
      </c>
      <c r="D184" s="168" t="s">
        <v>218</v>
      </c>
      <c r="E184" s="169" t="s">
        <v>590</v>
      </c>
      <c r="F184" s="170" t="s">
        <v>298</v>
      </c>
      <c r="G184" s="171" t="s">
        <v>299</v>
      </c>
      <c r="H184" s="172">
        <v>25.96</v>
      </c>
      <c r="I184" s="173"/>
      <c r="J184" s="174">
        <f>ROUND(I184*H184,2)</f>
        <v>0</v>
      </c>
      <c r="K184" s="175"/>
      <c r="L184" s="41"/>
      <c r="M184" s="176" t="s">
        <v>3</v>
      </c>
      <c r="N184" s="177" t="s">
        <v>51</v>
      </c>
      <c r="O184" s="74"/>
      <c r="P184" s="178">
        <f>O184*H184</f>
        <v>0</v>
      </c>
      <c r="Q184" s="178">
        <v>0</v>
      </c>
      <c r="R184" s="178">
        <f>Q184*H184</f>
        <v>0</v>
      </c>
      <c r="S184" s="178">
        <v>0</v>
      </c>
      <c r="T184" s="179">
        <f>S184*H184</f>
        <v>0</v>
      </c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R184" s="180" t="s">
        <v>222</v>
      </c>
      <c r="AT184" s="180" t="s">
        <v>218</v>
      </c>
      <c r="AU184" s="180" t="s">
        <v>22</v>
      </c>
      <c r="AY184" s="20" t="s">
        <v>216</v>
      </c>
      <c r="BE184" s="181">
        <f>IF(N184="základní",J184,0)</f>
        <v>0</v>
      </c>
      <c r="BF184" s="181">
        <f>IF(N184="snížená",J184,0)</f>
        <v>0</v>
      </c>
      <c r="BG184" s="181">
        <f>IF(N184="zákl. přenesená",J184,0)</f>
        <v>0</v>
      </c>
      <c r="BH184" s="181">
        <f>IF(N184="sníž. přenesená",J184,0)</f>
        <v>0</v>
      </c>
      <c r="BI184" s="181">
        <f>IF(N184="nulová",J184,0)</f>
        <v>0</v>
      </c>
      <c r="BJ184" s="20" t="s">
        <v>88</v>
      </c>
      <c r="BK184" s="181">
        <f>ROUND(I184*H184,2)</f>
        <v>0</v>
      </c>
      <c r="BL184" s="20" t="s">
        <v>222</v>
      </c>
      <c r="BM184" s="180" t="s">
        <v>591</v>
      </c>
    </row>
    <row r="185" spans="1:63" s="12" customFormat="1" ht="22.8" customHeight="1">
      <c r="A185" s="12"/>
      <c r="B185" s="154"/>
      <c r="C185" s="12"/>
      <c r="D185" s="155" t="s">
        <v>79</v>
      </c>
      <c r="E185" s="165" t="s">
        <v>592</v>
      </c>
      <c r="F185" s="165" t="s">
        <v>593</v>
      </c>
      <c r="G185" s="12"/>
      <c r="H185" s="12"/>
      <c r="I185" s="157"/>
      <c r="J185" s="166">
        <f>BK185</f>
        <v>0</v>
      </c>
      <c r="K185" s="12"/>
      <c r="L185" s="154"/>
      <c r="M185" s="159"/>
      <c r="N185" s="160"/>
      <c r="O185" s="160"/>
      <c r="P185" s="161">
        <f>SUM(P186:P187)</f>
        <v>0</v>
      </c>
      <c r="Q185" s="160"/>
      <c r="R185" s="161">
        <f>SUM(R186:R187)</f>
        <v>0</v>
      </c>
      <c r="S185" s="160"/>
      <c r="T185" s="162">
        <f>SUM(T186:T187)</f>
        <v>0</v>
      </c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R185" s="155" t="s">
        <v>88</v>
      </c>
      <c r="AT185" s="163" t="s">
        <v>79</v>
      </c>
      <c r="AU185" s="163" t="s">
        <v>88</v>
      </c>
      <c r="AY185" s="155" t="s">
        <v>216</v>
      </c>
      <c r="BK185" s="164">
        <f>SUM(BK186:BK187)</f>
        <v>0</v>
      </c>
    </row>
    <row r="186" spans="1:65" s="2" customFormat="1" ht="37.8" customHeight="1">
      <c r="A186" s="40"/>
      <c r="B186" s="167"/>
      <c r="C186" s="168" t="s">
        <v>449</v>
      </c>
      <c r="D186" s="168" t="s">
        <v>218</v>
      </c>
      <c r="E186" s="169" t="s">
        <v>595</v>
      </c>
      <c r="F186" s="170" t="s">
        <v>596</v>
      </c>
      <c r="G186" s="171" t="s">
        <v>299</v>
      </c>
      <c r="H186" s="172">
        <v>905.618</v>
      </c>
      <c r="I186" s="173"/>
      <c r="J186" s="174">
        <f>ROUND(I186*H186,2)</f>
        <v>0</v>
      </c>
      <c r="K186" s="175"/>
      <c r="L186" s="41"/>
      <c r="M186" s="176" t="s">
        <v>3</v>
      </c>
      <c r="N186" s="177" t="s">
        <v>51</v>
      </c>
      <c r="O186" s="74"/>
      <c r="P186" s="178">
        <f>O186*H186</f>
        <v>0</v>
      </c>
      <c r="Q186" s="178">
        <v>0</v>
      </c>
      <c r="R186" s="178">
        <f>Q186*H186</f>
        <v>0</v>
      </c>
      <c r="S186" s="178">
        <v>0</v>
      </c>
      <c r="T186" s="179">
        <f>S186*H186</f>
        <v>0</v>
      </c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R186" s="180" t="s">
        <v>222</v>
      </c>
      <c r="AT186" s="180" t="s">
        <v>218</v>
      </c>
      <c r="AU186" s="180" t="s">
        <v>22</v>
      </c>
      <c r="AY186" s="20" t="s">
        <v>216</v>
      </c>
      <c r="BE186" s="181">
        <f>IF(N186="základní",J186,0)</f>
        <v>0</v>
      </c>
      <c r="BF186" s="181">
        <f>IF(N186="snížená",J186,0)</f>
        <v>0</v>
      </c>
      <c r="BG186" s="181">
        <f>IF(N186="zákl. přenesená",J186,0)</f>
        <v>0</v>
      </c>
      <c r="BH186" s="181">
        <f>IF(N186="sníž. přenesená",J186,0)</f>
        <v>0</v>
      </c>
      <c r="BI186" s="181">
        <f>IF(N186="nulová",J186,0)</f>
        <v>0</v>
      </c>
      <c r="BJ186" s="20" t="s">
        <v>88</v>
      </c>
      <c r="BK186" s="181">
        <f>ROUND(I186*H186,2)</f>
        <v>0</v>
      </c>
      <c r="BL186" s="20" t="s">
        <v>222</v>
      </c>
      <c r="BM186" s="180" t="s">
        <v>597</v>
      </c>
    </row>
    <row r="187" spans="1:65" s="2" customFormat="1" ht="37.8" customHeight="1">
      <c r="A187" s="40"/>
      <c r="B187" s="167"/>
      <c r="C187" s="168" t="s">
        <v>454</v>
      </c>
      <c r="D187" s="168" t="s">
        <v>218</v>
      </c>
      <c r="E187" s="169" t="s">
        <v>599</v>
      </c>
      <c r="F187" s="170" t="s">
        <v>600</v>
      </c>
      <c r="G187" s="171" t="s">
        <v>299</v>
      </c>
      <c r="H187" s="172">
        <v>905.618</v>
      </c>
      <c r="I187" s="173"/>
      <c r="J187" s="174">
        <f>ROUND(I187*H187,2)</f>
        <v>0</v>
      </c>
      <c r="K187" s="175"/>
      <c r="L187" s="41"/>
      <c r="M187" s="214" t="s">
        <v>3</v>
      </c>
      <c r="N187" s="215" t="s">
        <v>51</v>
      </c>
      <c r="O187" s="216"/>
      <c r="P187" s="217">
        <f>O187*H187</f>
        <v>0</v>
      </c>
      <c r="Q187" s="217">
        <v>0</v>
      </c>
      <c r="R187" s="217">
        <f>Q187*H187</f>
        <v>0</v>
      </c>
      <c r="S187" s="217">
        <v>0</v>
      </c>
      <c r="T187" s="218">
        <f>S187*H187</f>
        <v>0</v>
      </c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R187" s="180" t="s">
        <v>222</v>
      </c>
      <c r="AT187" s="180" t="s">
        <v>218</v>
      </c>
      <c r="AU187" s="180" t="s">
        <v>22</v>
      </c>
      <c r="AY187" s="20" t="s">
        <v>216</v>
      </c>
      <c r="BE187" s="181">
        <f>IF(N187="základní",J187,0)</f>
        <v>0</v>
      </c>
      <c r="BF187" s="181">
        <f>IF(N187="snížená",J187,0)</f>
        <v>0</v>
      </c>
      <c r="BG187" s="181">
        <f>IF(N187="zákl. přenesená",J187,0)</f>
        <v>0</v>
      </c>
      <c r="BH187" s="181">
        <f>IF(N187="sníž. přenesená",J187,0)</f>
        <v>0</v>
      </c>
      <c r="BI187" s="181">
        <f>IF(N187="nulová",J187,0)</f>
        <v>0</v>
      </c>
      <c r="BJ187" s="20" t="s">
        <v>88</v>
      </c>
      <c r="BK187" s="181">
        <f>ROUND(I187*H187,2)</f>
        <v>0</v>
      </c>
      <c r="BL187" s="20" t="s">
        <v>222</v>
      </c>
      <c r="BM187" s="180" t="s">
        <v>601</v>
      </c>
    </row>
    <row r="188" spans="1:31" s="2" customFormat="1" ht="6.95" customHeight="1">
      <c r="A188" s="40"/>
      <c r="B188" s="57"/>
      <c r="C188" s="58"/>
      <c r="D188" s="58"/>
      <c r="E188" s="58"/>
      <c r="F188" s="58"/>
      <c r="G188" s="58"/>
      <c r="H188" s="58"/>
      <c r="I188" s="58"/>
      <c r="J188" s="58"/>
      <c r="K188" s="58"/>
      <c r="L188" s="41"/>
      <c r="M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</row>
  </sheetData>
  <autoFilter ref="C85:K187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9" t="s">
        <v>6</v>
      </c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101</v>
      </c>
    </row>
    <row r="3" spans="2:46" s="1" customFormat="1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3"/>
      <c r="AT3" s="20" t="s">
        <v>22</v>
      </c>
    </row>
    <row r="4" spans="2:46" s="1" customFormat="1" ht="24.95" customHeight="1">
      <c r="B4" s="23"/>
      <c r="D4" s="24" t="s">
        <v>186</v>
      </c>
      <c r="L4" s="23"/>
      <c r="M4" s="116" t="s">
        <v>11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33" t="s">
        <v>17</v>
      </c>
      <c r="L6" s="23"/>
    </row>
    <row r="7" spans="2:12" s="1" customFormat="1" ht="16.5" customHeight="1">
      <c r="B7" s="23"/>
      <c r="E7" s="117" t="str">
        <f>'Rekapitulace stavby'!K6</f>
        <v>II/187 Kolínec průtah</v>
      </c>
      <c r="F7" s="33"/>
      <c r="G7" s="33"/>
      <c r="H7" s="33"/>
      <c r="L7" s="23"/>
    </row>
    <row r="8" spans="1:31" s="2" customFormat="1" ht="12" customHeight="1">
      <c r="A8" s="40"/>
      <c r="B8" s="41"/>
      <c r="C8" s="40"/>
      <c r="D8" s="33" t="s">
        <v>187</v>
      </c>
      <c r="E8" s="40"/>
      <c r="F8" s="40"/>
      <c r="G8" s="40"/>
      <c r="H8" s="40"/>
      <c r="I8" s="40"/>
      <c r="J8" s="40"/>
      <c r="K8" s="40"/>
      <c r="L8" s="118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1"/>
      <c r="C9" s="40"/>
      <c r="D9" s="40"/>
      <c r="E9" s="64" t="s">
        <v>768</v>
      </c>
      <c r="F9" s="40"/>
      <c r="G9" s="40"/>
      <c r="H9" s="40"/>
      <c r="I9" s="40"/>
      <c r="J9" s="40"/>
      <c r="K9" s="40"/>
      <c r="L9" s="118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1"/>
      <c r="C10" s="40"/>
      <c r="D10" s="40"/>
      <c r="E10" s="40"/>
      <c r="F10" s="40"/>
      <c r="G10" s="40"/>
      <c r="H10" s="40"/>
      <c r="I10" s="40"/>
      <c r="J10" s="40"/>
      <c r="K10" s="40"/>
      <c r="L10" s="118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1"/>
      <c r="C11" s="40"/>
      <c r="D11" s="33" t="s">
        <v>19</v>
      </c>
      <c r="E11" s="40"/>
      <c r="F11" s="28" t="s">
        <v>20</v>
      </c>
      <c r="G11" s="40"/>
      <c r="H11" s="40"/>
      <c r="I11" s="33" t="s">
        <v>21</v>
      </c>
      <c r="J11" s="28" t="s">
        <v>3</v>
      </c>
      <c r="K11" s="40"/>
      <c r="L11" s="118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1"/>
      <c r="C12" s="40"/>
      <c r="D12" s="33" t="s">
        <v>23</v>
      </c>
      <c r="E12" s="40"/>
      <c r="F12" s="28" t="s">
        <v>24</v>
      </c>
      <c r="G12" s="40"/>
      <c r="H12" s="40"/>
      <c r="I12" s="33" t="s">
        <v>25</v>
      </c>
      <c r="J12" s="66" t="str">
        <f>'Rekapitulace stavby'!AN8</f>
        <v>21. 1. 2021</v>
      </c>
      <c r="K12" s="40"/>
      <c r="L12" s="118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1"/>
      <c r="C13" s="40"/>
      <c r="D13" s="40"/>
      <c r="E13" s="40"/>
      <c r="F13" s="40"/>
      <c r="G13" s="40"/>
      <c r="H13" s="40"/>
      <c r="I13" s="40"/>
      <c r="J13" s="40"/>
      <c r="K13" s="40"/>
      <c r="L13" s="118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1"/>
      <c r="C14" s="40"/>
      <c r="D14" s="33" t="s">
        <v>31</v>
      </c>
      <c r="E14" s="40"/>
      <c r="F14" s="40"/>
      <c r="G14" s="40"/>
      <c r="H14" s="40"/>
      <c r="I14" s="33" t="s">
        <v>32</v>
      </c>
      <c r="J14" s="28" t="s">
        <v>33</v>
      </c>
      <c r="K14" s="40"/>
      <c r="L14" s="118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1"/>
      <c r="C15" s="40"/>
      <c r="D15" s="40"/>
      <c r="E15" s="28" t="s">
        <v>34</v>
      </c>
      <c r="F15" s="40"/>
      <c r="G15" s="40"/>
      <c r="H15" s="40"/>
      <c r="I15" s="33" t="s">
        <v>35</v>
      </c>
      <c r="J15" s="28" t="s">
        <v>3</v>
      </c>
      <c r="K15" s="40"/>
      <c r="L15" s="118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1"/>
      <c r="C16" s="40"/>
      <c r="D16" s="40"/>
      <c r="E16" s="40"/>
      <c r="F16" s="40"/>
      <c r="G16" s="40"/>
      <c r="H16" s="40"/>
      <c r="I16" s="40"/>
      <c r="J16" s="40"/>
      <c r="K16" s="40"/>
      <c r="L16" s="118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1"/>
      <c r="C17" s="40"/>
      <c r="D17" s="33" t="s">
        <v>36</v>
      </c>
      <c r="E17" s="40"/>
      <c r="F17" s="40"/>
      <c r="G17" s="40"/>
      <c r="H17" s="40"/>
      <c r="I17" s="33" t="s">
        <v>32</v>
      </c>
      <c r="J17" s="34" t="str">
        <f>'Rekapitulace stavby'!AN13</f>
        <v>Vyplň údaj</v>
      </c>
      <c r="K17" s="40"/>
      <c r="L17" s="118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1"/>
      <c r="C18" s="40"/>
      <c r="D18" s="40"/>
      <c r="E18" s="34" t="str">
        <f>'Rekapitulace stavby'!E14</f>
        <v>Vyplň údaj</v>
      </c>
      <c r="F18" s="28"/>
      <c r="G18" s="28"/>
      <c r="H18" s="28"/>
      <c r="I18" s="33" t="s">
        <v>35</v>
      </c>
      <c r="J18" s="34" t="str">
        <f>'Rekapitulace stavby'!AN14</f>
        <v>Vyplň údaj</v>
      </c>
      <c r="K18" s="40"/>
      <c r="L18" s="118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1"/>
      <c r="C19" s="40"/>
      <c r="D19" s="40"/>
      <c r="E19" s="40"/>
      <c r="F19" s="40"/>
      <c r="G19" s="40"/>
      <c r="H19" s="40"/>
      <c r="I19" s="40"/>
      <c r="J19" s="40"/>
      <c r="K19" s="40"/>
      <c r="L19" s="118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1"/>
      <c r="C20" s="40"/>
      <c r="D20" s="33" t="s">
        <v>38</v>
      </c>
      <c r="E20" s="40"/>
      <c r="F20" s="40"/>
      <c r="G20" s="40"/>
      <c r="H20" s="40"/>
      <c r="I20" s="33" t="s">
        <v>32</v>
      </c>
      <c r="J20" s="28" t="s">
        <v>39</v>
      </c>
      <c r="K20" s="40"/>
      <c r="L20" s="118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1"/>
      <c r="C21" s="40"/>
      <c r="D21" s="40"/>
      <c r="E21" s="28" t="s">
        <v>40</v>
      </c>
      <c r="F21" s="40"/>
      <c r="G21" s="40"/>
      <c r="H21" s="40"/>
      <c r="I21" s="33" t="s">
        <v>35</v>
      </c>
      <c r="J21" s="28" t="s">
        <v>3</v>
      </c>
      <c r="K21" s="40"/>
      <c r="L21" s="118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1"/>
      <c r="C22" s="40"/>
      <c r="D22" s="40"/>
      <c r="E22" s="40"/>
      <c r="F22" s="40"/>
      <c r="G22" s="40"/>
      <c r="H22" s="40"/>
      <c r="I22" s="40"/>
      <c r="J22" s="40"/>
      <c r="K22" s="40"/>
      <c r="L22" s="118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1"/>
      <c r="C23" s="40"/>
      <c r="D23" s="33" t="s">
        <v>42</v>
      </c>
      <c r="E23" s="40"/>
      <c r="F23" s="40"/>
      <c r="G23" s="40"/>
      <c r="H23" s="40"/>
      <c r="I23" s="33" t="s">
        <v>32</v>
      </c>
      <c r="J23" s="28" t="s">
        <v>39</v>
      </c>
      <c r="K23" s="40"/>
      <c r="L23" s="118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1"/>
      <c r="C24" s="40"/>
      <c r="D24" s="40"/>
      <c r="E24" s="28" t="s">
        <v>43</v>
      </c>
      <c r="F24" s="40"/>
      <c r="G24" s="40"/>
      <c r="H24" s="40"/>
      <c r="I24" s="33" t="s">
        <v>35</v>
      </c>
      <c r="J24" s="28" t="s">
        <v>3</v>
      </c>
      <c r="K24" s="40"/>
      <c r="L24" s="118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1"/>
      <c r="C25" s="40"/>
      <c r="D25" s="40"/>
      <c r="E25" s="40"/>
      <c r="F25" s="40"/>
      <c r="G25" s="40"/>
      <c r="H25" s="40"/>
      <c r="I25" s="40"/>
      <c r="J25" s="40"/>
      <c r="K25" s="40"/>
      <c r="L25" s="118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1"/>
      <c r="C26" s="40"/>
      <c r="D26" s="33" t="s">
        <v>44</v>
      </c>
      <c r="E26" s="40"/>
      <c r="F26" s="40"/>
      <c r="G26" s="40"/>
      <c r="H26" s="40"/>
      <c r="I26" s="40"/>
      <c r="J26" s="40"/>
      <c r="K26" s="40"/>
      <c r="L26" s="118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19"/>
      <c r="B27" s="120"/>
      <c r="C27" s="119"/>
      <c r="D27" s="119"/>
      <c r="E27" s="38" t="s">
        <v>3</v>
      </c>
      <c r="F27" s="38"/>
      <c r="G27" s="38"/>
      <c r="H27" s="38"/>
      <c r="I27" s="119"/>
      <c r="J27" s="119"/>
      <c r="K27" s="119"/>
      <c r="L27" s="121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</row>
    <row r="28" spans="1:31" s="2" customFormat="1" ht="6.95" customHeight="1">
      <c r="A28" s="40"/>
      <c r="B28" s="41"/>
      <c r="C28" s="40"/>
      <c r="D28" s="40"/>
      <c r="E28" s="40"/>
      <c r="F28" s="40"/>
      <c r="G28" s="40"/>
      <c r="H28" s="40"/>
      <c r="I28" s="40"/>
      <c r="J28" s="40"/>
      <c r="K28" s="40"/>
      <c r="L28" s="118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1"/>
      <c r="C29" s="40"/>
      <c r="D29" s="86"/>
      <c r="E29" s="86"/>
      <c r="F29" s="86"/>
      <c r="G29" s="86"/>
      <c r="H29" s="86"/>
      <c r="I29" s="86"/>
      <c r="J29" s="86"/>
      <c r="K29" s="86"/>
      <c r="L29" s="118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1"/>
      <c r="C30" s="40"/>
      <c r="D30" s="122" t="s">
        <v>46</v>
      </c>
      <c r="E30" s="40"/>
      <c r="F30" s="40"/>
      <c r="G30" s="40"/>
      <c r="H30" s="40"/>
      <c r="I30" s="40"/>
      <c r="J30" s="92">
        <f>ROUND(J82,2)</f>
        <v>0</v>
      </c>
      <c r="K30" s="40"/>
      <c r="L30" s="118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1"/>
      <c r="C31" s="40"/>
      <c r="D31" s="86"/>
      <c r="E31" s="86"/>
      <c r="F31" s="86"/>
      <c r="G31" s="86"/>
      <c r="H31" s="86"/>
      <c r="I31" s="86"/>
      <c r="J31" s="86"/>
      <c r="K31" s="86"/>
      <c r="L31" s="118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1"/>
      <c r="C32" s="40"/>
      <c r="D32" s="40"/>
      <c r="E32" s="40"/>
      <c r="F32" s="45" t="s">
        <v>48</v>
      </c>
      <c r="G32" s="40"/>
      <c r="H32" s="40"/>
      <c r="I32" s="45" t="s">
        <v>47</v>
      </c>
      <c r="J32" s="45" t="s">
        <v>49</v>
      </c>
      <c r="K32" s="40"/>
      <c r="L32" s="118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1"/>
      <c r="C33" s="40"/>
      <c r="D33" s="123" t="s">
        <v>50</v>
      </c>
      <c r="E33" s="33" t="s">
        <v>51</v>
      </c>
      <c r="F33" s="124">
        <f>ROUND((SUM(BE82:BE99)),2)</f>
        <v>0</v>
      </c>
      <c r="G33" s="40"/>
      <c r="H33" s="40"/>
      <c r="I33" s="125">
        <v>0.21</v>
      </c>
      <c r="J33" s="124">
        <f>ROUND(((SUM(BE82:BE99))*I33),2)</f>
        <v>0</v>
      </c>
      <c r="K33" s="40"/>
      <c r="L33" s="118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1"/>
      <c r="C34" s="40"/>
      <c r="D34" s="40"/>
      <c r="E34" s="33" t="s">
        <v>52</v>
      </c>
      <c r="F34" s="124">
        <f>ROUND((SUM(BF82:BF99)),2)</f>
        <v>0</v>
      </c>
      <c r="G34" s="40"/>
      <c r="H34" s="40"/>
      <c r="I34" s="125">
        <v>0.15</v>
      </c>
      <c r="J34" s="124">
        <f>ROUND(((SUM(BF82:BF99))*I34),2)</f>
        <v>0</v>
      </c>
      <c r="K34" s="40"/>
      <c r="L34" s="118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1"/>
      <c r="C35" s="40"/>
      <c r="D35" s="40"/>
      <c r="E35" s="33" t="s">
        <v>53</v>
      </c>
      <c r="F35" s="124">
        <f>ROUND((SUM(BG82:BG99)),2)</f>
        <v>0</v>
      </c>
      <c r="G35" s="40"/>
      <c r="H35" s="40"/>
      <c r="I35" s="125">
        <v>0.21</v>
      </c>
      <c r="J35" s="124">
        <f>0</f>
        <v>0</v>
      </c>
      <c r="K35" s="40"/>
      <c r="L35" s="118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1"/>
      <c r="C36" s="40"/>
      <c r="D36" s="40"/>
      <c r="E36" s="33" t="s">
        <v>54</v>
      </c>
      <c r="F36" s="124">
        <f>ROUND((SUM(BH82:BH99)),2)</f>
        <v>0</v>
      </c>
      <c r="G36" s="40"/>
      <c r="H36" s="40"/>
      <c r="I36" s="125">
        <v>0.15</v>
      </c>
      <c r="J36" s="124">
        <f>0</f>
        <v>0</v>
      </c>
      <c r="K36" s="40"/>
      <c r="L36" s="118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1"/>
      <c r="C37" s="40"/>
      <c r="D37" s="40"/>
      <c r="E37" s="33" t="s">
        <v>55</v>
      </c>
      <c r="F37" s="124">
        <f>ROUND((SUM(BI82:BI99)),2)</f>
        <v>0</v>
      </c>
      <c r="G37" s="40"/>
      <c r="H37" s="40"/>
      <c r="I37" s="125">
        <v>0</v>
      </c>
      <c r="J37" s="124">
        <f>0</f>
        <v>0</v>
      </c>
      <c r="K37" s="40"/>
      <c r="L37" s="118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1"/>
      <c r="C38" s="40"/>
      <c r="D38" s="40"/>
      <c r="E38" s="40"/>
      <c r="F38" s="40"/>
      <c r="G38" s="40"/>
      <c r="H38" s="40"/>
      <c r="I38" s="40"/>
      <c r="J38" s="40"/>
      <c r="K38" s="40"/>
      <c r="L38" s="118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1"/>
      <c r="C39" s="126"/>
      <c r="D39" s="127" t="s">
        <v>56</v>
      </c>
      <c r="E39" s="78"/>
      <c r="F39" s="78"/>
      <c r="G39" s="128" t="s">
        <v>57</v>
      </c>
      <c r="H39" s="129" t="s">
        <v>58</v>
      </c>
      <c r="I39" s="78"/>
      <c r="J39" s="130">
        <f>SUM(J30:J37)</f>
        <v>0</v>
      </c>
      <c r="K39" s="131"/>
      <c r="L39" s="118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57"/>
      <c r="C40" s="58"/>
      <c r="D40" s="58"/>
      <c r="E40" s="58"/>
      <c r="F40" s="58"/>
      <c r="G40" s="58"/>
      <c r="H40" s="58"/>
      <c r="I40" s="58"/>
      <c r="J40" s="58"/>
      <c r="K40" s="58"/>
      <c r="L40" s="118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59"/>
      <c r="C44" s="60"/>
      <c r="D44" s="60"/>
      <c r="E44" s="60"/>
      <c r="F44" s="60"/>
      <c r="G44" s="60"/>
      <c r="H44" s="60"/>
      <c r="I44" s="60"/>
      <c r="J44" s="60"/>
      <c r="K44" s="60"/>
      <c r="L44" s="118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4" t="s">
        <v>189</v>
      </c>
      <c r="D45" s="40"/>
      <c r="E45" s="40"/>
      <c r="F45" s="40"/>
      <c r="G45" s="40"/>
      <c r="H45" s="40"/>
      <c r="I45" s="40"/>
      <c r="J45" s="40"/>
      <c r="K45" s="40"/>
      <c r="L45" s="118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0"/>
      <c r="D46" s="40"/>
      <c r="E46" s="40"/>
      <c r="F46" s="40"/>
      <c r="G46" s="40"/>
      <c r="H46" s="40"/>
      <c r="I46" s="40"/>
      <c r="J46" s="40"/>
      <c r="K46" s="40"/>
      <c r="L46" s="118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3" t="s">
        <v>17</v>
      </c>
      <c r="D47" s="40"/>
      <c r="E47" s="40"/>
      <c r="F47" s="40"/>
      <c r="G47" s="40"/>
      <c r="H47" s="40"/>
      <c r="I47" s="40"/>
      <c r="J47" s="40"/>
      <c r="K47" s="40"/>
      <c r="L47" s="118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0"/>
      <c r="D48" s="40"/>
      <c r="E48" s="117" t="str">
        <f>E7</f>
        <v>II/187 Kolínec průtah</v>
      </c>
      <c r="F48" s="33"/>
      <c r="G48" s="33"/>
      <c r="H48" s="33"/>
      <c r="I48" s="40"/>
      <c r="J48" s="40"/>
      <c r="K48" s="40"/>
      <c r="L48" s="118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3" t="s">
        <v>187</v>
      </c>
      <c r="D49" s="40"/>
      <c r="E49" s="40"/>
      <c r="F49" s="40"/>
      <c r="G49" s="40"/>
      <c r="H49" s="40"/>
      <c r="I49" s="40"/>
      <c r="J49" s="40"/>
      <c r="K49" s="40"/>
      <c r="L49" s="118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0"/>
      <c r="D50" s="40"/>
      <c r="E50" s="64" t="str">
        <f>E9</f>
        <v>SO 102.3.1 - Chodníky - III. úsek - neuznatelné náklady</v>
      </c>
      <c r="F50" s="40"/>
      <c r="G50" s="40"/>
      <c r="H50" s="40"/>
      <c r="I50" s="40"/>
      <c r="J50" s="40"/>
      <c r="K50" s="40"/>
      <c r="L50" s="118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0"/>
      <c r="D51" s="40"/>
      <c r="E51" s="40"/>
      <c r="F51" s="40"/>
      <c r="G51" s="40"/>
      <c r="H51" s="40"/>
      <c r="I51" s="40"/>
      <c r="J51" s="40"/>
      <c r="K51" s="40"/>
      <c r="L51" s="118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3" t="s">
        <v>23</v>
      </c>
      <c r="D52" s="40"/>
      <c r="E52" s="40"/>
      <c r="F52" s="28" t="str">
        <f>F12</f>
        <v>Kolínec</v>
      </c>
      <c r="G52" s="40"/>
      <c r="H52" s="40"/>
      <c r="I52" s="33" t="s">
        <v>25</v>
      </c>
      <c r="J52" s="66" t="str">
        <f>IF(J12="","",J12)</f>
        <v>21. 1. 2021</v>
      </c>
      <c r="K52" s="40"/>
      <c r="L52" s="118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0"/>
      <c r="D53" s="40"/>
      <c r="E53" s="40"/>
      <c r="F53" s="40"/>
      <c r="G53" s="40"/>
      <c r="H53" s="40"/>
      <c r="I53" s="40"/>
      <c r="J53" s="40"/>
      <c r="K53" s="40"/>
      <c r="L53" s="118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40.05" customHeight="1">
      <c r="A54" s="40"/>
      <c r="B54" s="41"/>
      <c r="C54" s="33" t="s">
        <v>31</v>
      </c>
      <c r="D54" s="40"/>
      <c r="E54" s="40"/>
      <c r="F54" s="28" t="str">
        <f>E15</f>
        <v>Městys Kolínec, Kolínec 28, 341 12 Kolínec</v>
      </c>
      <c r="G54" s="40"/>
      <c r="H54" s="40"/>
      <c r="I54" s="33" t="s">
        <v>38</v>
      </c>
      <c r="J54" s="38" t="str">
        <f>E21</f>
        <v>Ing. arch. Martin Jirovský Ph.D., MBA</v>
      </c>
      <c r="K54" s="40"/>
      <c r="L54" s="118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40.05" customHeight="1">
      <c r="A55" s="40"/>
      <c r="B55" s="41"/>
      <c r="C55" s="33" t="s">
        <v>36</v>
      </c>
      <c r="D55" s="40"/>
      <c r="E55" s="40"/>
      <c r="F55" s="28" t="str">
        <f>IF(E18="","",E18)</f>
        <v>Vyplň údaj</v>
      </c>
      <c r="G55" s="40"/>
      <c r="H55" s="40"/>
      <c r="I55" s="33" t="s">
        <v>42</v>
      </c>
      <c r="J55" s="38" t="str">
        <f>E24</f>
        <v>Centrum služen Staré město; Petra Stejskalová</v>
      </c>
      <c r="K55" s="40"/>
      <c r="L55" s="118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0"/>
      <c r="D56" s="40"/>
      <c r="E56" s="40"/>
      <c r="F56" s="40"/>
      <c r="G56" s="40"/>
      <c r="H56" s="40"/>
      <c r="I56" s="40"/>
      <c r="J56" s="40"/>
      <c r="K56" s="40"/>
      <c r="L56" s="118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32" t="s">
        <v>190</v>
      </c>
      <c r="D57" s="126"/>
      <c r="E57" s="126"/>
      <c r="F57" s="126"/>
      <c r="G57" s="126"/>
      <c r="H57" s="126"/>
      <c r="I57" s="126"/>
      <c r="J57" s="133" t="s">
        <v>191</v>
      </c>
      <c r="K57" s="126"/>
      <c r="L57" s="118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0"/>
      <c r="D58" s="40"/>
      <c r="E58" s="40"/>
      <c r="F58" s="40"/>
      <c r="G58" s="40"/>
      <c r="H58" s="40"/>
      <c r="I58" s="40"/>
      <c r="J58" s="40"/>
      <c r="K58" s="40"/>
      <c r="L58" s="118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34" t="s">
        <v>78</v>
      </c>
      <c r="D59" s="40"/>
      <c r="E59" s="40"/>
      <c r="F59" s="40"/>
      <c r="G59" s="40"/>
      <c r="H59" s="40"/>
      <c r="I59" s="40"/>
      <c r="J59" s="92">
        <f>J82</f>
        <v>0</v>
      </c>
      <c r="K59" s="40"/>
      <c r="L59" s="118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20" t="s">
        <v>192</v>
      </c>
    </row>
    <row r="60" spans="1:31" s="9" customFormat="1" ht="24.95" customHeight="1">
      <c r="A60" s="9"/>
      <c r="B60" s="135"/>
      <c r="C60" s="9"/>
      <c r="D60" s="136" t="s">
        <v>193</v>
      </c>
      <c r="E60" s="137"/>
      <c r="F60" s="137"/>
      <c r="G60" s="137"/>
      <c r="H60" s="137"/>
      <c r="I60" s="137"/>
      <c r="J60" s="138">
        <f>J83</f>
        <v>0</v>
      </c>
      <c r="K60" s="9"/>
      <c r="L60" s="135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39"/>
      <c r="C61" s="10"/>
      <c r="D61" s="140" t="s">
        <v>194</v>
      </c>
      <c r="E61" s="141"/>
      <c r="F61" s="141"/>
      <c r="G61" s="141"/>
      <c r="H61" s="141"/>
      <c r="I61" s="141"/>
      <c r="J61" s="142">
        <f>J84</f>
        <v>0</v>
      </c>
      <c r="K61" s="10"/>
      <c r="L61" s="13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39"/>
      <c r="C62" s="10"/>
      <c r="D62" s="140" t="s">
        <v>200</v>
      </c>
      <c r="E62" s="141"/>
      <c r="F62" s="141"/>
      <c r="G62" s="141"/>
      <c r="H62" s="141"/>
      <c r="I62" s="141"/>
      <c r="J62" s="142">
        <f>J98</f>
        <v>0</v>
      </c>
      <c r="K62" s="10"/>
      <c r="L62" s="13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2" customFormat="1" ht="21.8" customHeight="1">
      <c r="A63" s="40"/>
      <c r="B63" s="41"/>
      <c r="C63" s="40"/>
      <c r="D63" s="40"/>
      <c r="E63" s="40"/>
      <c r="F63" s="40"/>
      <c r="G63" s="40"/>
      <c r="H63" s="40"/>
      <c r="I63" s="40"/>
      <c r="J63" s="40"/>
      <c r="K63" s="40"/>
      <c r="L63" s="118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4" spans="1:31" s="2" customFormat="1" ht="6.95" customHeight="1">
      <c r="A64" s="40"/>
      <c r="B64" s="57"/>
      <c r="C64" s="58"/>
      <c r="D64" s="58"/>
      <c r="E64" s="58"/>
      <c r="F64" s="58"/>
      <c r="G64" s="58"/>
      <c r="H64" s="58"/>
      <c r="I64" s="58"/>
      <c r="J64" s="58"/>
      <c r="K64" s="58"/>
      <c r="L64" s="118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8" spans="1:31" s="2" customFormat="1" ht="6.95" customHeight="1">
      <c r="A68" s="40"/>
      <c r="B68" s="59"/>
      <c r="C68" s="60"/>
      <c r="D68" s="60"/>
      <c r="E68" s="60"/>
      <c r="F68" s="60"/>
      <c r="G68" s="60"/>
      <c r="H68" s="60"/>
      <c r="I68" s="60"/>
      <c r="J68" s="60"/>
      <c r="K68" s="60"/>
      <c r="L68" s="118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pans="1:31" s="2" customFormat="1" ht="24.95" customHeight="1">
      <c r="A69" s="40"/>
      <c r="B69" s="41"/>
      <c r="C69" s="24" t="s">
        <v>201</v>
      </c>
      <c r="D69" s="40"/>
      <c r="E69" s="40"/>
      <c r="F69" s="40"/>
      <c r="G69" s="40"/>
      <c r="H69" s="40"/>
      <c r="I69" s="40"/>
      <c r="J69" s="40"/>
      <c r="K69" s="40"/>
      <c r="L69" s="118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6.95" customHeight="1">
      <c r="A70" s="40"/>
      <c r="B70" s="41"/>
      <c r="C70" s="40"/>
      <c r="D70" s="40"/>
      <c r="E70" s="40"/>
      <c r="F70" s="40"/>
      <c r="G70" s="40"/>
      <c r="H70" s="40"/>
      <c r="I70" s="40"/>
      <c r="J70" s="40"/>
      <c r="K70" s="40"/>
      <c r="L70" s="118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12" customHeight="1">
      <c r="A71" s="40"/>
      <c r="B71" s="41"/>
      <c r="C71" s="33" t="s">
        <v>17</v>
      </c>
      <c r="D71" s="40"/>
      <c r="E71" s="40"/>
      <c r="F71" s="40"/>
      <c r="G71" s="40"/>
      <c r="H71" s="40"/>
      <c r="I71" s="40"/>
      <c r="J71" s="40"/>
      <c r="K71" s="40"/>
      <c r="L71" s="118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16.5" customHeight="1">
      <c r="A72" s="40"/>
      <c r="B72" s="41"/>
      <c r="C72" s="40"/>
      <c r="D72" s="40"/>
      <c r="E72" s="117" t="str">
        <f>E7</f>
        <v>II/187 Kolínec průtah</v>
      </c>
      <c r="F72" s="33"/>
      <c r="G72" s="33"/>
      <c r="H72" s="33"/>
      <c r="I72" s="40"/>
      <c r="J72" s="40"/>
      <c r="K72" s="40"/>
      <c r="L72" s="118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12" customHeight="1">
      <c r="A73" s="40"/>
      <c r="B73" s="41"/>
      <c r="C73" s="33" t="s">
        <v>187</v>
      </c>
      <c r="D73" s="40"/>
      <c r="E73" s="40"/>
      <c r="F73" s="40"/>
      <c r="G73" s="40"/>
      <c r="H73" s="40"/>
      <c r="I73" s="40"/>
      <c r="J73" s="40"/>
      <c r="K73" s="40"/>
      <c r="L73" s="118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6.5" customHeight="1">
      <c r="A74" s="40"/>
      <c r="B74" s="41"/>
      <c r="C74" s="40"/>
      <c r="D74" s="40"/>
      <c r="E74" s="64" t="str">
        <f>E9</f>
        <v>SO 102.3.1 - Chodníky - III. úsek - neuznatelné náklady</v>
      </c>
      <c r="F74" s="40"/>
      <c r="G74" s="40"/>
      <c r="H74" s="40"/>
      <c r="I74" s="40"/>
      <c r="J74" s="40"/>
      <c r="K74" s="40"/>
      <c r="L74" s="118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6.95" customHeight="1">
      <c r="A75" s="40"/>
      <c r="B75" s="41"/>
      <c r="C75" s="40"/>
      <c r="D75" s="40"/>
      <c r="E75" s="40"/>
      <c r="F75" s="40"/>
      <c r="G75" s="40"/>
      <c r="H75" s="40"/>
      <c r="I75" s="40"/>
      <c r="J75" s="40"/>
      <c r="K75" s="40"/>
      <c r="L75" s="118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2" customHeight="1">
      <c r="A76" s="40"/>
      <c r="B76" s="41"/>
      <c r="C76" s="33" t="s">
        <v>23</v>
      </c>
      <c r="D76" s="40"/>
      <c r="E76" s="40"/>
      <c r="F76" s="28" t="str">
        <f>F12</f>
        <v>Kolínec</v>
      </c>
      <c r="G76" s="40"/>
      <c r="H76" s="40"/>
      <c r="I76" s="33" t="s">
        <v>25</v>
      </c>
      <c r="J76" s="66" t="str">
        <f>IF(J12="","",J12)</f>
        <v>21. 1. 2021</v>
      </c>
      <c r="K76" s="40"/>
      <c r="L76" s="118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6.95" customHeight="1">
      <c r="A77" s="40"/>
      <c r="B77" s="41"/>
      <c r="C77" s="40"/>
      <c r="D77" s="40"/>
      <c r="E77" s="40"/>
      <c r="F77" s="40"/>
      <c r="G77" s="40"/>
      <c r="H77" s="40"/>
      <c r="I77" s="40"/>
      <c r="J77" s="40"/>
      <c r="K77" s="40"/>
      <c r="L77" s="118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40.05" customHeight="1">
      <c r="A78" s="40"/>
      <c r="B78" s="41"/>
      <c r="C78" s="33" t="s">
        <v>31</v>
      </c>
      <c r="D78" s="40"/>
      <c r="E78" s="40"/>
      <c r="F78" s="28" t="str">
        <f>E15</f>
        <v>Městys Kolínec, Kolínec 28, 341 12 Kolínec</v>
      </c>
      <c r="G78" s="40"/>
      <c r="H78" s="40"/>
      <c r="I78" s="33" t="s">
        <v>38</v>
      </c>
      <c r="J78" s="38" t="str">
        <f>E21</f>
        <v>Ing. arch. Martin Jirovský Ph.D., MBA</v>
      </c>
      <c r="K78" s="40"/>
      <c r="L78" s="118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40.05" customHeight="1">
      <c r="A79" s="40"/>
      <c r="B79" s="41"/>
      <c r="C79" s="33" t="s">
        <v>36</v>
      </c>
      <c r="D79" s="40"/>
      <c r="E79" s="40"/>
      <c r="F79" s="28" t="str">
        <f>IF(E18="","",E18)</f>
        <v>Vyplň údaj</v>
      </c>
      <c r="G79" s="40"/>
      <c r="H79" s="40"/>
      <c r="I79" s="33" t="s">
        <v>42</v>
      </c>
      <c r="J79" s="38" t="str">
        <f>E24</f>
        <v>Centrum služen Staré město; Petra Stejskalová</v>
      </c>
      <c r="K79" s="40"/>
      <c r="L79" s="118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0.3" customHeight="1">
      <c r="A80" s="40"/>
      <c r="B80" s="41"/>
      <c r="C80" s="40"/>
      <c r="D80" s="40"/>
      <c r="E80" s="40"/>
      <c r="F80" s="40"/>
      <c r="G80" s="40"/>
      <c r="H80" s="40"/>
      <c r="I80" s="40"/>
      <c r="J80" s="40"/>
      <c r="K80" s="40"/>
      <c r="L80" s="118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11" customFormat="1" ht="29.25" customHeight="1">
      <c r="A81" s="143"/>
      <c r="B81" s="144"/>
      <c r="C81" s="145" t="s">
        <v>202</v>
      </c>
      <c r="D81" s="146" t="s">
        <v>65</v>
      </c>
      <c r="E81" s="146" t="s">
        <v>61</v>
      </c>
      <c r="F81" s="146" t="s">
        <v>62</v>
      </c>
      <c r="G81" s="146" t="s">
        <v>203</v>
      </c>
      <c r="H81" s="146" t="s">
        <v>204</v>
      </c>
      <c r="I81" s="146" t="s">
        <v>205</v>
      </c>
      <c r="J81" s="147" t="s">
        <v>191</v>
      </c>
      <c r="K81" s="148" t="s">
        <v>206</v>
      </c>
      <c r="L81" s="149"/>
      <c r="M81" s="82" t="s">
        <v>3</v>
      </c>
      <c r="N81" s="83" t="s">
        <v>50</v>
      </c>
      <c r="O81" s="83" t="s">
        <v>207</v>
      </c>
      <c r="P81" s="83" t="s">
        <v>208</v>
      </c>
      <c r="Q81" s="83" t="s">
        <v>209</v>
      </c>
      <c r="R81" s="83" t="s">
        <v>210</v>
      </c>
      <c r="S81" s="83" t="s">
        <v>211</v>
      </c>
      <c r="T81" s="84" t="s">
        <v>212</v>
      </c>
      <c r="U81" s="143"/>
      <c r="V81" s="143"/>
      <c r="W81" s="143"/>
      <c r="X81" s="143"/>
      <c r="Y81" s="143"/>
      <c r="Z81" s="143"/>
      <c r="AA81" s="143"/>
      <c r="AB81" s="143"/>
      <c r="AC81" s="143"/>
      <c r="AD81" s="143"/>
      <c r="AE81" s="143"/>
    </row>
    <row r="82" spans="1:63" s="2" customFormat="1" ht="22.8" customHeight="1">
      <c r="A82" s="40"/>
      <c r="B82" s="41"/>
      <c r="C82" s="89" t="s">
        <v>213</v>
      </c>
      <c r="D82" s="40"/>
      <c r="E82" s="40"/>
      <c r="F82" s="40"/>
      <c r="G82" s="40"/>
      <c r="H82" s="40"/>
      <c r="I82" s="40"/>
      <c r="J82" s="150">
        <f>BK82</f>
        <v>0</v>
      </c>
      <c r="K82" s="40"/>
      <c r="L82" s="41"/>
      <c r="M82" s="85"/>
      <c r="N82" s="70"/>
      <c r="O82" s="86"/>
      <c r="P82" s="151">
        <f>P83</f>
        <v>0</v>
      </c>
      <c r="Q82" s="86"/>
      <c r="R82" s="151">
        <f>R83</f>
        <v>0.07764499999999999</v>
      </c>
      <c r="S82" s="86"/>
      <c r="T82" s="152">
        <f>T83</f>
        <v>0</v>
      </c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T82" s="20" t="s">
        <v>79</v>
      </c>
      <c r="AU82" s="20" t="s">
        <v>192</v>
      </c>
      <c r="BK82" s="153">
        <f>BK83</f>
        <v>0</v>
      </c>
    </row>
    <row r="83" spans="1:63" s="12" customFormat="1" ht="25.9" customHeight="1">
      <c r="A83" s="12"/>
      <c r="B83" s="154"/>
      <c r="C83" s="12"/>
      <c r="D83" s="155" t="s">
        <v>79</v>
      </c>
      <c r="E83" s="156" t="s">
        <v>214</v>
      </c>
      <c r="F83" s="156" t="s">
        <v>215</v>
      </c>
      <c r="G83" s="12"/>
      <c r="H83" s="12"/>
      <c r="I83" s="157"/>
      <c r="J83" s="158">
        <f>BK83</f>
        <v>0</v>
      </c>
      <c r="K83" s="12"/>
      <c r="L83" s="154"/>
      <c r="M83" s="159"/>
      <c r="N83" s="160"/>
      <c r="O83" s="160"/>
      <c r="P83" s="161">
        <f>P84+P98</f>
        <v>0</v>
      </c>
      <c r="Q83" s="160"/>
      <c r="R83" s="161">
        <f>R84+R98</f>
        <v>0.07764499999999999</v>
      </c>
      <c r="S83" s="160"/>
      <c r="T83" s="162">
        <f>T84+T98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155" t="s">
        <v>88</v>
      </c>
      <c r="AT83" s="163" t="s">
        <v>79</v>
      </c>
      <c r="AU83" s="163" t="s">
        <v>80</v>
      </c>
      <c r="AY83" s="155" t="s">
        <v>216</v>
      </c>
      <c r="BK83" s="164">
        <f>BK84+BK98</f>
        <v>0</v>
      </c>
    </row>
    <row r="84" spans="1:63" s="12" customFormat="1" ht="22.8" customHeight="1">
      <c r="A84" s="12"/>
      <c r="B84" s="154"/>
      <c r="C84" s="12"/>
      <c r="D84" s="155" t="s">
        <v>79</v>
      </c>
      <c r="E84" s="165" t="s">
        <v>88</v>
      </c>
      <c r="F84" s="165" t="s">
        <v>217</v>
      </c>
      <c r="G84" s="12"/>
      <c r="H84" s="12"/>
      <c r="I84" s="157"/>
      <c r="J84" s="166">
        <f>BK84</f>
        <v>0</v>
      </c>
      <c r="K84" s="12"/>
      <c r="L84" s="154"/>
      <c r="M84" s="159"/>
      <c r="N84" s="160"/>
      <c r="O84" s="160"/>
      <c r="P84" s="161">
        <f>SUM(P85:P97)</f>
        <v>0</v>
      </c>
      <c r="Q84" s="160"/>
      <c r="R84" s="161">
        <f>SUM(R85:R97)</f>
        <v>0.07764499999999999</v>
      </c>
      <c r="S84" s="160"/>
      <c r="T84" s="162">
        <f>SUM(T85:T97)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155" t="s">
        <v>88</v>
      </c>
      <c r="AT84" s="163" t="s">
        <v>79</v>
      </c>
      <c r="AU84" s="163" t="s">
        <v>88</v>
      </c>
      <c r="AY84" s="155" t="s">
        <v>216</v>
      </c>
      <c r="BK84" s="164">
        <f>SUM(BK85:BK97)</f>
        <v>0</v>
      </c>
    </row>
    <row r="85" spans="1:65" s="2" customFormat="1" ht="14.4" customHeight="1">
      <c r="A85" s="40"/>
      <c r="B85" s="167"/>
      <c r="C85" s="168" t="s">
        <v>88</v>
      </c>
      <c r="D85" s="168" t="s">
        <v>218</v>
      </c>
      <c r="E85" s="169" t="s">
        <v>606</v>
      </c>
      <c r="F85" s="170" t="s">
        <v>607</v>
      </c>
      <c r="G85" s="171" t="s">
        <v>221</v>
      </c>
      <c r="H85" s="172">
        <v>293</v>
      </c>
      <c r="I85" s="173"/>
      <c r="J85" s="174">
        <f>ROUND(I85*H85,2)</f>
        <v>0</v>
      </c>
      <c r="K85" s="175"/>
      <c r="L85" s="41"/>
      <c r="M85" s="176" t="s">
        <v>3</v>
      </c>
      <c r="N85" s="177" t="s">
        <v>51</v>
      </c>
      <c r="O85" s="74"/>
      <c r="P85" s="178">
        <f>O85*H85</f>
        <v>0</v>
      </c>
      <c r="Q85" s="178">
        <v>0</v>
      </c>
      <c r="R85" s="178">
        <f>Q85*H85</f>
        <v>0</v>
      </c>
      <c r="S85" s="178">
        <v>0</v>
      </c>
      <c r="T85" s="179">
        <f>S85*H85</f>
        <v>0</v>
      </c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R85" s="180" t="s">
        <v>222</v>
      </c>
      <c r="AT85" s="180" t="s">
        <v>218</v>
      </c>
      <c r="AU85" s="180" t="s">
        <v>22</v>
      </c>
      <c r="AY85" s="20" t="s">
        <v>216</v>
      </c>
      <c r="BE85" s="181">
        <f>IF(N85="základní",J85,0)</f>
        <v>0</v>
      </c>
      <c r="BF85" s="181">
        <f>IF(N85="snížená",J85,0)</f>
        <v>0</v>
      </c>
      <c r="BG85" s="181">
        <f>IF(N85="zákl. přenesená",J85,0)</f>
        <v>0</v>
      </c>
      <c r="BH85" s="181">
        <f>IF(N85="sníž. přenesená",J85,0)</f>
        <v>0</v>
      </c>
      <c r="BI85" s="181">
        <f>IF(N85="nulová",J85,0)</f>
        <v>0</v>
      </c>
      <c r="BJ85" s="20" t="s">
        <v>88</v>
      </c>
      <c r="BK85" s="181">
        <f>ROUND(I85*H85,2)</f>
        <v>0</v>
      </c>
      <c r="BL85" s="20" t="s">
        <v>222</v>
      </c>
      <c r="BM85" s="180" t="s">
        <v>608</v>
      </c>
    </row>
    <row r="86" spans="1:47" s="2" customFormat="1" ht="12">
      <c r="A86" s="40"/>
      <c r="B86" s="41"/>
      <c r="C86" s="40"/>
      <c r="D86" s="183" t="s">
        <v>229</v>
      </c>
      <c r="E86" s="40"/>
      <c r="F86" s="191" t="s">
        <v>609</v>
      </c>
      <c r="G86" s="40"/>
      <c r="H86" s="40"/>
      <c r="I86" s="192"/>
      <c r="J86" s="40"/>
      <c r="K86" s="40"/>
      <c r="L86" s="41"/>
      <c r="M86" s="193"/>
      <c r="N86" s="194"/>
      <c r="O86" s="74"/>
      <c r="P86" s="74"/>
      <c r="Q86" s="74"/>
      <c r="R86" s="74"/>
      <c r="S86" s="74"/>
      <c r="T86" s="75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T86" s="20" t="s">
        <v>229</v>
      </c>
      <c r="AU86" s="20" t="s">
        <v>22</v>
      </c>
    </row>
    <row r="87" spans="1:51" s="13" customFormat="1" ht="12">
      <c r="A87" s="13"/>
      <c r="B87" s="182"/>
      <c r="C87" s="13"/>
      <c r="D87" s="183" t="s">
        <v>224</v>
      </c>
      <c r="E87" s="184" t="s">
        <v>3</v>
      </c>
      <c r="F87" s="185" t="s">
        <v>769</v>
      </c>
      <c r="G87" s="13"/>
      <c r="H87" s="186">
        <v>293</v>
      </c>
      <c r="I87" s="187"/>
      <c r="J87" s="13"/>
      <c r="K87" s="13"/>
      <c r="L87" s="182"/>
      <c r="M87" s="188"/>
      <c r="N87" s="189"/>
      <c r="O87" s="189"/>
      <c r="P87" s="189"/>
      <c r="Q87" s="189"/>
      <c r="R87" s="189"/>
      <c r="S87" s="189"/>
      <c r="T87" s="190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T87" s="184" t="s">
        <v>224</v>
      </c>
      <c r="AU87" s="184" t="s">
        <v>22</v>
      </c>
      <c r="AV87" s="13" t="s">
        <v>22</v>
      </c>
      <c r="AW87" s="13" t="s">
        <v>41</v>
      </c>
      <c r="AX87" s="13" t="s">
        <v>88</v>
      </c>
      <c r="AY87" s="184" t="s">
        <v>216</v>
      </c>
    </row>
    <row r="88" spans="1:65" s="2" customFormat="1" ht="37.8" customHeight="1">
      <c r="A88" s="40"/>
      <c r="B88" s="167"/>
      <c r="C88" s="168" t="s">
        <v>22</v>
      </c>
      <c r="D88" s="168" t="s">
        <v>218</v>
      </c>
      <c r="E88" s="169" t="s">
        <v>678</v>
      </c>
      <c r="F88" s="170" t="s">
        <v>679</v>
      </c>
      <c r="G88" s="171" t="s">
        <v>221</v>
      </c>
      <c r="H88" s="172">
        <v>293</v>
      </c>
      <c r="I88" s="173"/>
      <c r="J88" s="174">
        <f>ROUND(I88*H88,2)</f>
        <v>0</v>
      </c>
      <c r="K88" s="175"/>
      <c r="L88" s="41"/>
      <c r="M88" s="176" t="s">
        <v>3</v>
      </c>
      <c r="N88" s="177" t="s">
        <v>51</v>
      </c>
      <c r="O88" s="74"/>
      <c r="P88" s="178">
        <f>O88*H88</f>
        <v>0</v>
      </c>
      <c r="Q88" s="178">
        <v>0</v>
      </c>
      <c r="R88" s="178">
        <f>Q88*H88</f>
        <v>0</v>
      </c>
      <c r="S88" s="178">
        <v>0</v>
      </c>
      <c r="T88" s="179">
        <f>S88*H88</f>
        <v>0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R88" s="180" t="s">
        <v>222</v>
      </c>
      <c r="AT88" s="180" t="s">
        <v>218</v>
      </c>
      <c r="AU88" s="180" t="s">
        <v>22</v>
      </c>
      <c r="AY88" s="20" t="s">
        <v>216</v>
      </c>
      <c r="BE88" s="181">
        <f>IF(N88="základní",J88,0)</f>
        <v>0</v>
      </c>
      <c r="BF88" s="181">
        <f>IF(N88="snížená",J88,0)</f>
        <v>0</v>
      </c>
      <c r="BG88" s="181">
        <f>IF(N88="zákl. přenesená",J88,0)</f>
        <v>0</v>
      </c>
      <c r="BH88" s="181">
        <f>IF(N88="sníž. přenesená",J88,0)</f>
        <v>0</v>
      </c>
      <c r="BI88" s="181">
        <f>IF(N88="nulová",J88,0)</f>
        <v>0</v>
      </c>
      <c r="BJ88" s="20" t="s">
        <v>88</v>
      </c>
      <c r="BK88" s="181">
        <f>ROUND(I88*H88,2)</f>
        <v>0</v>
      </c>
      <c r="BL88" s="20" t="s">
        <v>222</v>
      </c>
      <c r="BM88" s="180" t="s">
        <v>770</v>
      </c>
    </row>
    <row r="89" spans="1:65" s="2" customFormat="1" ht="14.4" customHeight="1">
      <c r="A89" s="40"/>
      <c r="B89" s="167"/>
      <c r="C89" s="203" t="s">
        <v>234</v>
      </c>
      <c r="D89" s="203" t="s">
        <v>355</v>
      </c>
      <c r="E89" s="204" t="s">
        <v>614</v>
      </c>
      <c r="F89" s="205" t="s">
        <v>615</v>
      </c>
      <c r="G89" s="206" t="s">
        <v>616</v>
      </c>
      <c r="H89" s="207">
        <v>4.395</v>
      </c>
      <c r="I89" s="208"/>
      <c r="J89" s="209">
        <f>ROUND(I89*H89,2)</f>
        <v>0</v>
      </c>
      <c r="K89" s="210"/>
      <c r="L89" s="211"/>
      <c r="M89" s="212" t="s">
        <v>3</v>
      </c>
      <c r="N89" s="213" t="s">
        <v>51</v>
      </c>
      <c r="O89" s="74"/>
      <c r="P89" s="178">
        <f>O89*H89</f>
        <v>0</v>
      </c>
      <c r="Q89" s="178">
        <v>0.001</v>
      </c>
      <c r="R89" s="178">
        <f>Q89*H89</f>
        <v>0.004395</v>
      </c>
      <c r="S89" s="178">
        <v>0</v>
      </c>
      <c r="T89" s="179">
        <f>S89*H89</f>
        <v>0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R89" s="180" t="s">
        <v>257</v>
      </c>
      <c r="AT89" s="180" t="s">
        <v>355</v>
      </c>
      <c r="AU89" s="180" t="s">
        <v>22</v>
      </c>
      <c r="AY89" s="20" t="s">
        <v>216</v>
      </c>
      <c r="BE89" s="181">
        <f>IF(N89="základní",J89,0)</f>
        <v>0</v>
      </c>
      <c r="BF89" s="181">
        <f>IF(N89="snížená",J89,0)</f>
        <v>0</v>
      </c>
      <c r="BG89" s="181">
        <f>IF(N89="zákl. přenesená",J89,0)</f>
        <v>0</v>
      </c>
      <c r="BH89" s="181">
        <f>IF(N89="sníž. přenesená",J89,0)</f>
        <v>0</v>
      </c>
      <c r="BI89" s="181">
        <f>IF(N89="nulová",J89,0)</f>
        <v>0</v>
      </c>
      <c r="BJ89" s="20" t="s">
        <v>88</v>
      </c>
      <c r="BK89" s="181">
        <f>ROUND(I89*H89,2)</f>
        <v>0</v>
      </c>
      <c r="BL89" s="20" t="s">
        <v>222</v>
      </c>
      <c r="BM89" s="180" t="s">
        <v>617</v>
      </c>
    </row>
    <row r="90" spans="1:51" s="13" customFormat="1" ht="12">
      <c r="A90" s="13"/>
      <c r="B90" s="182"/>
      <c r="C90" s="13"/>
      <c r="D90" s="183" t="s">
        <v>224</v>
      </c>
      <c r="E90" s="13"/>
      <c r="F90" s="185" t="s">
        <v>771</v>
      </c>
      <c r="G90" s="13"/>
      <c r="H90" s="186">
        <v>4.395</v>
      </c>
      <c r="I90" s="187"/>
      <c r="J90" s="13"/>
      <c r="K90" s="13"/>
      <c r="L90" s="182"/>
      <c r="M90" s="188"/>
      <c r="N90" s="189"/>
      <c r="O90" s="189"/>
      <c r="P90" s="189"/>
      <c r="Q90" s="189"/>
      <c r="R90" s="189"/>
      <c r="S90" s="189"/>
      <c r="T90" s="190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184" t="s">
        <v>224</v>
      </c>
      <c r="AU90" s="184" t="s">
        <v>22</v>
      </c>
      <c r="AV90" s="13" t="s">
        <v>22</v>
      </c>
      <c r="AW90" s="13" t="s">
        <v>4</v>
      </c>
      <c r="AX90" s="13" t="s">
        <v>88</v>
      </c>
      <c r="AY90" s="184" t="s">
        <v>216</v>
      </c>
    </row>
    <row r="91" spans="1:65" s="2" customFormat="1" ht="24.15" customHeight="1">
      <c r="A91" s="40"/>
      <c r="B91" s="167"/>
      <c r="C91" s="168" t="s">
        <v>222</v>
      </c>
      <c r="D91" s="168" t="s">
        <v>218</v>
      </c>
      <c r="E91" s="169" t="s">
        <v>619</v>
      </c>
      <c r="F91" s="170" t="s">
        <v>620</v>
      </c>
      <c r="G91" s="171" t="s">
        <v>299</v>
      </c>
      <c r="H91" s="172">
        <v>0.073</v>
      </c>
      <c r="I91" s="173"/>
      <c r="J91" s="174">
        <f>ROUND(I91*H91,2)</f>
        <v>0</v>
      </c>
      <c r="K91" s="175"/>
      <c r="L91" s="41"/>
      <c r="M91" s="176" t="s">
        <v>3</v>
      </c>
      <c r="N91" s="177" t="s">
        <v>51</v>
      </c>
      <c r="O91" s="74"/>
      <c r="P91" s="178">
        <f>O91*H91</f>
        <v>0</v>
      </c>
      <c r="Q91" s="178">
        <v>0</v>
      </c>
      <c r="R91" s="178">
        <f>Q91*H91</f>
        <v>0</v>
      </c>
      <c r="S91" s="178">
        <v>0</v>
      </c>
      <c r="T91" s="179">
        <f>S91*H91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180" t="s">
        <v>222</v>
      </c>
      <c r="AT91" s="180" t="s">
        <v>218</v>
      </c>
      <c r="AU91" s="180" t="s">
        <v>22</v>
      </c>
      <c r="AY91" s="20" t="s">
        <v>216</v>
      </c>
      <c r="BE91" s="181">
        <f>IF(N91="základní",J91,0)</f>
        <v>0</v>
      </c>
      <c r="BF91" s="181">
        <f>IF(N91="snížená",J91,0)</f>
        <v>0</v>
      </c>
      <c r="BG91" s="181">
        <f>IF(N91="zákl. přenesená",J91,0)</f>
        <v>0</v>
      </c>
      <c r="BH91" s="181">
        <f>IF(N91="sníž. přenesená",J91,0)</f>
        <v>0</v>
      </c>
      <c r="BI91" s="181">
        <f>IF(N91="nulová",J91,0)</f>
        <v>0</v>
      </c>
      <c r="BJ91" s="20" t="s">
        <v>88</v>
      </c>
      <c r="BK91" s="181">
        <f>ROUND(I91*H91,2)</f>
        <v>0</v>
      </c>
      <c r="BL91" s="20" t="s">
        <v>222</v>
      </c>
      <c r="BM91" s="180" t="s">
        <v>621</v>
      </c>
    </row>
    <row r="92" spans="1:51" s="13" customFormat="1" ht="12">
      <c r="A92" s="13"/>
      <c r="B92" s="182"/>
      <c r="C92" s="13"/>
      <c r="D92" s="183" t="s">
        <v>224</v>
      </c>
      <c r="E92" s="13"/>
      <c r="F92" s="185" t="s">
        <v>772</v>
      </c>
      <c r="G92" s="13"/>
      <c r="H92" s="186">
        <v>0.073</v>
      </c>
      <c r="I92" s="187"/>
      <c r="J92" s="13"/>
      <c r="K92" s="13"/>
      <c r="L92" s="182"/>
      <c r="M92" s="188"/>
      <c r="N92" s="189"/>
      <c r="O92" s="189"/>
      <c r="P92" s="189"/>
      <c r="Q92" s="189"/>
      <c r="R92" s="189"/>
      <c r="S92" s="189"/>
      <c r="T92" s="190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184" t="s">
        <v>224</v>
      </c>
      <c r="AU92" s="184" t="s">
        <v>22</v>
      </c>
      <c r="AV92" s="13" t="s">
        <v>22</v>
      </c>
      <c r="AW92" s="13" t="s">
        <v>4</v>
      </c>
      <c r="AX92" s="13" t="s">
        <v>88</v>
      </c>
      <c r="AY92" s="184" t="s">
        <v>216</v>
      </c>
    </row>
    <row r="93" spans="1:65" s="2" customFormat="1" ht="14.4" customHeight="1">
      <c r="A93" s="40"/>
      <c r="B93" s="167"/>
      <c r="C93" s="203" t="s">
        <v>244</v>
      </c>
      <c r="D93" s="203" t="s">
        <v>355</v>
      </c>
      <c r="E93" s="204" t="s">
        <v>623</v>
      </c>
      <c r="F93" s="205" t="s">
        <v>624</v>
      </c>
      <c r="G93" s="206" t="s">
        <v>616</v>
      </c>
      <c r="H93" s="207">
        <v>73.25</v>
      </c>
      <c r="I93" s="208"/>
      <c r="J93" s="209">
        <f>ROUND(I93*H93,2)</f>
        <v>0</v>
      </c>
      <c r="K93" s="210"/>
      <c r="L93" s="211"/>
      <c r="M93" s="212" t="s">
        <v>3</v>
      </c>
      <c r="N93" s="213" t="s">
        <v>51</v>
      </c>
      <c r="O93" s="74"/>
      <c r="P93" s="178">
        <f>O93*H93</f>
        <v>0</v>
      </c>
      <c r="Q93" s="178">
        <v>0.001</v>
      </c>
      <c r="R93" s="178">
        <f>Q93*H93</f>
        <v>0.07325</v>
      </c>
      <c r="S93" s="178">
        <v>0</v>
      </c>
      <c r="T93" s="179">
        <f>S93*H93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180" t="s">
        <v>257</v>
      </c>
      <c r="AT93" s="180" t="s">
        <v>355</v>
      </c>
      <c r="AU93" s="180" t="s">
        <v>22</v>
      </c>
      <c r="AY93" s="20" t="s">
        <v>216</v>
      </c>
      <c r="BE93" s="181">
        <f>IF(N93="základní",J93,0)</f>
        <v>0</v>
      </c>
      <c r="BF93" s="181">
        <f>IF(N93="snížená",J93,0)</f>
        <v>0</v>
      </c>
      <c r="BG93" s="181">
        <f>IF(N93="zákl. přenesená",J93,0)</f>
        <v>0</v>
      </c>
      <c r="BH93" s="181">
        <f>IF(N93="sníž. přenesená",J93,0)</f>
        <v>0</v>
      </c>
      <c r="BI93" s="181">
        <f>IF(N93="nulová",J93,0)</f>
        <v>0</v>
      </c>
      <c r="BJ93" s="20" t="s">
        <v>88</v>
      </c>
      <c r="BK93" s="181">
        <f>ROUND(I93*H93,2)</f>
        <v>0</v>
      </c>
      <c r="BL93" s="20" t="s">
        <v>222</v>
      </c>
      <c r="BM93" s="180" t="s">
        <v>625</v>
      </c>
    </row>
    <row r="94" spans="1:51" s="13" customFormat="1" ht="12">
      <c r="A94" s="13"/>
      <c r="B94" s="182"/>
      <c r="C94" s="13"/>
      <c r="D94" s="183" t="s">
        <v>224</v>
      </c>
      <c r="E94" s="184" t="s">
        <v>3</v>
      </c>
      <c r="F94" s="185" t="s">
        <v>773</v>
      </c>
      <c r="G94" s="13"/>
      <c r="H94" s="186">
        <v>73.25</v>
      </c>
      <c r="I94" s="187"/>
      <c r="J94" s="13"/>
      <c r="K94" s="13"/>
      <c r="L94" s="182"/>
      <c r="M94" s="188"/>
      <c r="N94" s="189"/>
      <c r="O94" s="189"/>
      <c r="P94" s="189"/>
      <c r="Q94" s="189"/>
      <c r="R94" s="189"/>
      <c r="S94" s="189"/>
      <c r="T94" s="190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184" t="s">
        <v>224</v>
      </c>
      <c r="AU94" s="184" t="s">
        <v>22</v>
      </c>
      <c r="AV94" s="13" t="s">
        <v>22</v>
      </c>
      <c r="AW94" s="13" t="s">
        <v>41</v>
      </c>
      <c r="AX94" s="13" t="s">
        <v>88</v>
      </c>
      <c r="AY94" s="184" t="s">
        <v>216</v>
      </c>
    </row>
    <row r="95" spans="1:65" s="2" customFormat="1" ht="14.4" customHeight="1">
      <c r="A95" s="40"/>
      <c r="B95" s="167"/>
      <c r="C95" s="168" t="s">
        <v>248</v>
      </c>
      <c r="D95" s="168" t="s">
        <v>218</v>
      </c>
      <c r="E95" s="169" t="s">
        <v>627</v>
      </c>
      <c r="F95" s="170" t="s">
        <v>628</v>
      </c>
      <c r="G95" s="171" t="s">
        <v>270</v>
      </c>
      <c r="H95" s="172">
        <v>0.879</v>
      </c>
      <c r="I95" s="173"/>
      <c r="J95" s="174">
        <f>ROUND(I95*H95,2)</f>
        <v>0</v>
      </c>
      <c r="K95" s="175"/>
      <c r="L95" s="41"/>
      <c r="M95" s="176" t="s">
        <v>3</v>
      </c>
      <c r="N95" s="177" t="s">
        <v>51</v>
      </c>
      <c r="O95" s="74"/>
      <c r="P95" s="178">
        <f>O95*H95</f>
        <v>0</v>
      </c>
      <c r="Q95" s="178">
        <v>0</v>
      </c>
      <c r="R95" s="178">
        <f>Q95*H95</f>
        <v>0</v>
      </c>
      <c r="S95" s="178">
        <v>0</v>
      </c>
      <c r="T95" s="179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180" t="s">
        <v>222</v>
      </c>
      <c r="AT95" s="180" t="s">
        <v>218</v>
      </c>
      <c r="AU95" s="180" t="s">
        <v>22</v>
      </c>
      <c r="AY95" s="20" t="s">
        <v>216</v>
      </c>
      <c r="BE95" s="181">
        <f>IF(N95="základní",J95,0)</f>
        <v>0</v>
      </c>
      <c r="BF95" s="181">
        <f>IF(N95="snížená",J95,0)</f>
        <v>0</v>
      </c>
      <c r="BG95" s="181">
        <f>IF(N95="zákl. přenesená",J95,0)</f>
        <v>0</v>
      </c>
      <c r="BH95" s="181">
        <f>IF(N95="sníž. přenesená",J95,0)</f>
        <v>0</v>
      </c>
      <c r="BI95" s="181">
        <f>IF(N95="nulová",J95,0)</f>
        <v>0</v>
      </c>
      <c r="BJ95" s="20" t="s">
        <v>88</v>
      </c>
      <c r="BK95" s="181">
        <f>ROUND(I95*H95,2)</f>
        <v>0</v>
      </c>
      <c r="BL95" s="20" t="s">
        <v>222</v>
      </c>
      <c r="BM95" s="180" t="s">
        <v>629</v>
      </c>
    </row>
    <row r="96" spans="1:51" s="13" customFormat="1" ht="12">
      <c r="A96" s="13"/>
      <c r="B96" s="182"/>
      <c r="C96" s="13"/>
      <c r="D96" s="183" t="s">
        <v>224</v>
      </c>
      <c r="E96" s="184" t="s">
        <v>3</v>
      </c>
      <c r="F96" s="185" t="s">
        <v>774</v>
      </c>
      <c r="G96" s="13"/>
      <c r="H96" s="186">
        <v>0.293</v>
      </c>
      <c r="I96" s="187"/>
      <c r="J96" s="13"/>
      <c r="K96" s="13"/>
      <c r="L96" s="182"/>
      <c r="M96" s="188"/>
      <c r="N96" s="189"/>
      <c r="O96" s="189"/>
      <c r="P96" s="189"/>
      <c r="Q96" s="189"/>
      <c r="R96" s="189"/>
      <c r="S96" s="189"/>
      <c r="T96" s="190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184" t="s">
        <v>224</v>
      </c>
      <c r="AU96" s="184" t="s">
        <v>22</v>
      </c>
      <c r="AV96" s="13" t="s">
        <v>22</v>
      </c>
      <c r="AW96" s="13" t="s">
        <v>41</v>
      </c>
      <c r="AX96" s="13" t="s">
        <v>88</v>
      </c>
      <c r="AY96" s="184" t="s">
        <v>216</v>
      </c>
    </row>
    <row r="97" spans="1:51" s="13" customFormat="1" ht="12">
      <c r="A97" s="13"/>
      <c r="B97" s="182"/>
      <c r="C97" s="13"/>
      <c r="D97" s="183" t="s">
        <v>224</v>
      </c>
      <c r="E97" s="13"/>
      <c r="F97" s="185" t="s">
        <v>775</v>
      </c>
      <c r="G97" s="13"/>
      <c r="H97" s="186">
        <v>0.879</v>
      </c>
      <c r="I97" s="187"/>
      <c r="J97" s="13"/>
      <c r="K97" s="13"/>
      <c r="L97" s="182"/>
      <c r="M97" s="188"/>
      <c r="N97" s="189"/>
      <c r="O97" s="189"/>
      <c r="P97" s="189"/>
      <c r="Q97" s="189"/>
      <c r="R97" s="189"/>
      <c r="S97" s="189"/>
      <c r="T97" s="190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184" t="s">
        <v>224</v>
      </c>
      <c r="AU97" s="184" t="s">
        <v>22</v>
      </c>
      <c r="AV97" s="13" t="s">
        <v>22</v>
      </c>
      <c r="AW97" s="13" t="s">
        <v>4</v>
      </c>
      <c r="AX97" s="13" t="s">
        <v>88</v>
      </c>
      <c r="AY97" s="184" t="s">
        <v>216</v>
      </c>
    </row>
    <row r="98" spans="1:63" s="12" customFormat="1" ht="22.8" customHeight="1">
      <c r="A98" s="12"/>
      <c r="B98" s="154"/>
      <c r="C98" s="12"/>
      <c r="D98" s="155" t="s">
        <v>79</v>
      </c>
      <c r="E98" s="165" t="s">
        <v>592</v>
      </c>
      <c r="F98" s="165" t="s">
        <v>593</v>
      </c>
      <c r="G98" s="12"/>
      <c r="H98" s="12"/>
      <c r="I98" s="157"/>
      <c r="J98" s="166">
        <f>BK98</f>
        <v>0</v>
      </c>
      <c r="K98" s="12"/>
      <c r="L98" s="154"/>
      <c r="M98" s="159"/>
      <c r="N98" s="160"/>
      <c r="O98" s="160"/>
      <c r="P98" s="161">
        <f>P99</f>
        <v>0</v>
      </c>
      <c r="Q98" s="160"/>
      <c r="R98" s="161">
        <f>R99</f>
        <v>0</v>
      </c>
      <c r="S98" s="160"/>
      <c r="T98" s="162">
        <f>T99</f>
        <v>0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155" t="s">
        <v>88</v>
      </c>
      <c r="AT98" s="163" t="s">
        <v>79</v>
      </c>
      <c r="AU98" s="163" t="s">
        <v>88</v>
      </c>
      <c r="AY98" s="155" t="s">
        <v>216</v>
      </c>
      <c r="BK98" s="164">
        <f>BK99</f>
        <v>0</v>
      </c>
    </row>
    <row r="99" spans="1:65" s="2" customFormat="1" ht="37.8" customHeight="1">
      <c r="A99" s="40"/>
      <c r="B99" s="167"/>
      <c r="C99" s="168" t="s">
        <v>253</v>
      </c>
      <c r="D99" s="168" t="s">
        <v>218</v>
      </c>
      <c r="E99" s="169" t="s">
        <v>640</v>
      </c>
      <c r="F99" s="170" t="s">
        <v>641</v>
      </c>
      <c r="G99" s="171" t="s">
        <v>299</v>
      </c>
      <c r="H99" s="172">
        <v>0.078</v>
      </c>
      <c r="I99" s="173"/>
      <c r="J99" s="174">
        <f>ROUND(I99*H99,2)</f>
        <v>0</v>
      </c>
      <c r="K99" s="175"/>
      <c r="L99" s="41"/>
      <c r="M99" s="214" t="s">
        <v>3</v>
      </c>
      <c r="N99" s="215" t="s">
        <v>51</v>
      </c>
      <c r="O99" s="216"/>
      <c r="P99" s="217">
        <f>O99*H99</f>
        <v>0</v>
      </c>
      <c r="Q99" s="217">
        <v>0</v>
      </c>
      <c r="R99" s="217">
        <f>Q99*H99</f>
        <v>0</v>
      </c>
      <c r="S99" s="217">
        <v>0</v>
      </c>
      <c r="T99" s="218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180" t="s">
        <v>222</v>
      </c>
      <c r="AT99" s="180" t="s">
        <v>218</v>
      </c>
      <c r="AU99" s="180" t="s">
        <v>22</v>
      </c>
      <c r="AY99" s="20" t="s">
        <v>216</v>
      </c>
      <c r="BE99" s="181">
        <f>IF(N99="základní",J99,0)</f>
        <v>0</v>
      </c>
      <c r="BF99" s="181">
        <f>IF(N99="snížená",J99,0)</f>
        <v>0</v>
      </c>
      <c r="BG99" s="181">
        <f>IF(N99="zákl. přenesená",J99,0)</f>
        <v>0</v>
      </c>
      <c r="BH99" s="181">
        <f>IF(N99="sníž. přenesená",J99,0)</f>
        <v>0</v>
      </c>
      <c r="BI99" s="181">
        <f>IF(N99="nulová",J99,0)</f>
        <v>0</v>
      </c>
      <c r="BJ99" s="20" t="s">
        <v>88</v>
      </c>
      <c r="BK99" s="181">
        <f>ROUND(I99*H99,2)</f>
        <v>0</v>
      </c>
      <c r="BL99" s="20" t="s">
        <v>222</v>
      </c>
      <c r="BM99" s="180" t="s">
        <v>776</v>
      </c>
    </row>
    <row r="100" spans="1:31" s="2" customFormat="1" ht="6.95" customHeight="1">
      <c r="A100" s="40"/>
      <c r="B100" s="57"/>
      <c r="C100" s="58"/>
      <c r="D100" s="58"/>
      <c r="E100" s="58"/>
      <c r="F100" s="58"/>
      <c r="G100" s="58"/>
      <c r="H100" s="58"/>
      <c r="I100" s="58"/>
      <c r="J100" s="58"/>
      <c r="K100" s="58"/>
      <c r="L100" s="41"/>
      <c r="M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</row>
  </sheetData>
  <autoFilter ref="C81:K99"/>
  <mergeCells count="9">
    <mergeCell ref="E7:H7"/>
    <mergeCell ref="E9:H9"/>
    <mergeCell ref="E18:H18"/>
    <mergeCell ref="E27:H27"/>
    <mergeCell ref="E48:H48"/>
    <mergeCell ref="E50:H50"/>
    <mergeCell ref="E72:H72"/>
    <mergeCell ref="E74:H7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9" t="s">
        <v>6</v>
      </c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104</v>
      </c>
    </row>
    <row r="3" spans="2:46" s="1" customFormat="1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3"/>
      <c r="AT3" s="20" t="s">
        <v>22</v>
      </c>
    </row>
    <row r="4" spans="2:46" s="1" customFormat="1" ht="24.95" customHeight="1">
      <c r="B4" s="23"/>
      <c r="D4" s="24" t="s">
        <v>186</v>
      </c>
      <c r="L4" s="23"/>
      <c r="M4" s="116" t="s">
        <v>11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33" t="s">
        <v>17</v>
      </c>
      <c r="L6" s="23"/>
    </row>
    <row r="7" spans="2:12" s="1" customFormat="1" ht="16.5" customHeight="1">
      <c r="B7" s="23"/>
      <c r="E7" s="117" t="str">
        <f>'Rekapitulace stavby'!K6</f>
        <v>II/187 Kolínec průtah</v>
      </c>
      <c r="F7" s="33"/>
      <c r="G7" s="33"/>
      <c r="H7" s="33"/>
      <c r="L7" s="23"/>
    </row>
    <row r="8" spans="1:31" s="2" customFormat="1" ht="12" customHeight="1">
      <c r="A8" s="40"/>
      <c r="B8" s="41"/>
      <c r="C8" s="40"/>
      <c r="D8" s="33" t="s">
        <v>187</v>
      </c>
      <c r="E8" s="40"/>
      <c r="F8" s="40"/>
      <c r="G8" s="40"/>
      <c r="H8" s="40"/>
      <c r="I8" s="40"/>
      <c r="J8" s="40"/>
      <c r="K8" s="40"/>
      <c r="L8" s="118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1"/>
      <c r="C9" s="40"/>
      <c r="D9" s="40"/>
      <c r="E9" s="64" t="s">
        <v>777</v>
      </c>
      <c r="F9" s="40"/>
      <c r="G9" s="40"/>
      <c r="H9" s="40"/>
      <c r="I9" s="40"/>
      <c r="J9" s="40"/>
      <c r="K9" s="40"/>
      <c r="L9" s="118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1"/>
      <c r="C10" s="40"/>
      <c r="D10" s="40"/>
      <c r="E10" s="40"/>
      <c r="F10" s="40"/>
      <c r="G10" s="40"/>
      <c r="H10" s="40"/>
      <c r="I10" s="40"/>
      <c r="J10" s="40"/>
      <c r="K10" s="40"/>
      <c r="L10" s="118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1"/>
      <c r="C11" s="40"/>
      <c r="D11" s="33" t="s">
        <v>19</v>
      </c>
      <c r="E11" s="40"/>
      <c r="F11" s="28" t="s">
        <v>20</v>
      </c>
      <c r="G11" s="40"/>
      <c r="H11" s="40"/>
      <c r="I11" s="33" t="s">
        <v>21</v>
      </c>
      <c r="J11" s="28" t="s">
        <v>3</v>
      </c>
      <c r="K11" s="40"/>
      <c r="L11" s="118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1"/>
      <c r="C12" s="40"/>
      <c r="D12" s="33" t="s">
        <v>23</v>
      </c>
      <c r="E12" s="40"/>
      <c r="F12" s="28" t="s">
        <v>24</v>
      </c>
      <c r="G12" s="40"/>
      <c r="H12" s="40"/>
      <c r="I12" s="33" t="s">
        <v>25</v>
      </c>
      <c r="J12" s="66" t="str">
        <f>'Rekapitulace stavby'!AN8</f>
        <v>21. 1. 2021</v>
      </c>
      <c r="K12" s="40"/>
      <c r="L12" s="118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1"/>
      <c r="C13" s="40"/>
      <c r="D13" s="40"/>
      <c r="E13" s="40"/>
      <c r="F13" s="40"/>
      <c r="G13" s="40"/>
      <c r="H13" s="40"/>
      <c r="I13" s="40"/>
      <c r="J13" s="40"/>
      <c r="K13" s="40"/>
      <c r="L13" s="118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1"/>
      <c r="C14" s="40"/>
      <c r="D14" s="33" t="s">
        <v>31</v>
      </c>
      <c r="E14" s="40"/>
      <c r="F14" s="40"/>
      <c r="G14" s="40"/>
      <c r="H14" s="40"/>
      <c r="I14" s="33" t="s">
        <v>32</v>
      </c>
      <c r="J14" s="28" t="s">
        <v>33</v>
      </c>
      <c r="K14" s="40"/>
      <c r="L14" s="118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1"/>
      <c r="C15" s="40"/>
      <c r="D15" s="40"/>
      <c r="E15" s="28" t="s">
        <v>34</v>
      </c>
      <c r="F15" s="40"/>
      <c r="G15" s="40"/>
      <c r="H15" s="40"/>
      <c r="I15" s="33" t="s">
        <v>35</v>
      </c>
      <c r="J15" s="28" t="s">
        <v>3</v>
      </c>
      <c r="K15" s="40"/>
      <c r="L15" s="118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1"/>
      <c r="C16" s="40"/>
      <c r="D16" s="40"/>
      <c r="E16" s="40"/>
      <c r="F16" s="40"/>
      <c r="G16" s="40"/>
      <c r="H16" s="40"/>
      <c r="I16" s="40"/>
      <c r="J16" s="40"/>
      <c r="K16" s="40"/>
      <c r="L16" s="118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1"/>
      <c r="C17" s="40"/>
      <c r="D17" s="33" t="s">
        <v>36</v>
      </c>
      <c r="E17" s="40"/>
      <c r="F17" s="40"/>
      <c r="G17" s="40"/>
      <c r="H17" s="40"/>
      <c r="I17" s="33" t="s">
        <v>32</v>
      </c>
      <c r="J17" s="34" t="str">
        <f>'Rekapitulace stavby'!AN13</f>
        <v>Vyplň údaj</v>
      </c>
      <c r="K17" s="40"/>
      <c r="L17" s="118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1"/>
      <c r="C18" s="40"/>
      <c r="D18" s="40"/>
      <c r="E18" s="34" t="str">
        <f>'Rekapitulace stavby'!E14</f>
        <v>Vyplň údaj</v>
      </c>
      <c r="F18" s="28"/>
      <c r="G18" s="28"/>
      <c r="H18" s="28"/>
      <c r="I18" s="33" t="s">
        <v>35</v>
      </c>
      <c r="J18" s="34" t="str">
        <f>'Rekapitulace stavby'!AN14</f>
        <v>Vyplň údaj</v>
      </c>
      <c r="K18" s="40"/>
      <c r="L18" s="118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1"/>
      <c r="C19" s="40"/>
      <c r="D19" s="40"/>
      <c r="E19" s="40"/>
      <c r="F19" s="40"/>
      <c r="G19" s="40"/>
      <c r="H19" s="40"/>
      <c r="I19" s="40"/>
      <c r="J19" s="40"/>
      <c r="K19" s="40"/>
      <c r="L19" s="118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1"/>
      <c r="C20" s="40"/>
      <c r="D20" s="33" t="s">
        <v>38</v>
      </c>
      <c r="E20" s="40"/>
      <c r="F20" s="40"/>
      <c r="G20" s="40"/>
      <c r="H20" s="40"/>
      <c r="I20" s="33" t="s">
        <v>32</v>
      </c>
      <c r="J20" s="28" t="s">
        <v>39</v>
      </c>
      <c r="K20" s="40"/>
      <c r="L20" s="118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1"/>
      <c r="C21" s="40"/>
      <c r="D21" s="40"/>
      <c r="E21" s="28" t="s">
        <v>40</v>
      </c>
      <c r="F21" s="40"/>
      <c r="G21" s="40"/>
      <c r="H21" s="40"/>
      <c r="I21" s="33" t="s">
        <v>35</v>
      </c>
      <c r="J21" s="28" t="s">
        <v>3</v>
      </c>
      <c r="K21" s="40"/>
      <c r="L21" s="118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1"/>
      <c r="C22" s="40"/>
      <c r="D22" s="40"/>
      <c r="E22" s="40"/>
      <c r="F22" s="40"/>
      <c r="G22" s="40"/>
      <c r="H22" s="40"/>
      <c r="I22" s="40"/>
      <c r="J22" s="40"/>
      <c r="K22" s="40"/>
      <c r="L22" s="118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1"/>
      <c r="C23" s="40"/>
      <c r="D23" s="33" t="s">
        <v>42</v>
      </c>
      <c r="E23" s="40"/>
      <c r="F23" s="40"/>
      <c r="G23" s="40"/>
      <c r="H23" s="40"/>
      <c r="I23" s="33" t="s">
        <v>32</v>
      </c>
      <c r="J23" s="28" t="s">
        <v>39</v>
      </c>
      <c r="K23" s="40"/>
      <c r="L23" s="118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1"/>
      <c r="C24" s="40"/>
      <c r="D24" s="40"/>
      <c r="E24" s="28" t="s">
        <v>43</v>
      </c>
      <c r="F24" s="40"/>
      <c r="G24" s="40"/>
      <c r="H24" s="40"/>
      <c r="I24" s="33" t="s">
        <v>35</v>
      </c>
      <c r="J24" s="28" t="s">
        <v>3</v>
      </c>
      <c r="K24" s="40"/>
      <c r="L24" s="118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1"/>
      <c r="C25" s="40"/>
      <c r="D25" s="40"/>
      <c r="E25" s="40"/>
      <c r="F25" s="40"/>
      <c r="G25" s="40"/>
      <c r="H25" s="40"/>
      <c r="I25" s="40"/>
      <c r="J25" s="40"/>
      <c r="K25" s="40"/>
      <c r="L25" s="118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1"/>
      <c r="C26" s="40"/>
      <c r="D26" s="33" t="s">
        <v>44</v>
      </c>
      <c r="E26" s="40"/>
      <c r="F26" s="40"/>
      <c r="G26" s="40"/>
      <c r="H26" s="40"/>
      <c r="I26" s="40"/>
      <c r="J26" s="40"/>
      <c r="K26" s="40"/>
      <c r="L26" s="118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19"/>
      <c r="B27" s="120"/>
      <c r="C27" s="119"/>
      <c r="D27" s="119"/>
      <c r="E27" s="38" t="s">
        <v>3</v>
      </c>
      <c r="F27" s="38"/>
      <c r="G27" s="38"/>
      <c r="H27" s="38"/>
      <c r="I27" s="119"/>
      <c r="J27" s="119"/>
      <c r="K27" s="119"/>
      <c r="L27" s="121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</row>
    <row r="28" spans="1:31" s="2" customFormat="1" ht="6.95" customHeight="1">
      <c r="A28" s="40"/>
      <c r="B28" s="41"/>
      <c r="C28" s="40"/>
      <c r="D28" s="40"/>
      <c r="E28" s="40"/>
      <c r="F28" s="40"/>
      <c r="G28" s="40"/>
      <c r="H28" s="40"/>
      <c r="I28" s="40"/>
      <c r="J28" s="40"/>
      <c r="K28" s="40"/>
      <c r="L28" s="118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1"/>
      <c r="C29" s="40"/>
      <c r="D29" s="86"/>
      <c r="E29" s="86"/>
      <c r="F29" s="86"/>
      <c r="G29" s="86"/>
      <c r="H29" s="86"/>
      <c r="I29" s="86"/>
      <c r="J29" s="86"/>
      <c r="K29" s="86"/>
      <c r="L29" s="118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1"/>
      <c r="C30" s="40"/>
      <c r="D30" s="122" t="s">
        <v>46</v>
      </c>
      <c r="E30" s="40"/>
      <c r="F30" s="40"/>
      <c r="G30" s="40"/>
      <c r="H30" s="40"/>
      <c r="I30" s="40"/>
      <c r="J30" s="92">
        <f>ROUND(J85,2)</f>
        <v>0</v>
      </c>
      <c r="K30" s="40"/>
      <c r="L30" s="118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1"/>
      <c r="C31" s="40"/>
      <c r="D31" s="86"/>
      <c r="E31" s="86"/>
      <c r="F31" s="86"/>
      <c r="G31" s="86"/>
      <c r="H31" s="86"/>
      <c r="I31" s="86"/>
      <c r="J31" s="86"/>
      <c r="K31" s="86"/>
      <c r="L31" s="118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1"/>
      <c r="C32" s="40"/>
      <c r="D32" s="40"/>
      <c r="E32" s="40"/>
      <c r="F32" s="45" t="s">
        <v>48</v>
      </c>
      <c r="G32" s="40"/>
      <c r="H32" s="40"/>
      <c r="I32" s="45" t="s">
        <v>47</v>
      </c>
      <c r="J32" s="45" t="s">
        <v>49</v>
      </c>
      <c r="K32" s="40"/>
      <c r="L32" s="118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1"/>
      <c r="C33" s="40"/>
      <c r="D33" s="123" t="s">
        <v>50</v>
      </c>
      <c r="E33" s="33" t="s">
        <v>51</v>
      </c>
      <c r="F33" s="124">
        <f>ROUND((SUM(BE85:BE159)),2)</f>
        <v>0</v>
      </c>
      <c r="G33" s="40"/>
      <c r="H33" s="40"/>
      <c r="I33" s="125">
        <v>0.21</v>
      </c>
      <c r="J33" s="124">
        <f>ROUND(((SUM(BE85:BE159))*I33),2)</f>
        <v>0</v>
      </c>
      <c r="K33" s="40"/>
      <c r="L33" s="118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1"/>
      <c r="C34" s="40"/>
      <c r="D34" s="40"/>
      <c r="E34" s="33" t="s">
        <v>52</v>
      </c>
      <c r="F34" s="124">
        <f>ROUND((SUM(BF85:BF159)),2)</f>
        <v>0</v>
      </c>
      <c r="G34" s="40"/>
      <c r="H34" s="40"/>
      <c r="I34" s="125">
        <v>0.15</v>
      </c>
      <c r="J34" s="124">
        <f>ROUND(((SUM(BF85:BF159))*I34),2)</f>
        <v>0</v>
      </c>
      <c r="K34" s="40"/>
      <c r="L34" s="118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1"/>
      <c r="C35" s="40"/>
      <c r="D35" s="40"/>
      <c r="E35" s="33" t="s">
        <v>53</v>
      </c>
      <c r="F35" s="124">
        <f>ROUND((SUM(BG85:BG159)),2)</f>
        <v>0</v>
      </c>
      <c r="G35" s="40"/>
      <c r="H35" s="40"/>
      <c r="I35" s="125">
        <v>0.21</v>
      </c>
      <c r="J35" s="124">
        <f>0</f>
        <v>0</v>
      </c>
      <c r="K35" s="40"/>
      <c r="L35" s="118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1"/>
      <c r="C36" s="40"/>
      <c r="D36" s="40"/>
      <c r="E36" s="33" t="s">
        <v>54</v>
      </c>
      <c r="F36" s="124">
        <f>ROUND((SUM(BH85:BH159)),2)</f>
        <v>0</v>
      </c>
      <c r="G36" s="40"/>
      <c r="H36" s="40"/>
      <c r="I36" s="125">
        <v>0.15</v>
      </c>
      <c r="J36" s="124">
        <f>0</f>
        <v>0</v>
      </c>
      <c r="K36" s="40"/>
      <c r="L36" s="118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1"/>
      <c r="C37" s="40"/>
      <c r="D37" s="40"/>
      <c r="E37" s="33" t="s">
        <v>55</v>
      </c>
      <c r="F37" s="124">
        <f>ROUND((SUM(BI85:BI159)),2)</f>
        <v>0</v>
      </c>
      <c r="G37" s="40"/>
      <c r="H37" s="40"/>
      <c r="I37" s="125">
        <v>0</v>
      </c>
      <c r="J37" s="124">
        <f>0</f>
        <v>0</v>
      </c>
      <c r="K37" s="40"/>
      <c r="L37" s="118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1"/>
      <c r="C38" s="40"/>
      <c r="D38" s="40"/>
      <c r="E38" s="40"/>
      <c r="F38" s="40"/>
      <c r="G38" s="40"/>
      <c r="H38" s="40"/>
      <c r="I38" s="40"/>
      <c r="J38" s="40"/>
      <c r="K38" s="40"/>
      <c r="L38" s="118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1"/>
      <c r="C39" s="126"/>
      <c r="D39" s="127" t="s">
        <v>56</v>
      </c>
      <c r="E39" s="78"/>
      <c r="F39" s="78"/>
      <c r="G39" s="128" t="s">
        <v>57</v>
      </c>
      <c r="H39" s="129" t="s">
        <v>58</v>
      </c>
      <c r="I39" s="78"/>
      <c r="J39" s="130">
        <f>SUM(J30:J37)</f>
        <v>0</v>
      </c>
      <c r="K39" s="131"/>
      <c r="L39" s="118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57"/>
      <c r="C40" s="58"/>
      <c r="D40" s="58"/>
      <c r="E40" s="58"/>
      <c r="F40" s="58"/>
      <c r="G40" s="58"/>
      <c r="H40" s="58"/>
      <c r="I40" s="58"/>
      <c r="J40" s="58"/>
      <c r="K40" s="58"/>
      <c r="L40" s="118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59"/>
      <c r="C44" s="60"/>
      <c r="D44" s="60"/>
      <c r="E44" s="60"/>
      <c r="F44" s="60"/>
      <c r="G44" s="60"/>
      <c r="H44" s="60"/>
      <c r="I44" s="60"/>
      <c r="J44" s="60"/>
      <c r="K44" s="60"/>
      <c r="L44" s="118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4" t="s">
        <v>189</v>
      </c>
      <c r="D45" s="40"/>
      <c r="E45" s="40"/>
      <c r="F45" s="40"/>
      <c r="G45" s="40"/>
      <c r="H45" s="40"/>
      <c r="I45" s="40"/>
      <c r="J45" s="40"/>
      <c r="K45" s="40"/>
      <c r="L45" s="118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0"/>
      <c r="D46" s="40"/>
      <c r="E46" s="40"/>
      <c r="F46" s="40"/>
      <c r="G46" s="40"/>
      <c r="H46" s="40"/>
      <c r="I46" s="40"/>
      <c r="J46" s="40"/>
      <c r="K46" s="40"/>
      <c r="L46" s="118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3" t="s">
        <v>17</v>
      </c>
      <c r="D47" s="40"/>
      <c r="E47" s="40"/>
      <c r="F47" s="40"/>
      <c r="G47" s="40"/>
      <c r="H47" s="40"/>
      <c r="I47" s="40"/>
      <c r="J47" s="40"/>
      <c r="K47" s="40"/>
      <c r="L47" s="118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0"/>
      <c r="D48" s="40"/>
      <c r="E48" s="117" t="str">
        <f>E7</f>
        <v>II/187 Kolínec průtah</v>
      </c>
      <c r="F48" s="33"/>
      <c r="G48" s="33"/>
      <c r="H48" s="33"/>
      <c r="I48" s="40"/>
      <c r="J48" s="40"/>
      <c r="K48" s="40"/>
      <c r="L48" s="118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3" t="s">
        <v>187</v>
      </c>
      <c r="D49" s="40"/>
      <c r="E49" s="40"/>
      <c r="F49" s="40"/>
      <c r="G49" s="40"/>
      <c r="H49" s="40"/>
      <c r="I49" s="40"/>
      <c r="J49" s="40"/>
      <c r="K49" s="40"/>
      <c r="L49" s="118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0"/>
      <c r="D50" s="40"/>
      <c r="E50" s="64" t="str">
        <f>E9</f>
        <v>SO 102.4 - Chodníky - IV. úsek - neuznatelné náklady</v>
      </c>
      <c r="F50" s="40"/>
      <c r="G50" s="40"/>
      <c r="H50" s="40"/>
      <c r="I50" s="40"/>
      <c r="J50" s="40"/>
      <c r="K50" s="40"/>
      <c r="L50" s="118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0"/>
      <c r="D51" s="40"/>
      <c r="E51" s="40"/>
      <c r="F51" s="40"/>
      <c r="G51" s="40"/>
      <c r="H51" s="40"/>
      <c r="I51" s="40"/>
      <c r="J51" s="40"/>
      <c r="K51" s="40"/>
      <c r="L51" s="118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3" t="s">
        <v>23</v>
      </c>
      <c r="D52" s="40"/>
      <c r="E52" s="40"/>
      <c r="F52" s="28" t="str">
        <f>F12</f>
        <v>Kolínec</v>
      </c>
      <c r="G52" s="40"/>
      <c r="H52" s="40"/>
      <c r="I52" s="33" t="s">
        <v>25</v>
      </c>
      <c r="J52" s="66" t="str">
        <f>IF(J12="","",J12)</f>
        <v>21. 1. 2021</v>
      </c>
      <c r="K52" s="40"/>
      <c r="L52" s="118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0"/>
      <c r="D53" s="40"/>
      <c r="E53" s="40"/>
      <c r="F53" s="40"/>
      <c r="G53" s="40"/>
      <c r="H53" s="40"/>
      <c r="I53" s="40"/>
      <c r="J53" s="40"/>
      <c r="K53" s="40"/>
      <c r="L53" s="118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40.05" customHeight="1">
      <c r="A54" s="40"/>
      <c r="B54" s="41"/>
      <c r="C54" s="33" t="s">
        <v>31</v>
      </c>
      <c r="D54" s="40"/>
      <c r="E54" s="40"/>
      <c r="F54" s="28" t="str">
        <f>E15</f>
        <v>Městys Kolínec, Kolínec 28, 341 12 Kolínec</v>
      </c>
      <c r="G54" s="40"/>
      <c r="H54" s="40"/>
      <c r="I54" s="33" t="s">
        <v>38</v>
      </c>
      <c r="J54" s="38" t="str">
        <f>E21</f>
        <v>Ing. arch. Martin Jirovský Ph.D., MBA</v>
      </c>
      <c r="K54" s="40"/>
      <c r="L54" s="118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40.05" customHeight="1">
      <c r="A55" s="40"/>
      <c r="B55" s="41"/>
      <c r="C55" s="33" t="s">
        <v>36</v>
      </c>
      <c r="D55" s="40"/>
      <c r="E55" s="40"/>
      <c r="F55" s="28" t="str">
        <f>IF(E18="","",E18)</f>
        <v>Vyplň údaj</v>
      </c>
      <c r="G55" s="40"/>
      <c r="H55" s="40"/>
      <c r="I55" s="33" t="s">
        <v>42</v>
      </c>
      <c r="J55" s="38" t="str">
        <f>E24</f>
        <v>Centrum služen Staré město; Petra Stejskalová</v>
      </c>
      <c r="K55" s="40"/>
      <c r="L55" s="118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0"/>
      <c r="D56" s="40"/>
      <c r="E56" s="40"/>
      <c r="F56" s="40"/>
      <c r="G56" s="40"/>
      <c r="H56" s="40"/>
      <c r="I56" s="40"/>
      <c r="J56" s="40"/>
      <c r="K56" s="40"/>
      <c r="L56" s="118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32" t="s">
        <v>190</v>
      </c>
      <c r="D57" s="126"/>
      <c r="E57" s="126"/>
      <c r="F57" s="126"/>
      <c r="G57" s="126"/>
      <c r="H57" s="126"/>
      <c r="I57" s="126"/>
      <c r="J57" s="133" t="s">
        <v>191</v>
      </c>
      <c r="K57" s="126"/>
      <c r="L57" s="118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0"/>
      <c r="D58" s="40"/>
      <c r="E58" s="40"/>
      <c r="F58" s="40"/>
      <c r="G58" s="40"/>
      <c r="H58" s="40"/>
      <c r="I58" s="40"/>
      <c r="J58" s="40"/>
      <c r="K58" s="40"/>
      <c r="L58" s="118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34" t="s">
        <v>78</v>
      </c>
      <c r="D59" s="40"/>
      <c r="E59" s="40"/>
      <c r="F59" s="40"/>
      <c r="G59" s="40"/>
      <c r="H59" s="40"/>
      <c r="I59" s="40"/>
      <c r="J59" s="92">
        <f>J85</f>
        <v>0</v>
      </c>
      <c r="K59" s="40"/>
      <c r="L59" s="118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20" t="s">
        <v>192</v>
      </c>
    </row>
    <row r="60" spans="1:31" s="9" customFormat="1" ht="24.95" customHeight="1">
      <c r="A60" s="9"/>
      <c r="B60" s="135"/>
      <c r="C60" s="9"/>
      <c r="D60" s="136" t="s">
        <v>193</v>
      </c>
      <c r="E60" s="137"/>
      <c r="F60" s="137"/>
      <c r="G60" s="137"/>
      <c r="H60" s="137"/>
      <c r="I60" s="137"/>
      <c r="J60" s="138">
        <f>J86</f>
        <v>0</v>
      </c>
      <c r="K60" s="9"/>
      <c r="L60" s="135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39"/>
      <c r="C61" s="10"/>
      <c r="D61" s="140" t="s">
        <v>194</v>
      </c>
      <c r="E61" s="141"/>
      <c r="F61" s="141"/>
      <c r="G61" s="141"/>
      <c r="H61" s="141"/>
      <c r="I61" s="141"/>
      <c r="J61" s="142">
        <f>J87</f>
        <v>0</v>
      </c>
      <c r="K61" s="10"/>
      <c r="L61" s="13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39"/>
      <c r="C62" s="10"/>
      <c r="D62" s="140" t="s">
        <v>195</v>
      </c>
      <c r="E62" s="141"/>
      <c r="F62" s="141"/>
      <c r="G62" s="141"/>
      <c r="H62" s="141"/>
      <c r="I62" s="141"/>
      <c r="J62" s="142">
        <f>J120</f>
        <v>0</v>
      </c>
      <c r="K62" s="10"/>
      <c r="L62" s="13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39"/>
      <c r="C63" s="10"/>
      <c r="D63" s="140" t="s">
        <v>197</v>
      </c>
      <c r="E63" s="141"/>
      <c r="F63" s="141"/>
      <c r="G63" s="141"/>
      <c r="H63" s="141"/>
      <c r="I63" s="141"/>
      <c r="J63" s="142">
        <f>J123</f>
        <v>0</v>
      </c>
      <c r="K63" s="10"/>
      <c r="L63" s="13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39"/>
      <c r="C64" s="10"/>
      <c r="D64" s="140" t="s">
        <v>198</v>
      </c>
      <c r="E64" s="141"/>
      <c r="F64" s="141"/>
      <c r="G64" s="141"/>
      <c r="H64" s="141"/>
      <c r="I64" s="141"/>
      <c r="J64" s="142">
        <f>J139</f>
        <v>0</v>
      </c>
      <c r="K64" s="10"/>
      <c r="L64" s="13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39"/>
      <c r="C65" s="10"/>
      <c r="D65" s="140" t="s">
        <v>200</v>
      </c>
      <c r="E65" s="141"/>
      <c r="F65" s="141"/>
      <c r="G65" s="141"/>
      <c r="H65" s="141"/>
      <c r="I65" s="141"/>
      <c r="J65" s="142">
        <f>J156</f>
        <v>0</v>
      </c>
      <c r="K65" s="10"/>
      <c r="L65" s="13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2" customFormat="1" ht="21.8" customHeight="1">
      <c r="A66" s="40"/>
      <c r="B66" s="41"/>
      <c r="C66" s="40"/>
      <c r="D66" s="40"/>
      <c r="E66" s="40"/>
      <c r="F66" s="40"/>
      <c r="G66" s="40"/>
      <c r="H66" s="40"/>
      <c r="I66" s="40"/>
      <c r="J66" s="40"/>
      <c r="K66" s="40"/>
      <c r="L66" s="118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31" s="2" customFormat="1" ht="6.95" customHeight="1">
      <c r="A67" s="40"/>
      <c r="B67" s="57"/>
      <c r="C67" s="58"/>
      <c r="D67" s="58"/>
      <c r="E67" s="58"/>
      <c r="F67" s="58"/>
      <c r="G67" s="58"/>
      <c r="H67" s="58"/>
      <c r="I67" s="58"/>
      <c r="J67" s="58"/>
      <c r="K67" s="58"/>
      <c r="L67" s="118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71" spans="1:31" s="2" customFormat="1" ht="6.95" customHeight="1">
      <c r="A71" s="40"/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118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24.95" customHeight="1">
      <c r="A72" s="40"/>
      <c r="B72" s="41"/>
      <c r="C72" s="24" t="s">
        <v>201</v>
      </c>
      <c r="D72" s="40"/>
      <c r="E72" s="40"/>
      <c r="F72" s="40"/>
      <c r="G72" s="40"/>
      <c r="H72" s="40"/>
      <c r="I72" s="40"/>
      <c r="J72" s="40"/>
      <c r="K72" s="40"/>
      <c r="L72" s="118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6.95" customHeight="1">
      <c r="A73" s="40"/>
      <c r="B73" s="41"/>
      <c r="C73" s="40"/>
      <c r="D73" s="40"/>
      <c r="E73" s="40"/>
      <c r="F73" s="40"/>
      <c r="G73" s="40"/>
      <c r="H73" s="40"/>
      <c r="I73" s="40"/>
      <c r="J73" s="40"/>
      <c r="K73" s="40"/>
      <c r="L73" s="118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2" customHeight="1">
      <c r="A74" s="40"/>
      <c r="B74" s="41"/>
      <c r="C74" s="33" t="s">
        <v>17</v>
      </c>
      <c r="D74" s="40"/>
      <c r="E74" s="40"/>
      <c r="F74" s="40"/>
      <c r="G74" s="40"/>
      <c r="H74" s="40"/>
      <c r="I74" s="40"/>
      <c r="J74" s="40"/>
      <c r="K74" s="40"/>
      <c r="L74" s="118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6.5" customHeight="1">
      <c r="A75" s="40"/>
      <c r="B75" s="41"/>
      <c r="C75" s="40"/>
      <c r="D75" s="40"/>
      <c r="E75" s="117" t="str">
        <f>E7</f>
        <v>II/187 Kolínec průtah</v>
      </c>
      <c r="F75" s="33"/>
      <c r="G75" s="33"/>
      <c r="H75" s="33"/>
      <c r="I75" s="40"/>
      <c r="J75" s="40"/>
      <c r="K75" s="40"/>
      <c r="L75" s="118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2" customHeight="1">
      <c r="A76" s="40"/>
      <c r="B76" s="41"/>
      <c r="C76" s="33" t="s">
        <v>187</v>
      </c>
      <c r="D76" s="40"/>
      <c r="E76" s="40"/>
      <c r="F76" s="40"/>
      <c r="G76" s="40"/>
      <c r="H76" s="40"/>
      <c r="I76" s="40"/>
      <c r="J76" s="40"/>
      <c r="K76" s="40"/>
      <c r="L76" s="118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6.5" customHeight="1">
      <c r="A77" s="40"/>
      <c r="B77" s="41"/>
      <c r="C77" s="40"/>
      <c r="D77" s="40"/>
      <c r="E77" s="64" t="str">
        <f>E9</f>
        <v>SO 102.4 - Chodníky - IV. úsek - neuznatelné náklady</v>
      </c>
      <c r="F77" s="40"/>
      <c r="G77" s="40"/>
      <c r="H77" s="40"/>
      <c r="I77" s="40"/>
      <c r="J77" s="40"/>
      <c r="K77" s="40"/>
      <c r="L77" s="118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6.95" customHeight="1">
      <c r="A78" s="40"/>
      <c r="B78" s="41"/>
      <c r="C78" s="40"/>
      <c r="D78" s="40"/>
      <c r="E78" s="40"/>
      <c r="F78" s="40"/>
      <c r="G78" s="40"/>
      <c r="H78" s="40"/>
      <c r="I78" s="40"/>
      <c r="J78" s="40"/>
      <c r="K78" s="40"/>
      <c r="L78" s="118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2" customHeight="1">
      <c r="A79" s="40"/>
      <c r="B79" s="41"/>
      <c r="C79" s="33" t="s">
        <v>23</v>
      </c>
      <c r="D79" s="40"/>
      <c r="E79" s="40"/>
      <c r="F79" s="28" t="str">
        <f>F12</f>
        <v>Kolínec</v>
      </c>
      <c r="G79" s="40"/>
      <c r="H79" s="40"/>
      <c r="I79" s="33" t="s">
        <v>25</v>
      </c>
      <c r="J79" s="66" t="str">
        <f>IF(J12="","",J12)</f>
        <v>21. 1. 2021</v>
      </c>
      <c r="K79" s="40"/>
      <c r="L79" s="118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0"/>
      <c r="D80" s="40"/>
      <c r="E80" s="40"/>
      <c r="F80" s="40"/>
      <c r="G80" s="40"/>
      <c r="H80" s="40"/>
      <c r="I80" s="40"/>
      <c r="J80" s="40"/>
      <c r="K80" s="40"/>
      <c r="L80" s="118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40.05" customHeight="1">
      <c r="A81" s="40"/>
      <c r="B81" s="41"/>
      <c r="C81" s="33" t="s">
        <v>31</v>
      </c>
      <c r="D81" s="40"/>
      <c r="E81" s="40"/>
      <c r="F81" s="28" t="str">
        <f>E15</f>
        <v>Městys Kolínec, Kolínec 28, 341 12 Kolínec</v>
      </c>
      <c r="G81" s="40"/>
      <c r="H81" s="40"/>
      <c r="I81" s="33" t="s">
        <v>38</v>
      </c>
      <c r="J81" s="38" t="str">
        <f>E21</f>
        <v>Ing. arch. Martin Jirovský Ph.D., MBA</v>
      </c>
      <c r="K81" s="40"/>
      <c r="L81" s="118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40.05" customHeight="1">
      <c r="A82" s="40"/>
      <c r="B82" s="41"/>
      <c r="C82" s="33" t="s">
        <v>36</v>
      </c>
      <c r="D82" s="40"/>
      <c r="E82" s="40"/>
      <c r="F82" s="28" t="str">
        <f>IF(E18="","",E18)</f>
        <v>Vyplň údaj</v>
      </c>
      <c r="G82" s="40"/>
      <c r="H82" s="40"/>
      <c r="I82" s="33" t="s">
        <v>42</v>
      </c>
      <c r="J82" s="38" t="str">
        <f>E24</f>
        <v>Centrum služen Staré město; Petra Stejskalová</v>
      </c>
      <c r="K82" s="40"/>
      <c r="L82" s="118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0.3" customHeight="1">
      <c r="A83" s="40"/>
      <c r="B83" s="41"/>
      <c r="C83" s="40"/>
      <c r="D83" s="40"/>
      <c r="E83" s="40"/>
      <c r="F83" s="40"/>
      <c r="G83" s="40"/>
      <c r="H83" s="40"/>
      <c r="I83" s="40"/>
      <c r="J83" s="40"/>
      <c r="K83" s="40"/>
      <c r="L83" s="118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11" customFormat="1" ht="29.25" customHeight="1">
      <c r="A84" s="143"/>
      <c r="B84" s="144"/>
      <c r="C84" s="145" t="s">
        <v>202</v>
      </c>
      <c r="D84" s="146" t="s">
        <v>65</v>
      </c>
      <c r="E84" s="146" t="s">
        <v>61</v>
      </c>
      <c r="F84" s="146" t="s">
        <v>62</v>
      </c>
      <c r="G84" s="146" t="s">
        <v>203</v>
      </c>
      <c r="H84" s="146" t="s">
        <v>204</v>
      </c>
      <c r="I84" s="146" t="s">
        <v>205</v>
      </c>
      <c r="J84" s="147" t="s">
        <v>191</v>
      </c>
      <c r="K84" s="148" t="s">
        <v>206</v>
      </c>
      <c r="L84" s="149"/>
      <c r="M84" s="82" t="s">
        <v>3</v>
      </c>
      <c r="N84" s="83" t="s">
        <v>50</v>
      </c>
      <c r="O84" s="83" t="s">
        <v>207</v>
      </c>
      <c r="P84" s="83" t="s">
        <v>208</v>
      </c>
      <c r="Q84" s="83" t="s">
        <v>209</v>
      </c>
      <c r="R84" s="83" t="s">
        <v>210</v>
      </c>
      <c r="S84" s="83" t="s">
        <v>211</v>
      </c>
      <c r="T84" s="84" t="s">
        <v>212</v>
      </c>
      <c r="U84" s="143"/>
      <c r="V84" s="143"/>
      <c r="W84" s="143"/>
      <c r="X84" s="143"/>
      <c r="Y84" s="143"/>
      <c r="Z84" s="143"/>
      <c r="AA84" s="143"/>
      <c r="AB84" s="143"/>
      <c r="AC84" s="143"/>
      <c r="AD84" s="143"/>
      <c r="AE84" s="143"/>
    </row>
    <row r="85" spans="1:63" s="2" customFormat="1" ht="22.8" customHeight="1">
      <c r="A85" s="40"/>
      <c r="B85" s="41"/>
      <c r="C85" s="89" t="s">
        <v>213</v>
      </c>
      <c r="D85" s="40"/>
      <c r="E85" s="40"/>
      <c r="F85" s="40"/>
      <c r="G85" s="40"/>
      <c r="H85" s="40"/>
      <c r="I85" s="40"/>
      <c r="J85" s="150">
        <f>BK85</f>
        <v>0</v>
      </c>
      <c r="K85" s="40"/>
      <c r="L85" s="41"/>
      <c r="M85" s="85"/>
      <c r="N85" s="70"/>
      <c r="O85" s="86"/>
      <c r="P85" s="151">
        <f>P86</f>
        <v>0</v>
      </c>
      <c r="Q85" s="86"/>
      <c r="R85" s="151">
        <f>R86</f>
        <v>76.15403588</v>
      </c>
      <c r="S85" s="86"/>
      <c r="T85" s="152">
        <f>T86</f>
        <v>0</v>
      </c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T85" s="20" t="s">
        <v>79</v>
      </c>
      <c r="AU85" s="20" t="s">
        <v>192</v>
      </c>
      <c r="BK85" s="153">
        <f>BK86</f>
        <v>0</v>
      </c>
    </row>
    <row r="86" spans="1:63" s="12" customFormat="1" ht="25.9" customHeight="1">
      <c r="A86" s="12"/>
      <c r="B86" s="154"/>
      <c r="C86" s="12"/>
      <c r="D86" s="155" t="s">
        <v>79</v>
      </c>
      <c r="E86" s="156" t="s">
        <v>214</v>
      </c>
      <c r="F86" s="156" t="s">
        <v>215</v>
      </c>
      <c r="G86" s="12"/>
      <c r="H86" s="12"/>
      <c r="I86" s="157"/>
      <c r="J86" s="158">
        <f>BK86</f>
        <v>0</v>
      </c>
      <c r="K86" s="12"/>
      <c r="L86" s="154"/>
      <c r="M86" s="159"/>
      <c r="N86" s="160"/>
      <c r="O86" s="160"/>
      <c r="P86" s="161">
        <f>P87+P120+P123+P139+P156</f>
        <v>0</v>
      </c>
      <c r="Q86" s="160"/>
      <c r="R86" s="161">
        <f>R87+R120+R123+R139+R156</f>
        <v>76.15403588</v>
      </c>
      <c r="S86" s="160"/>
      <c r="T86" s="162">
        <f>T87+T120+T123+T139+T156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155" t="s">
        <v>88</v>
      </c>
      <c r="AT86" s="163" t="s">
        <v>79</v>
      </c>
      <c r="AU86" s="163" t="s">
        <v>80</v>
      </c>
      <c r="AY86" s="155" t="s">
        <v>216</v>
      </c>
      <c r="BK86" s="164">
        <f>BK87+BK120+BK123+BK139+BK156</f>
        <v>0</v>
      </c>
    </row>
    <row r="87" spans="1:63" s="12" customFormat="1" ht="22.8" customHeight="1">
      <c r="A87" s="12"/>
      <c r="B87" s="154"/>
      <c r="C87" s="12"/>
      <c r="D87" s="155" t="s">
        <v>79</v>
      </c>
      <c r="E87" s="165" t="s">
        <v>88</v>
      </c>
      <c r="F87" s="165" t="s">
        <v>217</v>
      </c>
      <c r="G87" s="12"/>
      <c r="H87" s="12"/>
      <c r="I87" s="157"/>
      <c r="J87" s="166">
        <f>BK87</f>
        <v>0</v>
      </c>
      <c r="K87" s="12"/>
      <c r="L87" s="154"/>
      <c r="M87" s="159"/>
      <c r="N87" s="160"/>
      <c r="O87" s="160"/>
      <c r="P87" s="161">
        <f>SUM(P88:P119)</f>
        <v>0</v>
      </c>
      <c r="Q87" s="160"/>
      <c r="R87" s="161">
        <f>SUM(R88:R119)</f>
        <v>0.00689</v>
      </c>
      <c r="S87" s="160"/>
      <c r="T87" s="162">
        <f>SUM(T88:T119)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155" t="s">
        <v>88</v>
      </c>
      <c r="AT87" s="163" t="s">
        <v>79</v>
      </c>
      <c r="AU87" s="163" t="s">
        <v>88</v>
      </c>
      <c r="AY87" s="155" t="s">
        <v>216</v>
      </c>
      <c r="BK87" s="164">
        <f>SUM(BK88:BK119)</f>
        <v>0</v>
      </c>
    </row>
    <row r="88" spans="1:65" s="2" customFormat="1" ht="24.15" customHeight="1">
      <c r="A88" s="40"/>
      <c r="B88" s="167"/>
      <c r="C88" s="168" t="s">
        <v>88</v>
      </c>
      <c r="D88" s="168" t="s">
        <v>218</v>
      </c>
      <c r="E88" s="169" t="s">
        <v>264</v>
      </c>
      <c r="F88" s="170" t="s">
        <v>265</v>
      </c>
      <c r="G88" s="171" t="s">
        <v>221</v>
      </c>
      <c r="H88" s="172">
        <v>26.3</v>
      </c>
      <c r="I88" s="173"/>
      <c r="J88" s="174">
        <f>ROUND(I88*H88,2)</f>
        <v>0</v>
      </c>
      <c r="K88" s="175"/>
      <c r="L88" s="41"/>
      <c r="M88" s="176" t="s">
        <v>3</v>
      </c>
      <c r="N88" s="177" t="s">
        <v>51</v>
      </c>
      <c r="O88" s="74"/>
      <c r="P88" s="178">
        <f>O88*H88</f>
        <v>0</v>
      </c>
      <c r="Q88" s="178">
        <v>0</v>
      </c>
      <c r="R88" s="178">
        <f>Q88*H88</f>
        <v>0</v>
      </c>
      <c r="S88" s="178">
        <v>0</v>
      </c>
      <c r="T88" s="179">
        <f>S88*H88</f>
        <v>0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R88" s="180" t="s">
        <v>222</v>
      </c>
      <c r="AT88" s="180" t="s">
        <v>218</v>
      </c>
      <c r="AU88" s="180" t="s">
        <v>22</v>
      </c>
      <c r="AY88" s="20" t="s">
        <v>216</v>
      </c>
      <c r="BE88" s="181">
        <f>IF(N88="základní",J88,0)</f>
        <v>0</v>
      </c>
      <c r="BF88" s="181">
        <f>IF(N88="snížená",J88,0)</f>
        <v>0</v>
      </c>
      <c r="BG88" s="181">
        <f>IF(N88="zákl. přenesená",J88,0)</f>
        <v>0</v>
      </c>
      <c r="BH88" s="181">
        <f>IF(N88="sníž. přenesená",J88,0)</f>
        <v>0</v>
      </c>
      <c r="BI88" s="181">
        <f>IF(N88="nulová",J88,0)</f>
        <v>0</v>
      </c>
      <c r="BJ88" s="20" t="s">
        <v>88</v>
      </c>
      <c r="BK88" s="181">
        <f>ROUND(I88*H88,2)</f>
        <v>0</v>
      </c>
      <c r="BL88" s="20" t="s">
        <v>222</v>
      </c>
      <c r="BM88" s="180" t="s">
        <v>778</v>
      </c>
    </row>
    <row r="89" spans="1:65" s="2" customFormat="1" ht="24.15" customHeight="1">
      <c r="A89" s="40"/>
      <c r="B89" s="167"/>
      <c r="C89" s="168" t="s">
        <v>22</v>
      </c>
      <c r="D89" s="168" t="s">
        <v>218</v>
      </c>
      <c r="E89" s="169" t="s">
        <v>268</v>
      </c>
      <c r="F89" s="170" t="s">
        <v>269</v>
      </c>
      <c r="G89" s="171" t="s">
        <v>270</v>
      </c>
      <c r="H89" s="172">
        <v>16.35</v>
      </c>
      <c r="I89" s="173"/>
      <c r="J89" s="174">
        <f>ROUND(I89*H89,2)</f>
        <v>0</v>
      </c>
      <c r="K89" s="175"/>
      <c r="L89" s="41"/>
      <c r="M89" s="176" t="s">
        <v>3</v>
      </c>
      <c r="N89" s="177" t="s">
        <v>51</v>
      </c>
      <c r="O89" s="74"/>
      <c r="P89" s="178">
        <f>O89*H89</f>
        <v>0</v>
      </c>
      <c r="Q89" s="178">
        <v>0</v>
      </c>
      <c r="R89" s="178">
        <f>Q89*H89</f>
        <v>0</v>
      </c>
      <c r="S89" s="178">
        <v>0</v>
      </c>
      <c r="T89" s="179">
        <f>S89*H89</f>
        <v>0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R89" s="180" t="s">
        <v>222</v>
      </c>
      <c r="AT89" s="180" t="s">
        <v>218</v>
      </c>
      <c r="AU89" s="180" t="s">
        <v>22</v>
      </c>
      <c r="AY89" s="20" t="s">
        <v>216</v>
      </c>
      <c r="BE89" s="181">
        <f>IF(N89="základní",J89,0)</f>
        <v>0</v>
      </c>
      <c r="BF89" s="181">
        <f>IF(N89="snížená",J89,0)</f>
        <v>0</v>
      </c>
      <c r="BG89" s="181">
        <f>IF(N89="zákl. přenesená",J89,0)</f>
        <v>0</v>
      </c>
      <c r="BH89" s="181">
        <f>IF(N89="sníž. přenesená",J89,0)</f>
        <v>0</v>
      </c>
      <c r="BI89" s="181">
        <f>IF(N89="nulová",J89,0)</f>
        <v>0</v>
      </c>
      <c r="BJ89" s="20" t="s">
        <v>88</v>
      </c>
      <c r="BK89" s="181">
        <f>ROUND(I89*H89,2)</f>
        <v>0</v>
      </c>
      <c r="BL89" s="20" t="s">
        <v>222</v>
      </c>
      <c r="BM89" s="180" t="s">
        <v>271</v>
      </c>
    </row>
    <row r="90" spans="1:65" s="2" customFormat="1" ht="62.7" customHeight="1">
      <c r="A90" s="40"/>
      <c r="B90" s="167"/>
      <c r="C90" s="168" t="s">
        <v>234</v>
      </c>
      <c r="D90" s="168" t="s">
        <v>218</v>
      </c>
      <c r="E90" s="169" t="s">
        <v>287</v>
      </c>
      <c r="F90" s="170" t="s">
        <v>288</v>
      </c>
      <c r="G90" s="171" t="s">
        <v>270</v>
      </c>
      <c r="H90" s="172">
        <v>5.26</v>
      </c>
      <c r="I90" s="173"/>
      <c r="J90" s="174">
        <f>ROUND(I90*H90,2)</f>
        <v>0</v>
      </c>
      <c r="K90" s="175"/>
      <c r="L90" s="41"/>
      <c r="M90" s="176" t="s">
        <v>3</v>
      </c>
      <c r="N90" s="177" t="s">
        <v>51</v>
      </c>
      <c r="O90" s="74"/>
      <c r="P90" s="178">
        <f>O90*H90</f>
        <v>0</v>
      </c>
      <c r="Q90" s="178">
        <v>0</v>
      </c>
      <c r="R90" s="178">
        <f>Q90*H90</f>
        <v>0</v>
      </c>
      <c r="S90" s="178">
        <v>0</v>
      </c>
      <c r="T90" s="179">
        <f>S90*H90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180" t="s">
        <v>222</v>
      </c>
      <c r="AT90" s="180" t="s">
        <v>218</v>
      </c>
      <c r="AU90" s="180" t="s">
        <v>22</v>
      </c>
      <c r="AY90" s="20" t="s">
        <v>216</v>
      </c>
      <c r="BE90" s="181">
        <f>IF(N90="základní",J90,0)</f>
        <v>0</v>
      </c>
      <c r="BF90" s="181">
        <f>IF(N90="snížená",J90,0)</f>
        <v>0</v>
      </c>
      <c r="BG90" s="181">
        <f>IF(N90="zákl. přenesená",J90,0)</f>
        <v>0</v>
      </c>
      <c r="BH90" s="181">
        <f>IF(N90="sníž. přenesená",J90,0)</f>
        <v>0</v>
      </c>
      <c r="BI90" s="181">
        <f>IF(N90="nulová",J90,0)</f>
        <v>0</v>
      </c>
      <c r="BJ90" s="20" t="s">
        <v>88</v>
      </c>
      <c r="BK90" s="181">
        <f>ROUND(I90*H90,2)</f>
        <v>0</v>
      </c>
      <c r="BL90" s="20" t="s">
        <v>222</v>
      </c>
      <c r="BM90" s="180" t="s">
        <v>289</v>
      </c>
    </row>
    <row r="91" spans="1:51" s="13" customFormat="1" ht="12">
      <c r="A91" s="13"/>
      <c r="B91" s="182"/>
      <c r="C91" s="13"/>
      <c r="D91" s="183" t="s">
        <v>224</v>
      </c>
      <c r="E91" s="184" t="s">
        <v>3</v>
      </c>
      <c r="F91" s="185" t="s">
        <v>779</v>
      </c>
      <c r="G91" s="13"/>
      <c r="H91" s="186">
        <v>5.26</v>
      </c>
      <c r="I91" s="187"/>
      <c r="J91" s="13"/>
      <c r="K91" s="13"/>
      <c r="L91" s="182"/>
      <c r="M91" s="188"/>
      <c r="N91" s="189"/>
      <c r="O91" s="189"/>
      <c r="P91" s="189"/>
      <c r="Q91" s="189"/>
      <c r="R91" s="189"/>
      <c r="S91" s="189"/>
      <c r="T91" s="190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184" t="s">
        <v>224</v>
      </c>
      <c r="AU91" s="184" t="s">
        <v>22</v>
      </c>
      <c r="AV91" s="13" t="s">
        <v>22</v>
      </c>
      <c r="AW91" s="13" t="s">
        <v>41</v>
      </c>
      <c r="AX91" s="13" t="s">
        <v>88</v>
      </c>
      <c r="AY91" s="184" t="s">
        <v>216</v>
      </c>
    </row>
    <row r="92" spans="1:65" s="2" customFormat="1" ht="62.7" customHeight="1">
      <c r="A92" s="40"/>
      <c r="B92" s="167"/>
      <c r="C92" s="168" t="s">
        <v>222</v>
      </c>
      <c r="D92" s="168" t="s">
        <v>218</v>
      </c>
      <c r="E92" s="169" t="s">
        <v>292</v>
      </c>
      <c r="F92" s="170" t="s">
        <v>293</v>
      </c>
      <c r="G92" s="171" t="s">
        <v>270</v>
      </c>
      <c r="H92" s="172">
        <v>7.57</v>
      </c>
      <c r="I92" s="173"/>
      <c r="J92" s="174">
        <f>ROUND(I92*H92,2)</f>
        <v>0</v>
      </c>
      <c r="K92" s="175"/>
      <c r="L92" s="41"/>
      <c r="M92" s="176" t="s">
        <v>3</v>
      </c>
      <c r="N92" s="177" t="s">
        <v>51</v>
      </c>
      <c r="O92" s="74"/>
      <c r="P92" s="178">
        <f>O92*H92</f>
        <v>0</v>
      </c>
      <c r="Q92" s="178">
        <v>0</v>
      </c>
      <c r="R92" s="178">
        <f>Q92*H92</f>
        <v>0</v>
      </c>
      <c r="S92" s="178">
        <v>0</v>
      </c>
      <c r="T92" s="179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180" t="s">
        <v>222</v>
      </c>
      <c r="AT92" s="180" t="s">
        <v>218</v>
      </c>
      <c r="AU92" s="180" t="s">
        <v>22</v>
      </c>
      <c r="AY92" s="20" t="s">
        <v>216</v>
      </c>
      <c r="BE92" s="181">
        <f>IF(N92="základní",J92,0)</f>
        <v>0</v>
      </c>
      <c r="BF92" s="181">
        <f>IF(N92="snížená",J92,0)</f>
        <v>0</v>
      </c>
      <c r="BG92" s="181">
        <f>IF(N92="zákl. přenesená",J92,0)</f>
        <v>0</v>
      </c>
      <c r="BH92" s="181">
        <f>IF(N92="sníž. přenesená",J92,0)</f>
        <v>0</v>
      </c>
      <c r="BI92" s="181">
        <f>IF(N92="nulová",J92,0)</f>
        <v>0</v>
      </c>
      <c r="BJ92" s="20" t="s">
        <v>88</v>
      </c>
      <c r="BK92" s="181">
        <f>ROUND(I92*H92,2)</f>
        <v>0</v>
      </c>
      <c r="BL92" s="20" t="s">
        <v>222</v>
      </c>
      <c r="BM92" s="180" t="s">
        <v>294</v>
      </c>
    </row>
    <row r="93" spans="1:47" s="2" customFormat="1" ht="12">
      <c r="A93" s="40"/>
      <c r="B93" s="41"/>
      <c r="C93" s="40"/>
      <c r="D93" s="183" t="s">
        <v>229</v>
      </c>
      <c r="E93" s="40"/>
      <c r="F93" s="191" t="s">
        <v>295</v>
      </c>
      <c r="G93" s="40"/>
      <c r="H93" s="40"/>
      <c r="I93" s="192"/>
      <c r="J93" s="40"/>
      <c r="K93" s="40"/>
      <c r="L93" s="41"/>
      <c r="M93" s="193"/>
      <c r="N93" s="194"/>
      <c r="O93" s="74"/>
      <c r="P93" s="74"/>
      <c r="Q93" s="74"/>
      <c r="R93" s="74"/>
      <c r="S93" s="74"/>
      <c r="T93" s="75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20" t="s">
        <v>229</v>
      </c>
      <c r="AU93" s="20" t="s">
        <v>22</v>
      </c>
    </row>
    <row r="94" spans="1:51" s="13" customFormat="1" ht="12">
      <c r="A94" s="13"/>
      <c r="B94" s="182"/>
      <c r="C94" s="13"/>
      <c r="D94" s="183" t="s">
        <v>224</v>
      </c>
      <c r="E94" s="184" t="s">
        <v>3</v>
      </c>
      <c r="F94" s="185" t="s">
        <v>780</v>
      </c>
      <c r="G94" s="13"/>
      <c r="H94" s="186">
        <v>7.57</v>
      </c>
      <c r="I94" s="187"/>
      <c r="J94" s="13"/>
      <c r="K94" s="13"/>
      <c r="L94" s="182"/>
      <c r="M94" s="188"/>
      <c r="N94" s="189"/>
      <c r="O94" s="189"/>
      <c r="P94" s="189"/>
      <c r="Q94" s="189"/>
      <c r="R94" s="189"/>
      <c r="S94" s="189"/>
      <c r="T94" s="190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184" t="s">
        <v>224</v>
      </c>
      <c r="AU94" s="184" t="s">
        <v>22</v>
      </c>
      <c r="AV94" s="13" t="s">
        <v>22</v>
      </c>
      <c r="AW94" s="13" t="s">
        <v>41</v>
      </c>
      <c r="AX94" s="13" t="s">
        <v>88</v>
      </c>
      <c r="AY94" s="184" t="s">
        <v>216</v>
      </c>
    </row>
    <row r="95" spans="1:65" s="2" customFormat="1" ht="37.8" customHeight="1">
      <c r="A95" s="40"/>
      <c r="B95" s="167"/>
      <c r="C95" s="168" t="s">
        <v>244</v>
      </c>
      <c r="D95" s="168" t="s">
        <v>218</v>
      </c>
      <c r="E95" s="169" t="s">
        <v>297</v>
      </c>
      <c r="F95" s="170" t="s">
        <v>298</v>
      </c>
      <c r="G95" s="171" t="s">
        <v>299</v>
      </c>
      <c r="H95" s="172">
        <v>15.14</v>
      </c>
      <c r="I95" s="173"/>
      <c r="J95" s="174">
        <f>ROUND(I95*H95,2)</f>
        <v>0</v>
      </c>
      <c r="K95" s="175"/>
      <c r="L95" s="41"/>
      <c r="M95" s="176" t="s">
        <v>3</v>
      </c>
      <c r="N95" s="177" t="s">
        <v>51</v>
      </c>
      <c r="O95" s="74"/>
      <c r="P95" s="178">
        <f>O95*H95</f>
        <v>0</v>
      </c>
      <c r="Q95" s="178">
        <v>0</v>
      </c>
      <c r="R95" s="178">
        <f>Q95*H95</f>
        <v>0</v>
      </c>
      <c r="S95" s="178">
        <v>0</v>
      </c>
      <c r="T95" s="179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180" t="s">
        <v>222</v>
      </c>
      <c r="AT95" s="180" t="s">
        <v>218</v>
      </c>
      <c r="AU95" s="180" t="s">
        <v>22</v>
      </c>
      <c r="AY95" s="20" t="s">
        <v>216</v>
      </c>
      <c r="BE95" s="181">
        <f>IF(N95="základní",J95,0)</f>
        <v>0</v>
      </c>
      <c r="BF95" s="181">
        <f>IF(N95="snížená",J95,0)</f>
        <v>0</v>
      </c>
      <c r="BG95" s="181">
        <f>IF(N95="zákl. přenesená",J95,0)</f>
        <v>0</v>
      </c>
      <c r="BH95" s="181">
        <f>IF(N95="sníž. přenesená",J95,0)</f>
        <v>0</v>
      </c>
      <c r="BI95" s="181">
        <f>IF(N95="nulová",J95,0)</f>
        <v>0</v>
      </c>
      <c r="BJ95" s="20" t="s">
        <v>88</v>
      </c>
      <c r="BK95" s="181">
        <f>ROUND(I95*H95,2)</f>
        <v>0</v>
      </c>
      <c r="BL95" s="20" t="s">
        <v>222</v>
      </c>
      <c r="BM95" s="180" t="s">
        <v>781</v>
      </c>
    </row>
    <row r="96" spans="1:51" s="13" customFormat="1" ht="12">
      <c r="A96" s="13"/>
      <c r="B96" s="182"/>
      <c r="C96" s="13"/>
      <c r="D96" s="183" t="s">
        <v>224</v>
      </c>
      <c r="E96" s="13"/>
      <c r="F96" s="185" t="s">
        <v>782</v>
      </c>
      <c r="G96" s="13"/>
      <c r="H96" s="186">
        <v>15.14</v>
      </c>
      <c r="I96" s="187"/>
      <c r="J96" s="13"/>
      <c r="K96" s="13"/>
      <c r="L96" s="182"/>
      <c r="M96" s="188"/>
      <c r="N96" s="189"/>
      <c r="O96" s="189"/>
      <c r="P96" s="189"/>
      <c r="Q96" s="189"/>
      <c r="R96" s="189"/>
      <c r="S96" s="189"/>
      <c r="T96" s="190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184" t="s">
        <v>224</v>
      </c>
      <c r="AU96" s="184" t="s">
        <v>22</v>
      </c>
      <c r="AV96" s="13" t="s">
        <v>22</v>
      </c>
      <c r="AW96" s="13" t="s">
        <v>4</v>
      </c>
      <c r="AX96" s="13" t="s">
        <v>88</v>
      </c>
      <c r="AY96" s="184" t="s">
        <v>216</v>
      </c>
    </row>
    <row r="97" spans="1:65" s="2" customFormat="1" ht="37.8" customHeight="1">
      <c r="A97" s="40"/>
      <c r="B97" s="167"/>
      <c r="C97" s="168" t="s">
        <v>248</v>
      </c>
      <c r="D97" s="168" t="s">
        <v>218</v>
      </c>
      <c r="E97" s="169" t="s">
        <v>308</v>
      </c>
      <c r="F97" s="170" t="s">
        <v>309</v>
      </c>
      <c r="G97" s="171" t="s">
        <v>270</v>
      </c>
      <c r="H97" s="172">
        <v>5.07</v>
      </c>
      <c r="I97" s="173"/>
      <c r="J97" s="174">
        <f>ROUND(I97*H97,2)</f>
        <v>0</v>
      </c>
      <c r="K97" s="175"/>
      <c r="L97" s="41"/>
      <c r="M97" s="176" t="s">
        <v>3</v>
      </c>
      <c r="N97" s="177" t="s">
        <v>51</v>
      </c>
      <c r="O97" s="74"/>
      <c r="P97" s="178">
        <f>O97*H97</f>
        <v>0</v>
      </c>
      <c r="Q97" s="178">
        <v>0</v>
      </c>
      <c r="R97" s="178">
        <f>Q97*H97</f>
        <v>0</v>
      </c>
      <c r="S97" s="178">
        <v>0</v>
      </c>
      <c r="T97" s="179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180" t="s">
        <v>222</v>
      </c>
      <c r="AT97" s="180" t="s">
        <v>218</v>
      </c>
      <c r="AU97" s="180" t="s">
        <v>22</v>
      </c>
      <c r="AY97" s="20" t="s">
        <v>216</v>
      </c>
      <c r="BE97" s="181">
        <f>IF(N97="základní",J97,0)</f>
        <v>0</v>
      </c>
      <c r="BF97" s="181">
        <f>IF(N97="snížená",J97,0)</f>
        <v>0</v>
      </c>
      <c r="BG97" s="181">
        <f>IF(N97="zákl. přenesená",J97,0)</f>
        <v>0</v>
      </c>
      <c r="BH97" s="181">
        <f>IF(N97="sníž. přenesená",J97,0)</f>
        <v>0</v>
      </c>
      <c r="BI97" s="181">
        <f>IF(N97="nulová",J97,0)</f>
        <v>0</v>
      </c>
      <c r="BJ97" s="20" t="s">
        <v>88</v>
      </c>
      <c r="BK97" s="181">
        <f>ROUND(I97*H97,2)</f>
        <v>0</v>
      </c>
      <c r="BL97" s="20" t="s">
        <v>222</v>
      </c>
      <c r="BM97" s="180" t="s">
        <v>310</v>
      </c>
    </row>
    <row r="98" spans="1:47" s="2" customFormat="1" ht="12">
      <c r="A98" s="40"/>
      <c r="B98" s="41"/>
      <c r="C98" s="40"/>
      <c r="D98" s="183" t="s">
        <v>229</v>
      </c>
      <c r="E98" s="40"/>
      <c r="F98" s="191" t="s">
        <v>311</v>
      </c>
      <c r="G98" s="40"/>
      <c r="H98" s="40"/>
      <c r="I98" s="192"/>
      <c r="J98" s="40"/>
      <c r="K98" s="40"/>
      <c r="L98" s="41"/>
      <c r="M98" s="193"/>
      <c r="N98" s="194"/>
      <c r="O98" s="74"/>
      <c r="P98" s="74"/>
      <c r="Q98" s="74"/>
      <c r="R98" s="74"/>
      <c r="S98" s="74"/>
      <c r="T98" s="75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T98" s="20" t="s">
        <v>229</v>
      </c>
      <c r="AU98" s="20" t="s">
        <v>22</v>
      </c>
    </row>
    <row r="99" spans="1:51" s="13" customFormat="1" ht="12">
      <c r="A99" s="13"/>
      <c r="B99" s="182"/>
      <c r="C99" s="13"/>
      <c r="D99" s="183" t="s">
        <v>224</v>
      </c>
      <c r="E99" s="184" t="s">
        <v>3</v>
      </c>
      <c r="F99" s="185" t="s">
        <v>783</v>
      </c>
      <c r="G99" s="13"/>
      <c r="H99" s="186">
        <v>5.07</v>
      </c>
      <c r="I99" s="187"/>
      <c r="J99" s="13"/>
      <c r="K99" s="13"/>
      <c r="L99" s="182"/>
      <c r="M99" s="188"/>
      <c r="N99" s="189"/>
      <c r="O99" s="189"/>
      <c r="P99" s="189"/>
      <c r="Q99" s="189"/>
      <c r="R99" s="189"/>
      <c r="S99" s="189"/>
      <c r="T99" s="190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184" t="s">
        <v>224</v>
      </c>
      <c r="AU99" s="184" t="s">
        <v>22</v>
      </c>
      <c r="AV99" s="13" t="s">
        <v>22</v>
      </c>
      <c r="AW99" s="13" t="s">
        <v>41</v>
      </c>
      <c r="AX99" s="13" t="s">
        <v>88</v>
      </c>
      <c r="AY99" s="184" t="s">
        <v>216</v>
      </c>
    </row>
    <row r="100" spans="1:65" s="2" customFormat="1" ht="49.05" customHeight="1">
      <c r="A100" s="40"/>
      <c r="B100" s="167"/>
      <c r="C100" s="168" t="s">
        <v>253</v>
      </c>
      <c r="D100" s="168" t="s">
        <v>218</v>
      </c>
      <c r="E100" s="169" t="s">
        <v>314</v>
      </c>
      <c r="F100" s="170" t="s">
        <v>315</v>
      </c>
      <c r="G100" s="171" t="s">
        <v>270</v>
      </c>
      <c r="H100" s="172">
        <v>3.71</v>
      </c>
      <c r="I100" s="173"/>
      <c r="J100" s="174">
        <f>ROUND(I100*H100,2)</f>
        <v>0</v>
      </c>
      <c r="K100" s="175"/>
      <c r="L100" s="41"/>
      <c r="M100" s="176" t="s">
        <v>3</v>
      </c>
      <c r="N100" s="177" t="s">
        <v>51</v>
      </c>
      <c r="O100" s="74"/>
      <c r="P100" s="178">
        <f>O100*H100</f>
        <v>0</v>
      </c>
      <c r="Q100" s="178">
        <v>0</v>
      </c>
      <c r="R100" s="178">
        <f>Q100*H100</f>
        <v>0</v>
      </c>
      <c r="S100" s="178">
        <v>0</v>
      </c>
      <c r="T100" s="179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180" t="s">
        <v>222</v>
      </c>
      <c r="AT100" s="180" t="s">
        <v>218</v>
      </c>
      <c r="AU100" s="180" t="s">
        <v>22</v>
      </c>
      <c r="AY100" s="20" t="s">
        <v>216</v>
      </c>
      <c r="BE100" s="181">
        <f>IF(N100="základní",J100,0)</f>
        <v>0</v>
      </c>
      <c r="BF100" s="181">
        <f>IF(N100="snížená",J100,0)</f>
        <v>0</v>
      </c>
      <c r="BG100" s="181">
        <f>IF(N100="zákl. přenesená",J100,0)</f>
        <v>0</v>
      </c>
      <c r="BH100" s="181">
        <f>IF(N100="sníž. přenesená",J100,0)</f>
        <v>0</v>
      </c>
      <c r="BI100" s="181">
        <f>IF(N100="nulová",J100,0)</f>
        <v>0</v>
      </c>
      <c r="BJ100" s="20" t="s">
        <v>88</v>
      </c>
      <c r="BK100" s="181">
        <f>ROUND(I100*H100,2)</f>
        <v>0</v>
      </c>
      <c r="BL100" s="20" t="s">
        <v>222</v>
      </c>
      <c r="BM100" s="180" t="s">
        <v>316</v>
      </c>
    </row>
    <row r="101" spans="1:51" s="13" customFormat="1" ht="12">
      <c r="A101" s="13"/>
      <c r="B101" s="182"/>
      <c r="C101" s="13"/>
      <c r="D101" s="183" t="s">
        <v>224</v>
      </c>
      <c r="E101" s="184" t="s">
        <v>3</v>
      </c>
      <c r="F101" s="185" t="s">
        <v>784</v>
      </c>
      <c r="G101" s="13"/>
      <c r="H101" s="186">
        <v>3.71</v>
      </c>
      <c r="I101" s="187"/>
      <c r="J101" s="13"/>
      <c r="K101" s="13"/>
      <c r="L101" s="182"/>
      <c r="M101" s="188"/>
      <c r="N101" s="189"/>
      <c r="O101" s="189"/>
      <c r="P101" s="189"/>
      <c r="Q101" s="189"/>
      <c r="R101" s="189"/>
      <c r="S101" s="189"/>
      <c r="T101" s="190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184" t="s">
        <v>224</v>
      </c>
      <c r="AU101" s="184" t="s">
        <v>22</v>
      </c>
      <c r="AV101" s="13" t="s">
        <v>22</v>
      </c>
      <c r="AW101" s="13" t="s">
        <v>41</v>
      </c>
      <c r="AX101" s="13" t="s">
        <v>88</v>
      </c>
      <c r="AY101" s="184" t="s">
        <v>216</v>
      </c>
    </row>
    <row r="102" spans="1:65" s="2" customFormat="1" ht="24.15" customHeight="1">
      <c r="A102" s="40"/>
      <c r="B102" s="167"/>
      <c r="C102" s="168" t="s">
        <v>257</v>
      </c>
      <c r="D102" s="168" t="s">
        <v>218</v>
      </c>
      <c r="E102" s="169" t="s">
        <v>319</v>
      </c>
      <c r="F102" s="170" t="s">
        <v>320</v>
      </c>
      <c r="G102" s="171" t="s">
        <v>221</v>
      </c>
      <c r="H102" s="172">
        <v>53.671</v>
      </c>
      <c r="I102" s="173"/>
      <c r="J102" s="174">
        <f>ROUND(I102*H102,2)</f>
        <v>0</v>
      </c>
      <c r="K102" s="175"/>
      <c r="L102" s="41"/>
      <c r="M102" s="176" t="s">
        <v>3</v>
      </c>
      <c r="N102" s="177" t="s">
        <v>51</v>
      </c>
      <c r="O102" s="74"/>
      <c r="P102" s="178">
        <f>O102*H102</f>
        <v>0</v>
      </c>
      <c r="Q102" s="178">
        <v>0</v>
      </c>
      <c r="R102" s="178">
        <f>Q102*H102</f>
        <v>0</v>
      </c>
      <c r="S102" s="178">
        <v>0</v>
      </c>
      <c r="T102" s="179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180" t="s">
        <v>222</v>
      </c>
      <c r="AT102" s="180" t="s">
        <v>218</v>
      </c>
      <c r="AU102" s="180" t="s">
        <v>22</v>
      </c>
      <c r="AY102" s="20" t="s">
        <v>216</v>
      </c>
      <c r="BE102" s="181">
        <f>IF(N102="základní",J102,0)</f>
        <v>0</v>
      </c>
      <c r="BF102" s="181">
        <f>IF(N102="snížená",J102,0)</f>
        <v>0</v>
      </c>
      <c r="BG102" s="181">
        <f>IF(N102="zákl. přenesená",J102,0)</f>
        <v>0</v>
      </c>
      <c r="BH102" s="181">
        <f>IF(N102="sníž. přenesená",J102,0)</f>
        <v>0</v>
      </c>
      <c r="BI102" s="181">
        <f>IF(N102="nulová",J102,0)</f>
        <v>0</v>
      </c>
      <c r="BJ102" s="20" t="s">
        <v>88</v>
      </c>
      <c r="BK102" s="181">
        <f>ROUND(I102*H102,2)</f>
        <v>0</v>
      </c>
      <c r="BL102" s="20" t="s">
        <v>222</v>
      </c>
      <c r="BM102" s="180" t="s">
        <v>321</v>
      </c>
    </row>
    <row r="103" spans="1:47" s="2" customFormat="1" ht="12">
      <c r="A103" s="40"/>
      <c r="B103" s="41"/>
      <c r="C103" s="40"/>
      <c r="D103" s="183" t="s">
        <v>229</v>
      </c>
      <c r="E103" s="40"/>
      <c r="F103" s="191" t="s">
        <v>322</v>
      </c>
      <c r="G103" s="40"/>
      <c r="H103" s="40"/>
      <c r="I103" s="192"/>
      <c r="J103" s="40"/>
      <c r="K103" s="40"/>
      <c r="L103" s="41"/>
      <c r="M103" s="193"/>
      <c r="N103" s="194"/>
      <c r="O103" s="74"/>
      <c r="P103" s="74"/>
      <c r="Q103" s="74"/>
      <c r="R103" s="74"/>
      <c r="S103" s="74"/>
      <c r="T103" s="75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T103" s="20" t="s">
        <v>229</v>
      </c>
      <c r="AU103" s="20" t="s">
        <v>22</v>
      </c>
    </row>
    <row r="104" spans="1:51" s="13" customFormat="1" ht="12">
      <c r="A104" s="13"/>
      <c r="B104" s="182"/>
      <c r="C104" s="13"/>
      <c r="D104" s="183" t="s">
        <v>224</v>
      </c>
      <c r="E104" s="184" t="s">
        <v>3</v>
      </c>
      <c r="F104" s="185" t="s">
        <v>785</v>
      </c>
      <c r="G104" s="13"/>
      <c r="H104" s="186">
        <v>53.671</v>
      </c>
      <c r="I104" s="187"/>
      <c r="J104" s="13"/>
      <c r="K104" s="13"/>
      <c r="L104" s="182"/>
      <c r="M104" s="188"/>
      <c r="N104" s="189"/>
      <c r="O104" s="189"/>
      <c r="P104" s="189"/>
      <c r="Q104" s="189"/>
      <c r="R104" s="189"/>
      <c r="S104" s="189"/>
      <c r="T104" s="190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184" t="s">
        <v>224</v>
      </c>
      <c r="AU104" s="184" t="s">
        <v>22</v>
      </c>
      <c r="AV104" s="13" t="s">
        <v>22</v>
      </c>
      <c r="AW104" s="13" t="s">
        <v>41</v>
      </c>
      <c r="AX104" s="13" t="s">
        <v>88</v>
      </c>
      <c r="AY104" s="184" t="s">
        <v>216</v>
      </c>
    </row>
    <row r="105" spans="1:65" s="2" customFormat="1" ht="37.8" customHeight="1">
      <c r="A105" s="40"/>
      <c r="B105" s="167"/>
      <c r="C105" s="168" t="s">
        <v>263</v>
      </c>
      <c r="D105" s="168" t="s">
        <v>218</v>
      </c>
      <c r="E105" s="169" t="s">
        <v>325</v>
      </c>
      <c r="F105" s="170" t="s">
        <v>326</v>
      </c>
      <c r="G105" s="171" t="s">
        <v>221</v>
      </c>
      <c r="H105" s="172">
        <v>0.27</v>
      </c>
      <c r="I105" s="173"/>
      <c r="J105" s="174">
        <f>ROUND(I105*H105,2)</f>
        <v>0</v>
      </c>
      <c r="K105" s="175"/>
      <c r="L105" s="41"/>
      <c r="M105" s="176" t="s">
        <v>3</v>
      </c>
      <c r="N105" s="177" t="s">
        <v>51</v>
      </c>
      <c r="O105" s="74"/>
      <c r="P105" s="178">
        <f>O105*H105</f>
        <v>0</v>
      </c>
      <c r="Q105" s="178">
        <v>0</v>
      </c>
      <c r="R105" s="178">
        <f>Q105*H105</f>
        <v>0</v>
      </c>
      <c r="S105" s="178">
        <v>0</v>
      </c>
      <c r="T105" s="179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180" t="s">
        <v>222</v>
      </c>
      <c r="AT105" s="180" t="s">
        <v>218</v>
      </c>
      <c r="AU105" s="180" t="s">
        <v>22</v>
      </c>
      <c r="AY105" s="20" t="s">
        <v>216</v>
      </c>
      <c r="BE105" s="181">
        <f>IF(N105="základní",J105,0)</f>
        <v>0</v>
      </c>
      <c r="BF105" s="181">
        <f>IF(N105="snížená",J105,0)</f>
        <v>0</v>
      </c>
      <c r="BG105" s="181">
        <f>IF(N105="zákl. přenesená",J105,0)</f>
        <v>0</v>
      </c>
      <c r="BH105" s="181">
        <f>IF(N105="sníž. přenesená",J105,0)</f>
        <v>0</v>
      </c>
      <c r="BI105" s="181">
        <f>IF(N105="nulová",J105,0)</f>
        <v>0</v>
      </c>
      <c r="BJ105" s="20" t="s">
        <v>88</v>
      </c>
      <c r="BK105" s="181">
        <f>ROUND(I105*H105,2)</f>
        <v>0</v>
      </c>
      <c r="BL105" s="20" t="s">
        <v>222</v>
      </c>
      <c r="BM105" s="180" t="s">
        <v>786</v>
      </c>
    </row>
    <row r="106" spans="1:51" s="13" customFormat="1" ht="12">
      <c r="A106" s="13"/>
      <c r="B106" s="182"/>
      <c r="C106" s="13"/>
      <c r="D106" s="183" t="s">
        <v>224</v>
      </c>
      <c r="E106" s="184" t="s">
        <v>3</v>
      </c>
      <c r="F106" s="185" t="s">
        <v>787</v>
      </c>
      <c r="G106" s="13"/>
      <c r="H106" s="186">
        <v>0.27</v>
      </c>
      <c r="I106" s="187"/>
      <c r="J106" s="13"/>
      <c r="K106" s="13"/>
      <c r="L106" s="182"/>
      <c r="M106" s="188"/>
      <c r="N106" s="189"/>
      <c r="O106" s="189"/>
      <c r="P106" s="189"/>
      <c r="Q106" s="189"/>
      <c r="R106" s="189"/>
      <c r="S106" s="189"/>
      <c r="T106" s="190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184" t="s">
        <v>224</v>
      </c>
      <c r="AU106" s="184" t="s">
        <v>22</v>
      </c>
      <c r="AV106" s="13" t="s">
        <v>22</v>
      </c>
      <c r="AW106" s="13" t="s">
        <v>41</v>
      </c>
      <c r="AX106" s="13" t="s">
        <v>88</v>
      </c>
      <c r="AY106" s="184" t="s">
        <v>216</v>
      </c>
    </row>
    <row r="107" spans="1:65" s="2" customFormat="1" ht="14.4" customHeight="1">
      <c r="A107" s="40"/>
      <c r="B107" s="167"/>
      <c r="C107" s="168" t="s">
        <v>267</v>
      </c>
      <c r="D107" s="168" t="s">
        <v>218</v>
      </c>
      <c r="E107" s="169" t="s">
        <v>606</v>
      </c>
      <c r="F107" s="170" t="s">
        <v>607</v>
      </c>
      <c r="G107" s="171" t="s">
        <v>221</v>
      </c>
      <c r="H107" s="172">
        <v>26</v>
      </c>
      <c r="I107" s="173"/>
      <c r="J107" s="174">
        <f>ROUND(I107*H107,2)</f>
        <v>0</v>
      </c>
      <c r="K107" s="175"/>
      <c r="L107" s="41"/>
      <c r="M107" s="176" t="s">
        <v>3</v>
      </c>
      <c r="N107" s="177" t="s">
        <v>51</v>
      </c>
      <c r="O107" s="74"/>
      <c r="P107" s="178">
        <f>O107*H107</f>
        <v>0</v>
      </c>
      <c r="Q107" s="178">
        <v>0</v>
      </c>
      <c r="R107" s="178">
        <f>Q107*H107</f>
        <v>0</v>
      </c>
      <c r="S107" s="178">
        <v>0</v>
      </c>
      <c r="T107" s="179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180" t="s">
        <v>222</v>
      </c>
      <c r="AT107" s="180" t="s">
        <v>218</v>
      </c>
      <c r="AU107" s="180" t="s">
        <v>22</v>
      </c>
      <c r="AY107" s="20" t="s">
        <v>216</v>
      </c>
      <c r="BE107" s="181">
        <f>IF(N107="základní",J107,0)</f>
        <v>0</v>
      </c>
      <c r="BF107" s="181">
        <f>IF(N107="snížená",J107,0)</f>
        <v>0</v>
      </c>
      <c r="BG107" s="181">
        <f>IF(N107="zákl. přenesená",J107,0)</f>
        <v>0</v>
      </c>
      <c r="BH107" s="181">
        <f>IF(N107="sníž. přenesená",J107,0)</f>
        <v>0</v>
      </c>
      <c r="BI107" s="181">
        <f>IF(N107="nulová",J107,0)</f>
        <v>0</v>
      </c>
      <c r="BJ107" s="20" t="s">
        <v>88</v>
      </c>
      <c r="BK107" s="181">
        <f>ROUND(I107*H107,2)</f>
        <v>0</v>
      </c>
      <c r="BL107" s="20" t="s">
        <v>222</v>
      </c>
      <c r="BM107" s="180" t="s">
        <v>608</v>
      </c>
    </row>
    <row r="108" spans="1:47" s="2" customFormat="1" ht="12">
      <c r="A108" s="40"/>
      <c r="B108" s="41"/>
      <c r="C108" s="40"/>
      <c r="D108" s="183" t="s">
        <v>229</v>
      </c>
      <c r="E108" s="40"/>
      <c r="F108" s="191" t="s">
        <v>609</v>
      </c>
      <c r="G108" s="40"/>
      <c r="H108" s="40"/>
      <c r="I108" s="192"/>
      <c r="J108" s="40"/>
      <c r="K108" s="40"/>
      <c r="L108" s="41"/>
      <c r="M108" s="193"/>
      <c r="N108" s="194"/>
      <c r="O108" s="74"/>
      <c r="P108" s="74"/>
      <c r="Q108" s="74"/>
      <c r="R108" s="74"/>
      <c r="S108" s="74"/>
      <c r="T108" s="75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T108" s="20" t="s">
        <v>229</v>
      </c>
      <c r="AU108" s="20" t="s">
        <v>22</v>
      </c>
    </row>
    <row r="109" spans="1:51" s="13" customFormat="1" ht="12">
      <c r="A109" s="13"/>
      <c r="B109" s="182"/>
      <c r="C109" s="13"/>
      <c r="D109" s="183" t="s">
        <v>224</v>
      </c>
      <c r="E109" s="184" t="s">
        <v>3</v>
      </c>
      <c r="F109" s="185" t="s">
        <v>788</v>
      </c>
      <c r="G109" s="13"/>
      <c r="H109" s="186">
        <v>26</v>
      </c>
      <c r="I109" s="187"/>
      <c r="J109" s="13"/>
      <c r="K109" s="13"/>
      <c r="L109" s="182"/>
      <c r="M109" s="188"/>
      <c r="N109" s="189"/>
      <c r="O109" s="189"/>
      <c r="P109" s="189"/>
      <c r="Q109" s="189"/>
      <c r="R109" s="189"/>
      <c r="S109" s="189"/>
      <c r="T109" s="190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184" t="s">
        <v>224</v>
      </c>
      <c r="AU109" s="184" t="s">
        <v>22</v>
      </c>
      <c r="AV109" s="13" t="s">
        <v>22</v>
      </c>
      <c r="AW109" s="13" t="s">
        <v>41</v>
      </c>
      <c r="AX109" s="13" t="s">
        <v>88</v>
      </c>
      <c r="AY109" s="184" t="s">
        <v>216</v>
      </c>
    </row>
    <row r="110" spans="1:65" s="2" customFormat="1" ht="37.8" customHeight="1">
      <c r="A110" s="40"/>
      <c r="B110" s="167"/>
      <c r="C110" s="168" t="s">
        <v>272</v>
      </c>
      <c r="D110" s="168" t="s">
        <v>218</v>
      </c>
      <c r="E110" s="169" t="s">
        <v>678</v>
      </c>
      <c r="F110" s="170" t="s">
        <v>679</v>
      </c>
      <c r="G110" s="171" t="s">
        <v>221</v>
      </c>
      <c r="H110" s="172">
        <v>26</v>
      </c>
      <c r="I110" s="173"/>
      <c r="J110" s="174">
        <f>ROUND(I110*H110,2)</f>
        <v>0</v>
      </c>
      <c r="K110" s="175"/>
      <c r="L110" s="41"/>
      <c r="M110" s="176" t="s">
        <v>3</v>
      </c>
      <c r="N110" s="177" t="s">
        <v>51</v>
      </c>
      <c r="O110" s="74"/>
      <c r="P110" s="178">
        <f>O110*H110</f>
        <v>0</v>
      </c>
      <c r="Q110" s="178">
        <v>0</v>
      </c>
      <c r="R110" s="178">
        <f>Q110*H110</f>
        <v>0</v>
      </c>
      <c r="S110" s="178">
        <v>0</v>
      </c>
      <c r="T110" s="179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180" t="s">
        <v>222</v>
      </c>
      <c r="AT110" s="180" t="s">
        <v>218</v>
      </c>
      <c r="AU110" s="180" t="s">
        <v>22</v>
      </c>
      <c r="AY110" s="20" t="s">
        <v>216</v>
      </c>
      <c r="BE110" s="181">
        <f>IF(N110="základní",J110,0)</f>
        <v>0</v>
      </c>
      <c r="BF110" s="181">
        <f>IF(N110="snížená",J110,0)</f>
        <v>0</v>
      </c>
      <c r="BG110" s="181">
        <f>IF(N110="zákl. přenesená",J110,0)</f>
        <v>0</v>
      </c>
      <c r="BH110" s="181">
        <f>IF(N110="sníž. přenesená",J110,0)</f>
        <v>0</v>
      </c>
      <c r="BI110" s="181">
        <f>IF(N110="nulová",J110,0)</f>
        <v>0</v>
      </c>
      <c r="BJ110" s="20" t="s">
        <v>88</v>
      </c>
      <c r="BK110" s="181">
        <f>ROUND(I110*H110,2)</f>
        <v>0</v>
      </c>
      <c r="BL110" s="20" t="s">
        <v>222</v>
      </c>
      <c r="BM110" s="180" t="s">
        <v>789</v>
      </c>
    </row>
    <row r="111" spans="1:65" s="2" customFormat="1" ht="14.4" customHeight="1">
      <c r="A111" s="40"/>
      <c r="B111" s="167"/>
      <c r="C111" s="203" t="s">
        <v>279</v>
      </c>
      <c r="D111" s="203" t="s">
        <v>355</v>
      </c>
      <c r="E111" s="204" t="s">
        <v>614</v>
      </c>
      <c r="F111" s="205" t="s">
        <v>615</v>
      </c>
      <c r="G111" s="206" t="s">
        <v>616</v>
      </c>
      <c r="H111" s="207">
        <v>0.39</v>
      </c>
      <c r="I111" s="208"/>
      <c r="J111" s="209">
        <f>ROUND(I111*H111,2)</f>
        <v>0</v>
      </c>
      <c r="K111" s="210"/>
      <c r="L111" s="211"/>
      <c r="M111" s="212" t="s">
        <v>3</v>
      </c>
      <c r="N111" s="213" t="s">
        <v>51</v>
      </c>
      <c r="O111" s="74"/>
      <c r="P111" s="178">
        <f>O111*H111</f>
        <v>0</v>
      </c>
      <c r="Q111" s="178">
        <v>0.001</v>
      </c>
      <c r="R111" s="178">
        <f>Q111*H111</f>
        <v>0.00039000000000000005</v>
      </c>
      <c r="S111" s="178">
        <v>0</v>
      </c>
      <c r="T111" s="179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180" t="s">
        <v>257</v>
      </c>
      <c r="AT111" s="180" t="s">
        <v>355</v>
      </c>
      <c r="AU111" s="180" t="s">
        <v>22</v>
      </c>
      <c r="AY111" s="20" t="s">
        <v>216</v>
      </c>
      <c r="BE111" s="181">
        <f>IF(N111="základní",J111,0)</f>
        <v>0</v>
      </c>
      <c r="BF111" s="181">
        <f>IF(N111="snížená",J111,0)</f>
        <v>0</v>
      </c>
      <c r="BG111" s="181">
        <f>IF(N111="zákl. přenesená",J111,0)</f>
        <v>0</v>
      </c>
      <c r="BH111" s="181">
        <f>IF(N111="sníž. přenesená",J111,0)</f>
        <v>0</v>
      </c>
      <c r="BI111" s="181">
        <f>IF(N111="nulová",J111,0)</f>
        <v>0</v>
      </c>
      <c r="BJ111" s="20" t="s">
        <v>88</v>
      </c>
      <c r="BK111" s="181">
        <f>ROUND(I111*H111,2)</f>
        <v>0</v>
      </c>
      <c r="BL111" s="20" t="s">
        <v>222</v>
      </c>
      <c r="BM111" s="180" t="s">
        <v>617</v>
      </c>
    </row>
    <row r="112" spans="1:51" s="13" customFormat="1" ht="12">
      <c r="A112" s="13"/>
      <c r="B112" s="182"/>
      <c r="C112" s="13"/>
      <c r="D112" s="183" t="s">
        <v>224</v>
      </c>
      <c r="E112" s="13"/>
      <c r="F112" s="185" t="s">
        <v>790</v>
      </c>
      <c r="G112" s="13"/>
      <c r="H112" s="186">
        <v>0.39</v>
      </c>
      <c r="I112" s="187"/>
      <c r="J112" s="13"/>
      <c r="K112" s="13"/>
      <c r="L112" s="182"/>
      <c r="M112" s="188"/>
      <c r="N112" s="189"/>
      <c r="O112" s="189"/>
      <c r="P112" s="189"/>
      <c r="Q112" s="189"/>
      <c r="R112" s="189"/>
      <c r="S112" s="189"/>
      <c r="T112" s="190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184" t="s">
        <v>224</v>
      </c>
      <c r="AU112" s="184" t="s">
        <v>22</v>
      </c>
      <c r="AV112" s="13" t="s">
        <v>22</v>
      </c>
      <c r="AW112" s="13" t="s">
        <v>4</v>
      </c>
      <c r="AX112" s="13" t="s">
        <v>88</v>
      </c>
      <c r="AY112" s="184" t="s">
        <v>216</v>
      </c>
    </row>
    <row r="113" spans="1:65" s="2" customFormat="1" ht="24.15" customHeight="1">
      <c r="A113" s="40"/>
      <c r="B113" s="167"/>
      <c r="C113" s="168" t="s">
        <v>286</v>
      </c>
      <c r="D113" s="168" t="s">
        <v>218</v>
      </c>
      <c r="E113" s="169" t="s">
        <v>619</v>
      </c>
      <c r="F113" s="170" t="s">
        <v>620</v>
      </c>
      <c r="G113" s="171" t="s">
        <v>299</v>
      </c>
      <c r="H113" s="172">
        <v>0.007</v>
      </c>
      <c r="I113" s="173"/>
      <c r="J113" s="174">
        <f>ROUND(I113*H113,2)</f>
        <v>0</v>
      </c>
      <c r="K113" s="175"/>
      <c r="L113" s="41"/>
      <c r="M113" s="176" t="s">
        <v>3</v>
      </c>
      <c r="N113" s="177" t="s">
        <v>51</v>
      </c>
      <c r="O113" s="74"/>
      <c r="P113" s="178">
        <f>O113*H113</f>
        <v>0</v>
      </c>
      <c r="Q113" s="178">
        <v>0</v>
      </c>
      <c r="R113" s="178">
        <f>Q113*H113</f>
        <v>0</v>
      </c>
      <c r="S113" s="178">
        <v>0</v>
      </c>
      <c r="T113" s="179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180" t="s">
        <v>222</v>
      </c>
      <c r="AT113" s="180" t="s">
        <v>218</v>
      </c>
      <c r="AU113" s="180" t="s">
        <v>22</v>
      </c>
      <c r="AY113" s="20" t="s">
        <v>216</v>
      </c>
      <c r="BE113" s="181">
        <f>IF(N113="základní",J113,0)</f>
        <v>0</v>
      </c>
      <c r="BF113" s="181">
        <f>IF(N113="snížená",J113,0)</f>
        <v>0</v>
      </c>
      <c r="BG113" s="181">
        <f>IF(N113="zákl. přenesená",J113,0)</f>
        <v>0</v>
      </c>
      <c r="BH113" s="181">
        <f>IF(N113="sníž. přenesená",J113,0)</f>
        <v>0</v>
      </c>
      <c r="BI113" s="181">
        <f>IF(N113="nulová",J113,0)</f>
        <v>0</v>
      </c>
      <c r="BJ113" s="20" t="s">
        <v>88</v>
      </c>
      <c r="BK113" s="181">
        <f>ROUND(I113*H113,2)</f>
        <v>0</v>
      </c>
      <c r="BL113" s="20" t="s">
        <v>222</v>
      </c>
      <c r="BM113" s="180" t="s">
        <v>621</v>
      </c>
    </row>
    <row r="114" spans="1:51" s="13" customFormat="1" ht="12">
      <c r="A114" s="13"/>
      <c r="B114" s="182"/>
      <c r="C114" s="13"/>
      <c r="D114" s="183" t="s">
        <v>224</v>
      </c>
      <c r="E114" s="13"/>
      <c r="F114" s="185" t="s">
        <v>791</v>
      </c>
      <c r="G114" s="13"/>
      <c r="H114" s="186">
        <v>0.007</v>
      </c>
      <c r="I114" s="187"/>
      <c r="J114" s="13"/>
      <c r="K114" s="13"/>
      <c r="L114" s="182"/>
      <c r="M114" s="188"/>
      <c r="N114" s="189"/>
      <c r="O114" s="189"/>
      <c r="P114" s="189"/>
      <c r="Q114" s="189"/>
      <c r="R114" s="189"/>
      <c r="S114" s="189"/>
      <c r="T114" s="190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184" t="s">
        <v>224</v>
      </c>
      <c r="AU114" s="184" t="s">
        <v>22</v>
      </c>
      <c r="AV114" s="13" t="s">
        <v>22</v>
      </c>
      <c r="AW114" s="13" t="s">
        <v>4</v>
      </c>
      <c r="AX114" s="13" t="s">
        <v>88</v>
      </c>
      <c r="AY114" s="184" t="s">
        <v>216</v>
      </c>
    </row>
    <row r="115" spans="1:65" s="2" customFormat="1" ht="14.4" customHeight="1">
      <c r="A115" s="40"/>
      <c r="B115" s="167"/>
      <c r="C115" s="203" t="s">
        <v>291</v>
      </c>
      <c r="D115" s="203" t="s">
        <v>355</v>
      </c>
      <c r="E115" s="204" t="s">
        <v>623</v>
      </c>
      <c r="F115" s="205" t="s">
        <v>624</v>
      </c>
      <c r="G115" s="206" t="s">
        <v>616</v>
      </c>
      <c r="H115" s="207">
        <v>6.5</v>
      </c>
      <c r="I115" s="208"/>
      <c r="J115" s="209">
        <f>ROUND(I115*H115,2)</f>
        <v>0</v>
      </c>
      <c r="K115" s="210"/>
      <c r="L115" s="211"/>
      <c r="M115" s="212" t="s">
        <v>3</v>
      </c>
      <c r="N115" s="213" t="s">
        <v>51</v>
      </c>
      <c r="O115" s="74"/>
      <c r="P115" s="178">
        <f>O115*H115</f>
        <v>0</v>
      </c>
      <c r="Q115" s="178">
        <v>0.001</v>
      </c>
      <c r="R115" s="178">
        <f>Q115*H115</f>
        <v>0.006500000000000001</v>
      </c>
      <c r="S115" s="178">
        <v>0</v>
      </c>
      <c r="T115" s="179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180" t="s">
        <v>257</v>
      </c>
      <c r="AT115" s="180" t="s">
        <v>355</v>
      </c>
      <c r="AU115" s="180" t="s">
        <v>22</v>
      </c>
      <c r="AY115" s="20" t="s">
        <v>216</v>
      </c>
      <c r="BE115" s="181">
        <f>IF(N115="základní",J115,0)</f>
        <v>0</v>
      </c>
      <c r="BF115" s="181">
        <f>IF(N115="snížená",J115,0)</f>
        <v>0</v>
      </c>
      <c r="BG115" s="181">
        <f>IF(N115="zákl. přenesená",J115,0)</f>
        <v>0</v>
      </c>
      <c r="BH115" s="181">
        <f>IF(N115="sníž. přenesená",J115,0)</f>
        <v>0</v>
      </c>
      <c r="BI115" s="181">
        <f>IF(N115="nulová",J115,0)</f>
        <v>0</v>
      </c>
      <c r="BJ115" s="20" t="s">
        <v>88</v>
      </c>
      <c r="BK115" s="181">
        <f>ROUND(I115*H115,2)</f>
        <v>0</v>
      </c>
      <c r="BL115" s="20" t="s">
        <v>222</v>
      </c>
      <c r="BM115" s="180" t="s">
        <v>625</v>
      </c>
    </row>
    <row r="116" spans="1:51" s="13" customFormat="1" ht="12">
      <c r="A116" s="13"/>
      <c r="B116" s="182"/>
      <c r="C116" s="13"/>
      <c r="D116" s="183" t="s">
        <v>224</v>
      </c>
      <c r="E116" s="184" t="s">
        <v>3</v>
      </c>
      <c r="F116" s="185" t="s">
        <v>792</v>
      </c>
      <c r="G116" s="13"/>
      <c r="H116" s="186">
        <v>6.5</v>
      </c>
      <c r="I116" s="187"/>
      <c r="J116" s="13"/>
      <c r="K116" s="13"/>
      <c r="L116" s="182"/>
      <c r="M116" s="188"/>
      <c r="N116" s="189"/>
      <c r="O116" s="189"/>
      <c r="P116" s="189"/>
      <c r="Q116" s="189"/>
      <c r="R116" s="189"/>
      <c r="S116" s="189"/>
      <c r="T116" s="190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184" t="s">
        <v>224</v>
      </c>
      <c r="AU116" s="184" t="s">
        <v>22</v>
      </c>
      <c r="AV116" s="13" t="s">
        <v>22</v>
      </c>
      <c r="AW116" s="13" t="s">
        <v>41</v>
      </c>
      <c r="AX116" s="13" t="s">
        <v>88</v>
      </c>
      <c r="AY116" s="184" t="s">
        <v>216</v>
      </c>
    </row>
    <row r="117" spans="1:65" s="2" customFormat="1" ht="14.4" customHeight="1">
      <c r="A117" s="40"/>
      <c r="B117" s="167"/>
      <c r="C117" s="168" t="s">
        <v>9</v>
      </c>
      <c r="D117" s="168" t="s">
        <v>218</v>
      </c>
      <c r="E117" s="169" t="s">
        <v>627</v>
      </c>
      <c r="F117" s="170" t="s">
        <v>628</v>
      </c>
      <c r="G117" s="171" t="s">
        <v>270</v>
      </c>
      <c r="H117" s="172">
        <v>0.078</v>
      </c>
      <c r="I117" s="173"/>
      <c r="J117" s="174">
        <f>ROUND(I117*H117,2)</f>
        <v>0</v>
      </c>
      <c r="K117" s="175"/>
      <c r="L117" s="41"/>
      <c r="M117" s="176" t="s">
        <v>3</v>
      </c>
      <c r="N117" s="177" t="s">
        <v>51</v>
      </c>
      <c r="O117" s="74"/>
      <c r="P117" s="178">
        <f>O117*H117</f>
        <v>0</v>
      </c>
      <c r="Q117" s="178">
        <v>0</v>
      </c>
      <c r="R117" s="178">
        <f>Q117*H117</f>
        <v>0</v>
      </c>
      <c r="S117" s="178">
        <v>0</v>
      </c>
      <c r="T117" s="179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180" t="s">
        <v>222</v>
      </c>
      <c r="AT117" s="180" t="s">
        <v>218</v>
      </c>
      <c r="AU117" s="180" t="s">
        <v>22</v>
      </c>
      <c r="AY117" s="20" t="s">
        <v>216</v>
      </c>
      <c r="BE117" s="181">
        <f>IF(N117="základní",J117,0)</f>
        <v>0</v>
      </c>
      <c r="BF117" s="181">
        <f>IF(N117="snížená",J117,0)</f>
        <v>0</v>
      </c>
      <c r="BG117" s="181">
        <f>IF(N117="zákl. přenesená",J117,0)</f>
        <v>0</v>
      </c>
      <c r="BH117" s="181">
        <f>IF(N117="sníž. přenesená",J117,0)</f>
        <v>0</v>
      </c>
      <c r="BI117" s="181">
        <f>IF(N117="nulová",J117,0)</f>
        <v>0</v>
      </c>
      <c r="BJ117" s="20" t="s">
        <v>88</v>
      </c>
      <c r="BK117" s="181">
        <f>ROUND(I117*H117,2)</f>
        <v>0</v>
      </c>
      <c r="BL117" s="20" t="s">
        <v>222</v>
      </c>
      <c r="BM117" s="180" t="s">
        <v>629</v>
      </c>
    </row>
    <row r="118" spans="1:51" s="13" customFormat="1" ht="12">
      <c r="A118" s="13"/>
      <c r="B118" s="182"/>
      <c r="C118" s="13"/>
      <c r="D118" s="183" t="s">
        <v>224</v>
      </c>
      <c r="E118" s="184" t="s">
        <v>3</v>
      </c>
      <c r="F118" s="185" t="s">
        <v>793</v>
      </c>
      <c r="G118" s="13"/>
      <c r="H118" s="186">
        <v>0.026</v>
      </c>
      <c r="I118" s="187"/>
      <c r="J118" s="13"/>
      <c r="K118" s="13"/>
      <c r="L118" s="182"/>
      <c r="M118" s="188"/>
      <c r="N118" s="189"/>
      <c r="O118" s="189"/>
      <c r="P118" s="189"/>
      <c r="Q118" s="189"/>
      <c r="R118" s="189"/>
      <c r="S118" s="189"/>
      <c r="T118" s="190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184" t="s">
        <v>224</v>
      </c>
      <c r="AU118" s="184" t="s">
        <v>22</v>
      </c>
      <c r="AV118" s="13" t="s">
        <v>22</v>
      </c>
      <c r="AW118" s="13" t="s">
        <v>41</v>
      </c>
      <c r="AX118" s="13" t="s">
        <v>88</v>
      </c>
      <c r="AY118" s="184" t="s">
        <v>216</v>
      </c>
    </row>
    <row r="119" spans="1:51" s="13" customFormat="1" ht="12">
      <c r="A119" s="13"/>
      <c r="B119" s="182"/>
      <c r="C119" s="13"/>
      <c r="D119" s="183" t="s">
        <v>224</v>
      </c>
      <c r="E119" s="13"/>
      <c r="F119" s="185" t="s">
        <v>794</v>
      </c>
      <c r="G119" s="13"/>
      <c r="H119" s="186">
        <v>0.078</v>
      </c>
      <c r="I119" s="187"/>
      <c r="J119" s="13"/>
      <c r="K119" s="13"/>
      <c r="L119" s="182"/>
      <c r="M119" s="188"/>
      <c r="N119" s="189"/>
      <c r="O119" s="189"/>
      <c r="P119" s="189"/>
      <c r="Q119" s="189"/>
      <c r="R119" s="189"/>
      <c r="S119" s="189"/>
      <c r="T119" s="190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184" t="s">
        <v>224</v>
      </c>
      <c r="AU119" s="184" t="s">
        <v>22</v>
      </c>
      <c r="AV119" s="13" t="s">
        <v>22</v>
      </c>
      <c r="AW119" s="13" t="s">
        <v>4</v>
      </c>
      <c r="AX119" s="13" t="s">
        <v>88</v>
      </c>
      <c r="AY119" s="184" t="s">
        <v>216</v>
      </c>
    </row>
    <row r="120" spans="1:63" s="12" customFormat="1" ht="22.8" customHeight="1">
      <c r="A120" s="12"/>
      <c r="B120" s="154"/>
      <c r="C120" s="12"/>
      <c r="D120" s="155" t="s">
        <v>79</v>
      </c>
      <c r="E120" s="165" t="s">
        <v>22</v>
      </c>
      <c r="F120" s="165" t="s">
        <v>329</v>
      </c>
      <c r="G120" s="12"/>
      <c r="H120" s="12"/>
      <c r="I120" s="157"/>
      <c r="J120" s="166">
        <f>BK120</f>
        <v>0</v>
      </c>
      <c r="K120" s="12"/>
      <c r="L120" s="154"/>
      <c r="M120" s="159"/>
      <c r="N120" s="160"/>
      <c r="O120" s="160"/>
      <c r="P120" s="161">
        <f>SUM(P121:P122)</f>
        <v>0</v>
      </c>
      <c r="Q120" s="160"/>
      <c r="R120" s="161">
        <f>SUM(R121:R122)</f>
        <v>2.45329</v>
      </c>
      <c r="S120" s="160"/>
      <c r="T120" s="162">
        <f>SUM(T121:T122)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155" t="s">
        <v>88</v>
      </c>
      <c r="AT120" s="163" t="s">
        <v>79</v>
      </c>
      <c r="AU120" s="163" t="s">
        <v>88</v>
      </c>
      <c r="AY120" s="155" t="s">
        <v>216</v>
      </c>
      <c r="BK120" s="164">
        <f>SUM(BK121:BK122)</f>
        <v>0</v>
      </c>
    </row>
    <row r="121" spans="1:65" s="2" customFormat="1" ht="37.8" customHeight="1">
      <c r="A121" s="40"/>
      <c r="B121" s="167"/>
      <c r="C121" s="168" t="s">
        <v>302</v>
      </c>
      <c r="D121" s="168" t="s">
        <v>218</v>
      </c>
      <c r="E121" s="169" t="s">
        <v>686</v>
      </c>
      <c r="F121" s="170" t="s">
        <v>687</v>
      </c>
      <c r="G121" s="171" t="s">
        <v>270</v>
      </c>
      <c r="H121" s="172">
        <v>1</v>
      </c>
      <c r="I121" s="173"/>
      <c r="J121" s="174">
        <f>ROUND(I121*H121,2)</f>
        <v>0</v>
      </c>
      <c r="K121" s="175"/>
      <c r="L121" s="41"/>
      <c r="M121" s="176" t="s">
        <v>3</v>
      </c>
      <c r="N121" s="177" t="s">
        <v>51</v>
      </c>
      <c r="O121" s="74"/>
      <c r="P121" s="178">
        <f>O121*H121</f>
        <v>0</v>
      </c>
      <c r="Q121" s="178">
        <v>2.45329</v>
      </c>
      <c r="R121" s="178">
        <f>Q121*H121</f>
        <v>2.45329</v>
      </c>
      <c r="S121" s="178">
        <v>0</v>
      </c>
      <c r="T121" s="179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180" t="s">
        <v>222</v>
      </c>
      <c r="AT121" s="180" t="s">
        <v>218</v>
      </c>
      <c r="AU121" s="180" t="s">
        <v>22</v>
      </c>
      <c r="AY121" s="20" t="s">
        <v>216</v>
      </c>
      <c r="BE121" s="181">
        <f>IF(N121="základní",J121,0)</f>
        <v>0</v>
      </c>
      <c r="BF121" s="181">
        <f>IF(N121="snížená",J121,0)</f>
        <v>0</v>
      </c>
      <c r="BG121" s="181">
        <f>IF(N121="zákl. přenesená",J121,0)</f>
        <v>0</v>
      </c>
      <c r="BH121" s="181">
        <f>IF(N121="sníž. přenesená",J121,0)</f>
        <v>0</v>
      </c>
      <c r="BI121" s="181">
        <f>IF(N121="nulová",J121,0)</f>
        <v>0</v>
      </c>
      <c r="BJ121" s="20" t="s">
        <v>88</v>
      </c>
      <c r="BK121" s="181">
        <f>ROUND(I121*H121,2)</f>
        <v>0</v>
      </c>
      <c r="BL121" s="20" t="s">
        <v>222</v>
      </c>
      <c r="BM121" s="180" t="s">
        <v>795</v>
      </c>
    </row>
    <row r="122" spans="1:47" s="2" customFormat="1" ht="12">
      <c r="A122" s="40"/>
      <c r="B122" s="41"/>
      <c r="C122" s="40"/>
      <c r="D122" s="183" t="s">
        <v>229</v>
      </c>
      <c r="E122" s="40"/>
      <c r="F122" s="191" t="s">
        <v>689</v>
      </c>
      <c r="G122" s="40"/>
      <c r="H122" s="40"/>
      <c r="I122" s="192"/>
      <c r="J122" s="40"/>
      <c r="K122" s="40"/>
      <c r="L122" s="41"/>
      <c r="M122" s="193"/>
      <c r="N122" s="194"/>
      <c r="O122" s="74"/>
      <c r="P122" s="74"/>
      <c r="Q122" s="74"/>
      <c r="R122" s="74"/>
      <c r="S122" s="74"/>
      <c r="T122" s="75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T122" s="20" t="s">
        <v>229</v>
      </c>
      <c r="AU122" s="20" t="s">
        <v>22</v>
      </c>
    </row>
    <row r="123" spans="1:63" s="12" customFormat="1" ht="22.8" customHeight="1">
      <c r="A123" s="12"/>
      <c r="B123" s="154"/>
      <c r="C123" s="12"/>
      <c r="D123" s="155" t="s">
        <v>79</v>
      </c>
      <c r="E123" s="165" t="s">
        <v>244</v>
      </c>
      <c r="F123" s="165" t="s">
        <v>349</v>
      </c>
      <c r="G123" s="12"/>
      <c r="H123" s="12"/>
      <c r="I123" s="157"/>
      <c r="J123" s="166">
        <f>BK123</f>
        <v>0</v>
      </c>
      <c r="K123" s="12"/>
      <c r="L123" s="154"/>
      <c r="M123" s="159"/>
      <c r="N123" s="160"/>
      <c r="O123" s="160"/>
      <c r="P123" s="161">
        <f>SUM(P124:P138)</f>
        <v>0</v>
      </c>
      <c r="Q123" s="160"/>
      <c r="R123" s="161">
        <f>SUM(R124:R138)</f>
        <v>58.800957499999996</v>
      </c>
      <c r="S123" s="160"/>
      <c r="T123" s="162">
        <f>SUM(T124:T138)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155" t="s">
        <v>88</v>
      </c>
      <c r="AT123" s="163" t="s">
        <v>79</v>
      </c>
      <c r="AU123" s="163" t="s">
        <v>88</v>
      </c>
      <c r="AY123" s="155" t="s">
        <v>216</v>
      </c>
      <c r="BK123" s="164">
        <f>SUM(BK124:BK138)</f>
        <v>0</v>
      </c>
    </row>
    <row r="124" spans="1:65" s="2" customFormat="1" ht="62.7" customHeight="1">
      <c r="A124" s="40"/>
      <c r="B124" s="167"/>
      <c r="C124" s="168" t="s">
        <v>307</v>
      </c>
      <c r="D124" s="168" t="s">
        <v>218</v>
      </c>
      <c r="E124" s="169" t="s">
        <v>351</v>
      </c>
      <c r="F124" s="170" t="s">
        <v>352</v>
      </c>
      <c r="G124" s="171" t="s">
        <v>221</v>
      </c>
      <c r="H124" s="172">
        <v>53.671</v>
      </c>
      <c r="I124" s="173"/>
      <c r="J124" s="174">
        <f>ROUND(I124*H124,2)</f>
        <v>0</v>
      </c>
      <c r="K124" s="175"/>
      <c r="L124" s="41"/>
      <c r="M124" s="176" t="s">
        <v>3</v>
      </c>
      <c r="N124" s="177" t="s">
        <v>51</v>
      </c>
      <c r="O124" s="74"/>
      <c r="P124" s="178">
        <f>O124*H124</f>
        <v>0</v>
      </c>
      <c r="Q124" s="178">
        <v>0</v>
      </c>
      <c r="R124" s="178">
        <f>Q124*H124</f>
        <v>0</v>
      </c>
      <c r="S124" s="178">
        <v>0</v>
      </c>
      <c r="T124" s="179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180" t="s">
        <v>222</v>
      </c>
      <c r="AT124" s="180" t="s">
        <v>218</v>
      </c>
      <c r="AU124" s="180" t="s">
        <v>22</v>
      </c>
      <c r="AY124" s="20" t="s">
        <v>216</v>
      </c>
      <c r="BE124" s="181">
        <f>IF(N124="základní",J124,0)</f>
        <v>0</v>
      </c>
      <c r="BF124" s="181">
        <f>IF(N124="snížená",J124,0)</f>
        <v>0</v>
      </c>
      <c r="BG124" s="181">
        <f>IF(N124="zákl. přenesená",J124,0)</f>
        <v>0</v>
      </c>
      <c r="BH124" s="181">
        <f>IF(N124="sníž. přenesená",J124,0)</f>
        <v>0</v>
      </c>
      <c r="BI124" s="181">
        <f>IF(N124="nulová",J124,0)</f>
        <v>0</v>
      </c>
      <c r="BJ124" s="20" t="s">
        <v>88</v>
      </c>
      <c r="BK124" s="181">
        <f>ROUND(I124*H124,2)</f>
        <v>0</v>
      </c>
      <c r="BL124" s="20" t="s">
        <v>222</v>
      </c>
      <c r="BM124" s="180" t="s">
        <v>353</v>
      </c>
    </row>
    <row r="125" spans="1:51" s="13" customFormat="1" ht="12">
      <c r="A125" s="13"/>
      <c r="B125" s="182"/>
      <c r="C125" s="13"/>
      <c r="D125" s="183" t="s">
        <v>224</v>
      </c>
      <c r="E125" s="184" t="s">
        <v>3</v>
      </c>
      <c r="F125" s="185" t="s">
        <v>785</v>
      </c>
      <c r="G125" s="13"/>
      <c r="H125" s="186">
        <v>53.671</v>
      </c>
      <c r="I125" s="187"/>
      <c r="J125" s="13"/>
      <c r="K125" s="13"/>
      <c r="L125" s="182"/>
      <c r="M125" s="188"/>
      <c r="N125" s="189"/>
      <c r="O125" s="189"/>
      <c r="P125" s="189"/>
      <c r="Q125" s="189"/>
      <c r="R125" s="189"/>
      <c r="S125" s="189"/>
      <c r="T125" s="190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184" t="s">
        <v>224</v>
      </c>
      <c r="AU125" s="184" t="s">
        <v>22</v>
      </c>
      <c r="AV125" s="13" t="s">
        <v>22</v>
      </c>
      <c r="AW125" s="13" t="s">
        <v>41</v>
      </c>
      <c r="AX125" s="13" t="s">
        <v>88</v>
      </c>
      <c r="AY125" s="184" t="s">
        <v>216</v>
      </c>
    </row>
    <row r="126" spans="1:65" s="2" customFormat="1" ht="14.4" customHeight="1">
      <c r="A126" s="40"/>
      <c r="B126" s="167"/>
      <c r="C126" s="203" t="s">
        <v>313</v>
      </c>
      <c r="D126" s="203" t="s">
        <v>355</v>
      </c>
      <c r="E126" s="204" t="s">
        <v>356</v>
      </c>
      <c r="F126" s="205" t="s">
        <v>357</v>
      </c>
      <c r="G126" s="206" t="s">
        <v>299</v>
      </c>
      <c r="H126" s="207">
        <v>25.386</v>
      </c>
      <c r="I126" s="208"/>
      <c r="J126" s="209">
        <f>ROUND(I126*H126,2)</f>
        <v>0</v>
      </c>
      <c r="K126" s="210"/>
      <c r="L126" s="211"/>
      <c r="M126" s="212" t="s">
        <v>3</v>
      </c>
      <c r="N126" s="213" t="s">
        <v>51</v>
      </c>
      <c r="O126" s="74"/>
      <c r="P126" s="178">
        <f>O126*H126</f>
        <v>0</v>
      </c>
      <c r="Q126" s="178">
        <v>1</v>
      </c>
      <c r="R126" s="178">
        <f>Q126*H126</f>
        <v>25.386</v>
      </c>
      <c r="S126" s="178">
        <v>0</v>
      </c>
      <c r="T126" s="179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180" t="s">
        <v>257</v>
      </c>
      <c r="AT126" s="180" t="s">
        <v>355</v>
      </c>
      <c r="AU126" s="180" t="s">
        <v>22</v>
      </c>
      <c r="AY126" s="20" t="s">
        <v>216</v>
      </c>
      <c r="BE126" s="181">
        <f>IF(N126="základní",J126,0)</f>
        <v>0</v>
      </c>
      <c r="BF126" s="181">
        <f>IF(N126="snížená",J126,0)</f>
        <v>0</v>
      </c>
      <c r="BG126" s="181">
        <f>IF(N126="zákl. přenesená",J126,0)</f>
        <v>0</v>
      </c>
      <c r="BH126" s="181">
        <f>IF(N126="sníž. přenesená",J126,0)</f>
        <v>0</v>
      </c>
      <c r="BI126" s="181">
        <f>IF(N126="nulová",J126,0)</f>
        <v>0</v>
      </c>
      <c r="BJ126" s="20" t="s">
        <v>88</v>
      </c>
      <c r="BK126" s="181">
        <f>ROUND(I126*H126,2)</f>
        <v>0</v>
      </c>
      <c r="BL126" s="20" t="s">
        <v>222</v>
      </c>
      <c r="BM126" s="180" t="s">
        <v>358</v>
      </c>
    </row>
    <row r="127" spans="1:51" s="13" customFormat="1" ht="12">
      <c r="A127" s="13"/>
      <c r="B127" s="182"/>
      <c r="C127" s="13"/>
      <c r="D127" s="183" t="s">
        <v>224</v>
      </c>
      <c r="E127" s="184" t="s">
        <v>3</v>
      </c>
      <c r="F127" s="185" t="s">
        <v>796</v>
      </c>
      <c r="G127" s="13"/>
      <c r="H127" s="186">
        <v>9.124</v>
      </c>
      <c r="I127" s="187"/>
      <c r="J127" s="13"/>
      <c r="K127" s="13"/>
      <c r="L127" s="182"/>
      <c r="M127" s="188"/>
      <c r="N127" s="189"/>
      <c r="O127" s="189"/>
      <c r="P127" s="189"/>
      <c r="Q127" s="189"/>
      <c r="R127" s="189"/>
      <c r="S127" s="189"/>
      <c r="T127" s="190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184" t="s">
        <v>224</v>
      </c>
      <c r="AU127" s="184" t="s">
        <v>22</v>
      </c>
      <c r="AV127" s="13" t="s">
        <v>22</v>
      </c>
      <c r="AW127" s="13" t="s">
        <v>41</v>
      </c>
      <c r="AX127" s="13" t="s">
        <v>80</v>
      </c>
      <c r="AY127" s="184" t="s">
        <v>216</v>
      </c>
    </row>
    <row r="128" spans="1:51" s="13" customFormat="1" ht="12">
      <c r="A128" s="13"/>
      <c r="B128" s="182"/>
      <c r="C128" s="13"/>
      <c r="D128" s="183" t="s">
        <v>224</v>
      </c>
      <c r="E128" s="184" t="s">
        <v>3</v>
      </c>
      <c r="F128" s="185" t="s">
        <v>797</v>
      </c>
      <c r="G128" s="13"/>
      <c r="H128" s="186">
        <v>2.415</v>
      </c>
      <c r="I128" s="187"/>
      <c r="J128" s="13"/>
      <c r="K128" s="13"/>
      <c r="L128" s="182"/>
      <c r="M128" s="188"/>
      <c r="N128" s="189"/>
      <c r="O128" s="189"/>
      <c r="P128" s="189"/>
      <c r="Q128" s="189"/>
      <c r="R128" s="189"/>
      <c r="S128" s="189"/>
      <c r="T128" s="190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184" t="s">
        <v>224</v>
      </c>
      <c r="AU128" s="184" t="s">
        <v>22</v>
      </c>
      <c r="AV128" s="13" t="s">
        <v>22</v>
      </c>
      <c r="AW128" s="13" t="s">
        <v>41</v>
      </c>
      <c r="AX128" s="13" t="s">
        <v>80</v>
      </c>
      <c r="AY128" s="184" t="s">
        <v>216</v>
      </c>
    </row>
    <row r="129" spans="1:51" s="14" customFormat="1" ht="12">
      <c r="A129" s="14"/>
      <c r="B129" s="195"/>
      <c r="C129" s="14"/>
      <c r="D129" s="183" t="s">
        <v>224</v>
      </c>
      <c r="E129" s="196" t="s">
        <v>3</v>
      </c>
      <c r="F129" s="197" t="s">
        <v>233</v>
      </c>
      <c r="G129" s="14"/>
      <c r="H129" s="198">
        <v>11.539000000000001</v>
      </c>
      <c r="I129" s="199"/>
      <c r="J129" s="14"/>
      <c r="K129" s="14"/>
      <c r="L129" s="195"/>
      <c r="M129" s="200"/>
      <c r="N129" s="201"/>
      <c r="O129" s="201"/>
      <c r="P129" s="201"/>
      <c r="Q129" s="201"/>
      <c r="R129" s="201"/>
      <c r="S129" s="201"/>
      <c r="T129" s="202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196" t="s">
        <v>224</v>
      </c>
      <c r="AU129" s="196" t="s">
        <v>22</v>
      </c>
      <c r="AV129" s="14" t="s">
        <v>222</v>
      </c>
      <c r="AW129" s="14" t="s">
        <v>41</v>
      </c>
      <c r="AX129" s="14" t="s">
        <v>88</v>
      </c>
      <c r="AY129" s="196" t="s">
        <v>216</v>
      </c>
    </row>
    <row r="130" spans="1:51" s="13" customFormat="1" ht="12">
      <c r="A130" s="13"/>
      <c r="B130" s="182"/>
      <c r="C130" s="13"/>
      <c r="D130" s="183" t="s">
        <v>224</v>
      </c>
      <c r="E130" s="13"/>
      <c r="F130" s="185" t="s">
        <v>798</v>
      </c>
      <c r="G130" s="13"/>
      <c r="H130" s="186">
        <v>25.386</v>
      </c>
      <c r="I130" s="187"/>
      <c r="J130" s="13"/>
      <c r="K130" s="13"/>
      <c r="L130" s="182"/>
      <c r="M130" s="188"/>
      <c r="N130" s="189"/>
      <c r="O130" s="189"/>
      <c r="P130" s="189"/>
      <c r="Q130" s="189"/>
      <c r="R130" s="189"/>
      <c r="S130" s="189"/>
      <c r="T130" s="190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184" t="s">
        <v>224</v>
      </c>
      <c r="AU130" s="184" t="s">
        <v>22</v>
      </c>
      <c r="AV130" s="13" t="s">
        <v>22</v>
      </c>
      <c r="AW130" s="13" t="s">
        <v>4</v>
      </c>
      <c r="AX130" s="13" t="s">
        <v>88</v>
      </c>
      <c r="AY130" s="184" t="s">
        <v>216</v>
      </c>
    </row>
    <row r="131" spans="1:65" s="2" customFormat="1" ht="24.15" customHeight="1">
      <c r="A131" s="40"/>
      <c r="B131" s="167"/>
      <c r="C131" s="168" t="s">
        <v>318</v>
      </c>
      <c r="D131" s="168" t="s">
        <v>218</v>
      </c>
      <c r="E131" s="169" t="s">
        <v>363</v>
      </c>
      <c r="F131" s="170" t="s">
        <v>364</v>
      </c>
      <c r="G131" s="171" t="s">
        <v>221</v>
      </c>
      <c r="H131" s="172">
        <v>50.404</v>
      </c>
      <c r="I131" s="173"/>
      <c r="J131" s="174">
        <f>ROUND(I131*H131,2)</f>
        <v>0</v>
      </c>
      <c r="K131" s="175"/>
      <c r="L131" s="41"/>
      <c r="M131" s="176" t="s">
        <v>3</v>
      </c>
      <c r="N131" s="177" t="s">
        <v>51</v>
      </c>
      <c r="O131" s="74"/>
      <c r="P131" s="178">
        <f>O131*H131</f>
        <v>0</v>
      </c>
      <c r="Q131" s="178">
        <v>0.46</v>
      </c>
      <c r="R131" s="178">
        <f>Q131*H131</f>
        <v>23.185840000000002</v>
      </c>
      <c r="S131" s="178">
        <v>0</v>
      </c>
      <c r="T131" s="179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180" t="s">
        <v>222</v>
      </c>
      <c r="AT131" s="180" t="s">
        <v>218</v>
      </c>
      <c r="AU131" s="180" t="s">
        <v>22</v>
      </c>
      <c r="AY131" s="20" t="s">
        <v>216</v>
      </c>
      <c r="BE131" s="181">
        <f>IF(N131="základní",J131,0)</f>
        <v>0</v>
      </c>
      <c r="BF131" s="181">
        <f>IF(N131="snížená",J131,0)</f>
        <v>0</v>
      </c>
      <c r="BG131" s="181">
        <f>IF(N131="zákl. přenesená",J131,0)</f>
        <v>0</v>
      </c>
      <c r="BH131" s="181">
        <f>IF(N131="sníž. přenesená",J131,0)</f>
        <v>0</v>
      </c>
      <c r="BI131" s="181">
        <f>IF(N131="nulová",J131,0)</f>
        <v>0</v>
      </c>
      <c r="BJ131" s="20" t="s">
        <v>88</v>
      </c>
      <c r="BK131" s="181">
        <f>ROUND(I131*H131,2)</f>
        <v>0</v>
      </c>
      <c r="BL131" s="20" t="s">
        <v>222</v>
      </c>
      <c r="BM131" s="180" t="s">
        <v>365</v>
      </c>
    </row>
    <row r="132" spans="1:47" s="2" customFormat="1" ht="12">
      <c r="A132" s="40"/>
      <c r="B132" s="41"/>
      <c r="C132" s="40"/>
      <c r="D132" s="183" t="s">
        <v>229</v>
      </c>
      <c r="E132" s="40"/>
      <c r="F132" s="191" t="s">
        <v>366</v>
      </c>
      <c r="G132" s="40"/>
      <c r="H132" s="40"/>
      <c r="I132" s="192"/>
      <c r="J132" s="40"/>
      <c r="K132" s="40"/>
      <c r="L132" s="41"/>
      <c r="M132" s="193"/>
      <c r="N132" s="194"/>
      <c r="O132" s="74"/>
      <c r="P132" s="74"/>
      <c r="Q132" s="74"/>
      <c r="R132" s="74"/>
      <c r="S132" s="74"/>
      <c r="T132" s="75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T132" s="20" t="s">
        <v>229</v>
      </c>
      <c r="AU132" s="20" t="s">
        <v>22</v>
      </c>
    </row>
    <row r="133" spans="1:51" s="13" customFormat="1" ht="12">
      <c r="A133" s="13"/>
      <c r="B133" s="182"/>
      <c r="C133" s="13"/>
      <c r="D133" s="183" t="s">
        <v>224</v>
      </c>
      <c r="E133" s="184" t="s">
        <v>3</v>
      </c>
      <c r="F133" s="185" t="s">
        <v>799</v>
      </c>
      <c r="G133" s="13"/>
      <c r="H133" s="186">
        <v>50.404</v>
      </c>
      <c r="I133" s="187"/>
      <c r="J133" s="13"/>
      <c r="K133" s="13"/>
      <c r="L133" s="182"/>
      <c r="M133" s="188"/>
      <c r="N133" s="189"/>
      <c r="O133" s="189"/>
      <c r="P133" s="189"/>
      <c r="Q133" s="189"/>
      <c r="R133" s="189"/>
      <c r="S133" s="189"/>
      <c r="T133" s="190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184" t="s">
        <v>224</v>
      </c>
      <c r="AU133" s="184" t="s">
        <v>22</v>
      </c>
      <c r="AV133" s="13" t="s">
        <v>22</v>
      </c>
      <c r="AW133" s="13" t="s">
        <v>41</v>
      </c>
      <c r="AX133" s="13" t="s">
        <v>88</v>
      </c>
      <c r="AY133" s="184" t="s">
        <v>216</v>
      </c>
    </row>
    <row r="134" spans="1:65" s="2" customFormat="1" ht="76.35" customHeight="1">
      <c r="A134" s="40"/>
      <c r="B134" s="167"/>
      <c r="C134" s="168" t="s">
        <v>324</v>
      </c>
      <c r="D134" s="168" t="s">
        <v>218</v>
      </c>
      <c r="E134" s="169" t="s">
        <v>412</v>
      </c>
      <c r="F134" s="170" t="s">
        <v>413</v>
      </c>
      <c r="G134" s="171" t="s">
        <v>221</v>
      </c>
      <c r="H134" s="172">
        <v>46.67</v>
      </c>
      <c r="I134" s="173"/>
      <c r="J134" s="174">
        <f>ROUND(I134*H134,2)</f>
        <v>0</v>
      </c>
      <c r="K134" s="175"/>
      <c r="L134" s="41"/>
      <c r="M134" s="176" t="s">
        <v>3</v>
      </c>
      <c r="N134" s="177" t="s">
        <v>51</v>
      </c>
      <c r="O134" s="74"/>
      <c r="P134" s="178">
        <f>O134*H134</f>
        <v>0</v>
      </c>
      <c r="Q134" s="178">
        <v>0.08425</v>
      </c>
      <c r="R134" s="178">
        <f>Q134*H134</f>
        <v>3.9319475000000006</v>
      </c>
      <c r="S134" s="178">
        <v>0</v>
      </c>
      <c r="T134" s="179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180" t="s">
        <v>222</v>
      </c>
      <c r="AT134" s="180" t="s">
        <v>218</v>
      </c>
      <c r="AU134" s="180" t="s">
        <v>22</v>
      </c>
      <c r="AY134" s="20" t="s">
        <v>216</v>
      </c>
      <c r="BE134" s="181">
        <f>IF(N134="základní",J134,0)</f>
        <v>0</v>
      </c>
      <c r="BF134" s="181">
        <f>IF(N134="snížená",J134,0)</f>
        <v>0</v>
      </c>
      <c r="BG134" s="181">
        <f>IF(N134="zákl. přenesená",J134,0)</f>
        <v>0</v>
      </c>
      <c r="BH134" s="181">
        <f>IF(N134="sníž. přenesená",J134,0)</f>
        <v>0</v>
      </c>
      <c r="BI134" s="181">
        <f>IF(N134="nulová",J134,0)</f>
        <v>0</v>
      </c>
      <c r="BJ134" s="20" t="s">
        <v>88</v>
      </c>
      <c r="BK134" s="181">
        <f>ROUND(I134*H134,2)</f>
        <v>0</v>
      </c>
      <c r="BL134" s="20" t="s">
        <v>222</v>
      </c>
      <c r="BM134" s="180" t="s">
        <v>414</v>
      </c>
    </row>
    <row r="135" spans="1:51" s="13" customFormat="1" ht="12">
      <c r="A135" s="13"/>
      <c r="B135" s="182"/>
      <c r="C135" s="13"/>
      <c r="D135" s="183" t="s">
        <v>224</v>
      </c>
      <c r="E135" s="184" t="s">
        <v>3</v>
      </c>
      <c r="F135" s="185" t="s">
        <v>800</v>
      </c>
      <c r="G135" s="13"/>
      <c r="H135" s="186">
        <v>46.67</v>
      </c>
      <c r="I135" s="187"/>
      <c r="J135" s="13"/>
      <c r="K135" s="13"/>
      <c r="L135" s="182"/>
      <c r="M135" s="188"/>
      <c r="N135" s="189"/>
      <c r="O135" s="189"/>
      <c r="P135" s="189"/>
      <c r="Q135" s="189"/>
      <c r="R135" s="189"/>
      <c r="S135" s="189"/>
      <c r="T135" s="190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184" t="s">
        <v>224</v>
      </c>
      <c r="AU135" s="184" t="s">
        <v>22</v>
      </c>
      <c r="AV135" s="13" t="s">
        <v>22</v>
      </c>
      <c r="AW135" s="13" t="s">
        <v>41</v>
      </c>
      <c r="AX135" s="13" t="s">
        <v>88</v>
      </c>
      <c r="AY135" s="184" t="s">
        <v>216</v>
      </c>
    </row>
    <row r="136" spans="1:65" s="2" customFormat="1" ht="14.4" customHeight="1">
      <c r="A136" s="40"/>
      <c r="B136" s="167"/>
      <c r="C136" s="203" t="s">
        <v>8</v>
      </c>
      <c r="D136" s="203" t="s">
        <v>355</v>
      </c>
      <c r="E136" s="204" t="s">
        <v>419</v>
      </c>
      <c r="F136" s="205" t="s">
        <v>420</v>
      </c>
      <c r="G136" s="206" t="s">
        <v>221</v>
      </c>
      <c r="H136" s="207">
        <v>48.07</v>
      </c>
      <c r="I136" s="208"/>
      <c r="J136" s="209">
        <f>ROUND(I136*H136,2)</f>
        <v>0</v>
      </c>
      <c r="K136" s="210"/>
      <c r="L136" s="211"/>
      <c r="M136" s="212" t="s">
        <v>3</v>
      </c>
      <c r="N136" s="213" t="s">
        <v>51</v>
      </c>
      <c r="O136" s="74"/>
      <c r="P136" s="178">
        <f>O136*H136</f>
        <v>0</v>
      </c>
      <c r="Q136" s="178">
        <v>0.131</v>
      </c>
      <c r="R136" s="178">
        <f>Q136*H136</f>
        <v>6.29717</v>
      </c>
      <c r="S136" s="178">
        <v>0</v>
      </c>
      <c r="T136" s="179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180" t="s">
        <v>257</v>
      </c>
      <c r="AT136" s="180" t="s">
        <v>355</v>
      </c>
      <c r="AU136" s="180" t="s">
        <v>22</v>
      </c>
      <c r="AY136" s="20" t="s">
        <v>216</v>
      </c>
      <c r="BE136" s="181">
        <f>IF(N136="základní",J136,0)</f>
        <v>0</v>
      </c>
      <c r="BF136" s="181">
        <f>IF(N136="snížená",J136,0)</f>
        <v>0</v>
      </c>
      <c r="BG136" s="181">
        <f>IF(N136="zákl. přenesená",J136,0)</f>
        <v>0</v>
      </c>
      <c r="BH136" s="181">
        <f>IF(N136="sníž. přenesená",J136,0)</f>
        <v>0</v>
      </c>
      <c r="BI136" s="181">
        <f>IF(N136="nulová",J136,0)</f>
        <v>0</v>
      </c>
      <c r="BJ136" s="20" t="s">
        <v>88</v>
      </c>
      <c r="BK136" s="181">
        <f>ROUND(I136*H136,2)</f>
        <v>0</v>
      </c>
      <c r="BL136" s="20" t="s">
        <v>222</v>
      </c>
      <c r="BM136" s="180" t="s">
        <v>421</v>
      </c>
    </row>
    <row r="137" spans="1:51" s="13" customFormat="1" ht="12">
      <c r="A137" s="13"/>
      <c r="B137" s="182"/>
      <c r="C137" s="13"/>
      <c r="D137" s="183" t="s">
        <v>224</v>
      </c>
      <c r="E137" s="184" t="s">
        <v>3</v>
      </c>
      <c r="F137" s="185" t="s">
        <v>800</v>
      </c>
      <c r="G137" s="13"/>
      <c r="H137" s="186">
        <v>46.67</v>
      </c>
      <c r="I137" s="187"/>
      <c r="J137" s="13"/>
      <c r="K137" s="13"/>
      <c r="L137" s="182"/>
      <c r="M137" s="188"/>
      <c r="N137" s="189"/>
      <c r="O137" s="189"/>
      <c r="P137" s="189"/>
      <c r="Q137" s="189"/>
      <c r="R137" s="189"/>
      <c r="S137" s="189"/>
      <c r="T137" s="190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184" t="s">
        <v>224</v>
      </c>
      <c r="AU137" s="184" t="s">
        <v>22</v>
      </c>
      <c r="AV137" s="13" t="s">
        <v>22</v>
      </c>
      <c r="AW137" s="13" t="s">
        <v>41</v>
      </c>
      <c r="AX137" s="13" t="s">
        <v>88</v>
      </c>
      <c r="AY137" s="184" t="s">
        <v>216</v>
      </c>
    </row>
    <row r="138" spans="1:51" s="13" customFormat="1" ht="12">
      <c r="A138" s="13"/>
      <c r="B138" s="182"/>
      <c r="C138" s="13"/>
      <c r="D138" s="183" t="s">
        <v>224</v>
      </c>
      <c r="E138" s="13"/>
      <c r="F138" s="185" t="s">
        <v>801</v>
      </c>
      <c r="G138" s="13"/>
      <c r="H138" s="186">
        <v>48.07</v>
      </c>
      <c r="I138" s="187"/>
      <c r="J138" s="13"/>
      <c r="K138" s="13"/>
      <c r="L138" s="182"/>
      <c r="M138" s="188"/>
      <c r="N138" s="189"/>
      <c r="O138" s="189"/>
      <c r="P138" s="189"/>
      <c r="Q138" s="189"/>
      <c r="R138" s="189"/>
      <c r="S138" s="189"/>
      <c r="T138" s="190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184" t="s">
        <v>224</v>
      </c>
      <c r="AU138" s="184" t="s">
        <v>22</v>
      </c>
      <c r="AV138" s="13" t="s">
        <v>22</v>
      </c>
      <c r="AW138" s="13" t="s">
        <v>4</v>
      </c>
      <c r="AX138" s="13" t="s">
        <v>88</v>
      </c>
      <c r="AY138" s="184" t="s">
        <v>216</v>
      </c>
    </row>
    <row r="139" spans="1:63" s="12" customFormat="1" ht="22.8" customHeight="1">
      <c r="A139" s="12"/>
      <c r="B139" s="154"/>
      <c r="C139" s="12"/>
      <c r="D139" s="155" t="s">
        <v>79</v>
      </c>
      <c r="E139" s="165" t="s">
        <v>263</v>
      </c>
      <c r="F139" s="165" t="s">
        <v>438</v>
      </c>
      <c r="G139" s="12"/>
      <c r="H139" s="12"/>
      <c r="I139" s="157"/>
      <c r="J139" s="166">
        <f>BK139</f>
        <v>0</v>
      </c>
      <c r="K139" s="12"/>
      <c r="L139" s="154"/>
      <c r="M139" s="159"/>
      <c r="N139" s="160"/>
      <c r="O139" s="160"/>
      <c r="P139" s="161">
        <f>SUM(P140:P155)</f>
        <v>0</v>
      </c>
      <c r="Q139" s="160"/>
      <c r="R139" s="161">
        <f>SUM(R140:R155)</f>
        <v>14.89289838</v>
      </c>
      <c r="S139" s="160"/>
      <c r="T139" s="162">
        <f>SUM(T140:T155)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155" t="s">
        <v>88</v>
      </c>
      <c r="AT139" s="163" t="s">
        <v>79</v>
      </c>
      <c r="AU139" s="163" t="s">
        <v>88</v>
      </c>
      <c r="AY139" s="155" t="s">
        <v>216</v>
      </c>
      <c r="BK139" s="164">
        <f>SUM(BK140:BK155)</f>
        <v>0</v>
      </c>
    </row>
    <row r="140" spans="1:65" s="2" customFormat="1" ht="49.05" customHeight="1">
      <c r="A140" s="40"/>
      <c r="B140" s="167"/>
      <c r="C140" s="168" t="s">
        <v>335</v>
      </c>
      <c r="D140" s="168" t="s">
        <v>218</v>
      </c>
      <c r="E140" s="169" t="s">
        <v>476</v>
      </c>
      <c r="F140" s="170" t="s">
        <v>477</v>
      </c>
      <c r="G140" s="171" t="s">
        <v>260</v>
      </c>
      <c r="H140" s="172">
        <v>37.09</v>
      </c>
      <c r="I140" s="173"/>
      <c r="J140" s="174">
        <f>ROUND(I140*H140,2)</f>
        <v>0</v>
      </c>
      <c r="K140" s="175"/>
      <c r="L140" s="41"/>
      <c r="M140" s="176" t="s">
        <v>3</v>
      </c>
      <c r="N140" s="177" t="s">
        <v>51</v>
      </c>
      <c r="O140" s="74"/>
      <c r="P140" s="178">
        <f>O140*H140</f>
        <v>0</v>
      </c>
      <c r="Q140" s="178">
        <v>0.1554</v>
      </c>
      <c r="R140" s="178">
        <f>Q140*H140</f>
        <v>5.7637860000000005</v>
      </c>
      <c r="S140" s="178">
        <v>0</v>
      </c>
      <c r="T140" s="179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180" t="s">
        <v>222</v>
      </c>
      <c r="AT140" s="180" t="s">
        <v>218</v>
      </c>
      <c r="AU140" s="180" t="s">
        <v>22</v>
      </c>
      <c r="AY140" s="20" t="s">
        <v>216</v>
      </c>
      <c r="BE140" s="181">
        <f>IF(N140="základní",J140,0)</f>
        <v>0</v>
      </c>
      <c r="BF140" s="181">
        <f>IF(N140="snížená",J140,0)</f>
        <v>0</v>
      </c>
      <c r="BG140" s="181">
        <f>IF(N140="zákl. přenesená",J140,0)</f>
        <v>0</v>
      </c>
      <c r="BH140" s="181">
        <f>IF(N140="sníž. přenesená",J140,0)</f>
        <v>0</v>
      </c>
      <c r="BI140" s="181">
        <f>IF(N140="nulová",J140,0)</f>
        <v>0</v>
      </c>
      <c r="BJ140" s="20" t="s">
        <v>88</v>
      </c>
      <c r="BK140" s="181">
        <f>ROUND(I140*H140,2)</f>
        <v>0</v>
      </c>
      <c r="BL140" s="20" t="s">
        <v>222</v>
      </c>
      <c r="BM140" s="180" t="s">
        <v>478</v>
      </c>
    </row>
    <row r="141" spans="1:51" s="13" customFormat="1" ht="12">
      <c r="A141" s="13"/>
      <c r="B141" s="182"/>
      <c r="C141" s="13"/>
      <c r="D141" s="183" t="s">
        <v>224</v>
      </c>
      <c r="E141" s="184" t="s">
        <v>3</v>
      </c>
      <c r="F141" s="185" t="s">
        <v>802</v>
      </c>
      <c r="G141" s="13"/>
      <c r="H141" s="186">
        <v>37.09</v>
      </c>
      <c r="I141" s="187"/>
      <c r="J141" s="13"/>
      <c r="K141" s="13"/>
      <c r="L141" s="182"/>
      <c r="M141" s="188"/>
      <c r="N141" s="189"/>
      <c r="O141" s="189"/>
      <c r="P141" s="189"/>
      <c r="Q141" s="189"/>
      <c r="R141" s="189"/>
      <c r="S141" s="189"/>
      <c r="T141" s="190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184" t="s">
        <v>224</v>
      </c>
      <c r="AU141" s="184" t="s">
        <v>22</v>
      </c>
      <c r="AV141" s="13" t="s">
        <v>22</v>
      </c>
      <c r="AW141" s="13" t="s">
        <v>41</v>
      </c>
      <c r="AX141" s="13" t="s">
        <v>88</v>
      </c>
      <c r="AY141" s="184" t="s">
        <v>216</v>
      </c>
    </row>
    <row r="142" spans="1:65" s="2" customFormat="1" ht="14.4" customHeight="1">
      <c r="A142" s="40"/>
      <c r="B142" s="167"/>
      <c r="C142" s="203" t="s">
        <v>340</v>
      </c>
      <c r="D142" s="203" t="s">
        <v>355</v>
      </c>
      <c r="E142" s="204" t="s">
        <v>483</v>
      </c>
      <c r="F142" s="205" t="s">
        <v>484</v>
      </c>
      <c r="G142" s="206" t="s">
        <v>260</v>
      </c>
      <c r="H142" s="207">
        <v>37.506</v>
      </c>
      <c r="I142" s="208"/>
      <c r="J142" s="209">
        <f>ROUND(I142*H142,2)</f>
        <v>0</v>
      </c>
      <c r="K142" s="210"/>
      <c r="L142" s="211"/>
      <c r="M142" s="212" t="s">
        <v>3</v>
      </c>
      <c r="N142" s="213" t="s">
        <v>51</v>
      </c>
      <c r="O142" s="74"/>
      <c r="P142" s="178">
        <f>O142*H142</f>
        <v>0</v>
      </c>
      <c r="Q142" s="178">
        <v>0.08</v>
      </c>
      <c r="R142" s="178">
        <f>Q142*H142</f>
        <v>3.00048</v>
      </c>
      <c r="S142" s="178">
        <v>0</v>
      </c>
      <c r="T142" s="179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180" t="s">
        <v>257</v>
      </c>
      <c r="AT142" s="180" t="s">
        <v>355</v>
      </c>
      <c r="AU142" s="180" t="s">
        <v>22</v>
      </c>
      <c r="AY142" s="20" t="s">
        <v>216</v>
      </c>
      <c r="BE142" s="181">
        <f>IF(N142="základní",J142,0)</f>
        <v>0</v>
      </c>
      <c r="BF142" s="181">
        <f>IF(N142="snížená",J142,0)</f>
        <v>0</v>
      </c>
      <c r="BG142" s="181">
        <f>IF(N142="zákl. přenesená",J142,0)</f>
        <v>0</v>
      </c>
      <c r="BH142" s="181">
        <f>IF(N142="sníž. přenesená",J142,0)</f>
        <v>0</v>
      </c>
      <c r="BI142" s="181">
        <f>IF(N142="nulová",J142,0)</f>
        <v>0</v>
      </c>
      <c r="BJ142" s="20" t="s">
        <v>88</v>
      </c>
      <c r="BK142" s="181">
        <f>ROUND(I142*H142,2)</f>
        <v>0</v>
      </c>
      <c r="BL142" s="20" t="s">
        <v>222</v>
      </c>
      <c r="BM142" s="180" t="s">
        <v>485</v>
      </c>
    </row>
    <row r="143" spans="1:51" s="13" customFormat="1" ht="12">
      <c r="A143" s="13"/>
      <c r="B143" s="182"/>
      <c r="C143" s="13"/>
      <c r="D143" s="183" t="s">
        <v>224</v>
      </c>
      <c r="E143" s="184" t="s">
        <v>3</v>
      </c>
      <c r="F143" s="185" t="s">
        <v>803</v>
      </c>
      <c r="G143" s="13"/>
      <c r="H143" s="186">
        <v>35.72</v>
      </c>
      <c r="I143" s="187"/>
      <c r="J143" s="13"/>
      <c r="K143" s="13"/>
      <c r="L143" s="182"/>
      <c r="M143" s="188"/>
      <c r="N143" s="189"/>
      <c r="O143" s="189"/>
      <c r="P143" s="189"/>
      <c r="Q143" s="189"/>
      <c r="R143" s="189"/>
      <c r="S143" s="189"/>
      <c r="T143" s="190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184" t="s">
        <v>224</v>
      </c>
      <c r="AU143" s="184" t="s">
        <v>22</v>
      </c>
      <c r="AV143" s="13" t="s">
        <v>22</v>
      </c>
      <c r="AW143" s="13" t="s">
        <v>41</v>
      </c>
      <c r="AX143" s="13" t="s">
        <v>88</v>
      </c>
      <c r="AY143" s="184" t="s">
        <v>216</v>
      </c>
    </row>
    <row r="144" spans="1:51" s="13" customFormat="1" ht="12">
      <c r="A144" s="13"/>
      <c r="B144" s="182"/>
      <c r="C144" s="13"/>
      <c r="D144" s="183" t="s">
        <v>224</v>
      </c>
      <c r="E144" s="13"/>
      <c r="F144" s="185" t="s">
        <v>804</v>
      </c>
      <c r="G144" s="13"/>
      <c r="H144" s="186">
        <v>37.506</v>
      </c>
      <c r="I144" s="187"/>
      <c r="J144" s="13"/>
      <c r="K144" s="13"/>
      <c r="L144" s="182"/>
      <c r="M144" s="188"/>
      <c r="N144" s="189"/>
      <c r="O144" s="189"/>
      <c r="P144" s="189"/>
      <c r="Q144" s="189"/>
      <c r="R144" s="189"/>
      <c r="S144" s="189"/>
      <c r="T144" s="190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184" t="s">
        <v>224</v>
      </c>
      <c r="AU144" s="184" t="s">
        <v>22</v>
      </c>
      <c r="AV144" s="13" t="s">
        <v>22</v>
      </c>
      <c r="AW144" s="13" t="s">
        <v>4</v>
      </c>
      <c r="AX144" s="13" t="s">
        <v>88</v>
      </c>
      <c r="AY144" s="184" t="s">
        <v>216</v>
      </c>
    </row>
    <row r="145" spans="1:65" s="2" customFormat="1" ht="24.15" customHeight="1">
      <c r="A145" s="40"/>
      <c r="B145" s="167"/>
      <c r="C145" s="203" t="s">
        <v>345</v>
      </c>
      <c r="D145" s="203" t="s">
        <v>355</v>
      </c>
      <c r="E145" s="204" t="s">
        <v>496</v>
      </c>
      <c r="F145" s="205" t="s">
        <v>497</v>
      </c>
      <c r="G145" s="206" t="s">
        <v>260</v>
      </c>
      <c r="H145" s="207">
        <v>1.439</v>
      </c>
      <c r="I145" s="208"/>
      <c r="J145" s="209">
        <f>ROUND(I145*H145,2)</f>
        <v>0</v>
      </c>
      <c r="K145" s="210"/>
      <c r="L145" s="211"/>
      <c r="M145" s="212" t="s">
        <v>3</v>
      </c>
      <c r="N145" s="213" t="s">
        <v>51</v>
      </c>
      <c r="O145" s="74"/>
      <c r="P145" s="178">
        <f>O145*H145</f>
        <v>0</v>
      </c>
      <c r="Q145" s="178">
        <v>0.0483</v>
      </c>
      <c r="R145" s="178">
        <f>Q145*H145</f>
        <v>0.0695037</v>
      </c>
      <c r="S145" s="178">
        <v>0</v>
      </c>
      <c r="T145" s="179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180" t="s">
        <v>257</v>
      </c>
      <c r="AT145" s="180" t="s">
        <v>355</v>
      </c>
      <c r="AU145" s="180" t="s">
        <v>22</v>
      </c>
      <c r="AY145" s="20" t="s">
        <v>216</v>
      </c>
      <c r="BE145" s="181">
        <f>IF(N145="základní",J145,0)</f>
        <v>0</v>
      </c>
      <c r="BF145" s="181">
        <f>IF(N145="snížená",J145,0)</f>
        <v>0</v>
      </c>
      <c r="BG145" s="181">
        <f>IF(N145="zákl. přenesená",J145,0)</f>
        <v>0</v>
      </c>
      <c r="BH145" s="181">
        <f>IF(N145="sníž. přenesená",J145,0)</f>
        <v>0</v>
      </c>
      <c r="BI145" s="181">
        <f>IF(N145="nulová",J145,0)</f>
        <v>0</v>
      </c>
      <c r="BJ145" s="20" t="s">
        <v>88</v>
      </c>
      <c r="BK145" s="181">
        <f>ROUND(I145*H145,2)</f>
        <v>0</v>
      </c>
      <c r="BL145" s="20" t="s">
        <v>222</v>
      </c>
      <c r="BM145" s="180" t="s">
        <v>498</v>
      </c>
    </row>
    <row r="146" spans="1:51" s="13" customFormat="1" ht="12">
      <c r="A146" s="13"/>
      <c r="B146" s="182"/>
      <c r="C146" s="13"/>
      <c r="D146" s="183" t="s">
        <v>224</v>
      </c>
      <c r="E146" s="184" t="s">
        <v>3</v>
      </c>
      <c r="F146" s="185" t="s">
        <v>805</v>
      </c>
      <c r="G146" s="13"/>
      <c r="H146" s="186">
        <v>1.37</v>
      </c>
      <c r="I146" s="187"/>
      <c r="J146" s="13"/>
      <c r="K146" s="13"/>
      <c r="L146" s="182"/>
      <c r="M146" s="188"/>
      <c r="N146" s="189"/>
      <c r="O146" s="189"/>
      <c r="P146" s="189"/>
      <c r="Q146" s="189"/>
      <c r="R146" s="189"/>
      <c r="S146" s="189"/>
      <c r="T146" s="190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184" t="s">
        <v>224</v>
      </c>
      <c r="AU146" s="184" t="s">
        <v>22</v>
      </c>
      <c r="AV146" s="13" t="s">
        <v>22</v>
      </c>
      <c r="AW146" s="13" t="s">
        <v>41</v>
      </c>
      <c r="AX146" s="13" t="s">
        <v>88</v>
      </c>
      <c r="AY146" s="184" t="s">
        <v>216</v>
      </c>
    </row>
    <row r="147" spans="1:51" s="13" customFormat="1" ht="12">
      <c r="A147" s="13"/>
      <c r="B147" s="182"/>
      <c r="C147" s="13"/>
      <c r="D147" s="183" t="s">
        <v>224</v>
      </c>
      <c r="E147" s="13"/>
      <c r="F147" s="185" t="s">
        <v>806</v>
      </c>
      <c r="G147" s="13"/>
      <c r="H147" s="186">
        <v>1.439</v>
      </c>
      <c r="I147" s="187"/>
      <c r="J147" s="13"/>
      <c r="K147" s="13"/>
      <c r="L147" s="182"/>
      <c r="M147" s="188"/>
      <c r="N147" s="189"/>
      <c r="O147" s="189"/>
      <c r="P147" s="189"/>
      <c r="Q147" s="189"/>
      <c r="R147" s="189"/>
      <c r="S147" s="189"/>
      <c r="T147" s="190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184" t="s">
        <v>224</v>
      </c>
      <c r="AU147" s="184" t="s">
        <v>22</v>
      </c>
      <c r="AV147" s="13" t="s">
        <v>22</v>
      </c>
      <c r="AW147" s="13" t="s">
        <v>4</v>
      </c>
      <c r="AX147" s="13" t="s">
        <v>88</v>
      </c>
      <c r="AY147" s="184" t="s">
        <v>216</v>
      </c>
    </row>
    <row r="148" spans="1:65" s="2" customFormat="1" ht="49.05" customHeight="1">
      <c r="A148" s="40"/>
      <c r="B148" s="167"/>
      <c r="C148" s="168" t="s">
        <v>350</v>
      </c>
      <c r="D148" s="168" t="s">
        <v>218</v>
      </c>
      <c r="E148" s="169" t="s">
        <v>504</v>
      </c>
      <c r="F148" s="170" t="s">
        <v>505</v>
      </c>
      <c r="G148" s="171" t="s">
        <v>260</v>
      </c>
      <c r="H148" s="172">
        <v>36.09</v>
      </c>
      <c r="I148" s="173"/>
      <c r="J148" s="174">
        <f>ROUND(I148*H148,2)</f>
        <v>0</v>
      </c>
      <c r="K148" s="175"/>
      <c r="L148" s="41"/>
      <c r="M148" s="176" t="s">
        <v>3</v>
      </c>
      <c r="N148" s="177" t="s">
        <v>51</v>
      </c>
      <c r="O148" s="74"/>
      <c r="P148" s="178">
        <f>O148*H148</f>
        <v>0</v>
      </c>
      <c r="Q148" s="178">
        <v>0.1295</v>
      </c>
      <c r="R148" s="178">
        <f>Q148*H148</f>
        <v>4.673655000000001</v>
      </c>
      <c r="S148" s="178">
        <v>0</v>
      </c>
      <c r="T148" s="179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180" t="s">
        <v>222</v>
      </c>
      <c r="AT148" s="180" t="s">
        <v>218</v>
      </c>
      <c r="AU148" s="180" t="s">
        <v>22</v>
      </c>
      <c r="AY148" s="20" t="s">
        <v>216</v>
      </c>
      <c r="BE148" s="181">
        <f>IF(N148="základní",J148,0)</f>
        <v>0</v>
      </c>
      <c r="BF148" s="181">
        <f>IF(N148="snížená",J148,0)</f>
        <v>0</v>
      </c>
      <c r="BG148" s="181">
        <f>IF(N148="zákl. přenesená",J148,0)</f>
        <v>0</v>
      </c>
      <c r="BH148" s="181">
        <f>IF(N148="sníž. přenesená",J148,0)</f>
        <v>0</v>
      </c>
      <c r="BI148" s="181">
        <f>IF(N148="nulová",J148,0)</f>
        <v>0</v>
      </c>
      <c r="BJ148" s="20" t="s">
        <v>88</v>
      </c>
      <c r="BK148" s="181">
        <f>ROUND(I148*H148,2)</f>
        <v>0</v>
      </c>
      <c r="BL148" s="20" t="s">
        <v>222</v>
      </c>
      <c r="BM148" s="180" t="s">
        <v>506</v>
      </c>
    </row>
    <row r="149" spans="1:47" s="2" customFormat="1" ht="12">
      <c r="A149" s="40"/>
      <c r="B149" s="41"/>
      <c r="C149" s="40"/>
      <c r="D149" s="183" t="s">
        <v>229</v>
      </c>
      <c r="E149" s="40"/>
      <c r="F149" s="191" t="s">
        <v>507</v>
      </c>
      <c r="G149" s="40"/>
      <c r="H149" s="40"/>
      <c r="I149" s="192"/>
      <c r="J149" s="40"/>
      <c r="K149" s="40"/>
      <c r="L149" s="41"/>
      <c r="M149" s="193"/>
      <c r="N149" s="194"/>
      <c r="O149" s="74"/>
      <c r="P149" s="74"/>
      <c r="Q149" s="74"/>
      <c r="R149" s="74"/>
      <c r="S149" s="74"/>
      <c r="T149" s="75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T149" s="20" t="s">
        <v>229</v>
      </c>
      <c r="AU149" s="20" t="s">
        <v>22</v>
      </c>
    </row>
    <row r="150" spans="1:51" s="13" customFormat="1" ht="12">
      <c r="A150" s="13"/>
      <c r="B150" s="182"/>
      <c r="C150" s="13"/>
      <c r="D150" s="183" t="s">
        <v>224</v>
      </c>
      <c r="E150" s="184" t="s">
        <v>3</v>
      </c>
      <c r="F150" s="185" t="s">
        <v>807</v>
      </c>
      <c r="G150" s="13"/>
      <c r="H150" s="186">
        <v>36.09</v>
      </c>
      <c r="I150" s="187"/>
      <c r="J150" s="13"/>
      <c r="K150" s="13"/>
      <c r="L150" s="182"/>
      <c r="M150" s="188"/>
      <c r="N150" s="189"/>
      <c r="O150" s="189"/>
      <c r="P150" s="189"/>
      <c r="Q150" s="189"/>
      <c r="R150" s="189"/>
      <c r="S150" s="189"/>
      <c r="T150" s="190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184" t="s">
        <v>224</v>
      </c>
      <c r="AU150" s="184" t="s">
        <v>22</v>
      </c>
      <c r="AV150" s="13" t="s">
        <v>22</v>
      </c>
      <c r="AW150" s="13" t="s">
        <v>41</v>
      </c>
      <c r="AX150" s="13" t="s">
        <v>88</v>
      </c>
      <c r="AY150" s="184" t="s">
        <v>216</v>
      </c>
    </row>
    <row r="151" spans="1:65" s="2" customFormat="1" ht="14.4" customHeight="1">
      <c r="A151" s="40"/>
      <c r="B151" s="167"/>
      <c r="C151" s="203" t="s">
        <v>354</v>
      </c>
      <c r="D151" s="203" t="s">
        <v>355</v>
      </c>
      <c r="E151" s="204" t="s">
        <v>515</v>
      </c>
      <c r="F151" s="205" t="s">
        <v>516</v>
      </c>
      <c r="G151" s="206" t="s">
        <v>260</v>
      </c>
      <c r="H151" s="207">
        <v>37.895</v>
      </c>
      <c r="I151" s="208"/>
      <c r="J151" s="209">
        <f>ROUND(I151*H151,2)</f>
        <v>0</v>
      </c>
      <c r="K151" s="210"/>
      <c r="L151" s="211"/>
      <c r="M151" s="212" t="s">
        <v>3</v>
      </c>
      <c r="N151" s="213" t="s">
        <v>51</v>
      </c>
      <c r="O151" s="74"/>
      <c r="P151" s="178">
        <f>O151*H151</f>
        <v>0</v>
      </c>
      <c r="Q151" s="178">
        <v>0.036</v>
      </c>
      <c r="R151" s="178">
        <f>Q151*H151</f>
        <v>1.36422</v>
      </c>
      <c r="S151" s="178">
        <v>0</v>
      </c>
      <c r="T151" s="179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180" t="s">
        <v>257</v>
      </c>
      <c r="AT151" s="180" t="s">
        <v>355</v>
      </c>
      <c r="AU151" s="180" t="s">
        <v>22</v>
      </c>
      <c r="AY151" s="20" t="s">
        <v>216</v>
      </c>
      <c r="BE151" s="181">
        <f>IF(N151="základní",J151,0)</f>
        <v>0</v>
      </c>
      <c r="BF151" s="181">
        <f>IF(N151="snížená",J151,0)</f>
        <v>0</v>
      </c>
      <c r="BG151" s="181">
        <f>IF(N151="zákl. přenesená",J151,0)</f>
        <v>0</v>
      </c>
      <c r="BH151" s="181">
        <f>IF(N151="sníž. přenesená",J151,0)</f>
        <v>0</v>
      </c>
      <c r="BI151" s="181">
        <f>IF(N151="nulová",J151,0)</f>
        <v>0</v>
      </c>
      <c r="BJ151" s="20" t="s">
        <v>88</v>
      </c>
      <c r="BK151" s="181">
        <f>ROUND(I151*H151,2)</f>
        <v>0</v>
      </c>
      <c r="BL151" s="20" t="s">
        <v>222</v>
      </c>
      <c r="BM151" s="180" t="s">
        <v>517</v>
      </c>
    </row>
    <row r="152" spans="1:51" s="13" customFormat="1" ht="12">
      <c r="A152" s="13"/>
      <c r="B152" s="182"/>
      <c r="C152" s="13"/>
      <c r="D152" s="183" t="s">
        <v>224</v>
      </c>
      <c r="E152" s="13"/>
      <c r="F152" s="185" t="s">
        <v>808</v>
      </c>
      <c r="G152" s="13"/>
      <c r="H152" s="186">
        <v>37.895</v>
      </c>
      <c r="I152" s="187"/>
      <c r="J152" s="13"/>
      <c r="K152" s="13"/>
      <c r="L152" s="182"/>
      <c r="M152" s="188"/>
      <c r="N152" s="189"/>
      <c r="O152" s="189"/>
      <c r="P152" s="189"/>
      <c r="Q152" s="189"/>
      <c r="R152" s="189"/>
      <c r="S152" s="189"/>
      <c r="T152" s="190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184" t="s">
        <v>224</v>
      </c>
      <c r="AU152" s="184" t="s">
        <v>22</v>
      </c>
      <c r="AV152" s="13" t="s">
        <v>22</v>
      </c>
      <c r="AW152" s="13" t="s">
        <v>4</v>
      </c>
      <c r="AX152" s="13" t="s">
        <v>88</v>
      </c>
      <c r="AY152" s="184" t="s">
        <v>216</v>
      </c>
    </row>
    <row r="153" spans="1:65" s="2" customFormat="1" ht="24.15" customHeight="1">
      <c r="A153" s="40"/>
      <c r="B153" s="167"/>
      <c r="C153" s="168" t="s">
        <v>362</v>
      </c>
      <c r="D153" s="168" t="s">
        <v>218</v>
      </c>
      <c r="E153" s="169" t="s">
        <v>535</v>
      </c>
      <c r="F153" s="170" t="s">
        <v>536</v>
      </c>
      <c r="G153" s="171" t="s">
        <v>221</v>
      </c>
      <c r="H153" s="172">
        <v>59.038</v>
      </c>
      <c r="I153" s="173"/>
      <c r="J153" s="174">
        <f>ROUND(I153*H153,2)</f>
        <v>0</v>
      </c>
      <c r="K153" s="175"/>
      <c r="L153" s="41"/>
      <c r="M153" s="176" t="s">
        <v>3</v>
      </c>
      <c r="N153" s="177" t="s">
        <v>51</v>
      </c>
      <c r="O153" s="74"/>
      <c r="P153" s="178">
        <f>O153*H153</f>
        <v>0</v>
      </c>
      <c r="Q153" s="178">
        <v>0.00036</v>
      </c>
      <c r="R153" s="178">
        <f>Q153*H153</f>
        <v>0.02125368</v>
      </c>
      <c r="S153" s="178">
        <v>0</v>
      </c>
      <c r="T153" s="179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180" t="s">
        <v>222</v>
      </c>
      <c r="AT153" s="180" t="s">
        <v>218</v>
      </c>
      <c r="AU153" s="180" t="s">
        <v>22</v>
      </c>
      <c r="AY153" s="20" t="s">
        <v>216</v>
      </c>
      <c r="BE153" s="181">
        <f>IF(N153="základní",J153,0)</f>
        <v>0</v>
      </c>
      <c r="BF153" s="181">
        <f>IF(N153="snížená",J153,0)</f>
        <v>0</v>
      </c>
      <c r="BG153" s="181">
        <f>IF(N153="zákl. přenesená",J153,0)</f>
        <v>0</v>
      </c>
      <c r="BH153" s="181">
        <f>IF(N153="sníž. přenesená",J153,0)</f>
        <v>0</v>
      </c>
      <c r="BI153" s="181">
        <f>IF(N153="nulová",J153,0)</f>
        <v>0</v>
      </c>
      <c r="BJ153" s="20" t="s">
        <v>88</v>
      </c>
      <c r="BK153" s="181">
        <f>ROUND(I153*H153,2)</f>
        <v>0</v>
      </c>
      <c r="BL153" s="20" t="s">
        <v>222</v>
      </c>
      <c r="BM153" s="180" t="s">
        <v>537</v>
      </c>
    </row>
    <row r="154" spans="1:51" s="13" customFormat="1" ht="12">
      <c r="A154" s="13"/>
      <c r="B154" s="182"/>
      <c r="C154" s="13"/>
      <c r="D154" s="183" t="s">
        <v>224</v>
      </c>
      <c r="E154" s="184" t="s">
        <v>3</v>
      </c>
      <c r="F154" s="185" t="s">
        <v>809</v>
      </c>
      <c r="G154" s="13"/>
      <c r="H154" s="186">
        <v>53.671</v>
      </c>
      <c r="I154" s="187"/>
      <c r="J154" s="13"/>
      <c r="K154" s="13"/>
      <c r="L154" s="182"/>
      <c r="M154" s="188"/>
      <c r="N154" s="189"/>
      <c r="O154" s="189"/>
      <c r="P154" s="189"/>
      <c r="Q154" s="189"/>
      <c r="R154" s="189"/>
      <c r="S154" s="189"/>
      <c r="T154" s="190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184" t="s">
        <v>224</v>
      </c>
      <c r="AU154" s="184" t="s">
        <v>22</v>
      </c>
      <c r="AV154" s="13" t="s">
        <v>22</v>
      </c>
      <c r="AW154" s="13" t="s">
        <v>41</v>
      </c>
      <c r="AX154" s="13" t="s">
        <v>88</v>
      </c>
      <c r="AY154" s="184" t="s">
        <v>216</v>
      </c>
    </row>
    <row r="155" spans="1:51" s="13" customFormat="1" ht="12">
      <c r="A155" s="13"/>
      <c r="B155" s="182"/>
      <c r="C155" s="13"/>
      <c r="D155" s="183" t="s">
        <v>224</v>
      </c>
      <c r="E155" s="13"/>
      <c r="F155" s="185" t="s">
        <v>810</v>
      </c>
      <c r="G155" s="13"/>
      <c r="H155" s="186">
        <v>59.038</v>
      </c>
      <c r="I155" s="187"/>
      <c r="J155" s="13"/>
      <c r="K155" s="13"/>
      <c r="L155" s="182"/>
      <c r="M155" s="188"/>
      <c r="N155" s="189"/>
      <c r="O155" s="189"/>
      <c r="P155" s="189"/>
      <c r="Q155" s="189"/>
      <c r="R155" s="189"/>
      <c r="S155" s="189"/>
      <c r="T155" s="190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184" t="s">
        <v>224</v>
      </c>
      <c r="AU155" s="184" t="s">
        <v>22</v>
      </c>
      <c r="AV155" s="13" t="s">
        <v>22</v>
      </c>
      <c r="AW155" s="13" t="s">
        <v>4</v>
      </c>
      <c r="AX155" s="13" t="s">
        <v>88</v>
      </c>
      <c r="AY155" s="184" t="s">
        <v>216</v>
      </c>
    </row>
    <row r="156" spans="1:63" s="12" customFormat="1" ht="22.8" customHeight="1">
      <c r="A156" s="12"/>
      <c r="B156" s="154"/>
      <c r="C156" s="12"/>
      <c r="D156" s="155" t="s">
        <v>79</v>
      </c>
      <c r="E156" s="165" t="s">
        <v>592</v>
      </c>
      <c r="F156" s="165" t="s">
        <v>593</v>
      </c>
      <c r="G156" s="12"/>
      <c r="H156" s="12"/>
      <c r="I156" s="157"/>
      <c r="J156" s="166">
        <f>BK156</f>
        <v>0</v>
      </c>
      <c r="K156" s="12"/>
      <c r="L156" s="154"/>
      <c r="M156" s="159"/>
      <c r="N156" s="160"/>
      <c r="O156" s="160"/>
      <c r="P156" s="161">
        <f>SUM(P157:P159)</f>
        <v>0</v>
      </c>
      <c r="Q156" s="160"/>
      <c r="R156" s="161">
        <f>SUM(R157:R159)</f>
        <v>0</v>
      </c>
      <c r="S156" s="160"/>
      <c r="T156" s="162">
        <f>SUM(T157:T159)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155" t="s">
        <v>88</v>
      </c>
      <c r="AT156" s="163" t="s">
        <v>79</v>
      </c>
      <c r="AU156" s="163" t="s">
        <v>88</v>
      </c>
      <c r="AY156" s="155" t="s">
        <v>216</v>
      </c>
      <c r="BK156" s="164">
        <f>SUM(BK157:BK159)</f>
        <v>0</v>
      </c>
    </row>
    <row r="157" spans="1:65" s="2" customFormat="1" ht="37.8" customHeight="1">
      <c r="A157" s="40"/>
      <c r="B157" s="167"/>
      <c r="C157" s="168" t="s">
        <v>368</v>
      </c>
      <c r="D157" s="168" t="s">
        <v>218</v>
      </c>
      <c r="E157" s="169" t="s">
        <v>595</v>
      </c>
      <c r="F157" s="170" t="s">
        <v>596</v>
      </c>
      <c r="G157" s="171" t="s">
        <v>299</v>
      </c>
      <c r="H157" s="172">
        <v>76.154</v>
      </c>
      <c r="I157" s="173"/>
      <c r="J157" s="174">
        <f>ROUND(I157*H157,2)</f>
        <v>0</v>
      </c>
      <c r="K157" s="175"/>
      <c r="L157" s="41"/>
      <c r="M157" s="176" t="s">
        <v>3</v>
      </c>
      <c r="N157" s="177" t="s">
        <v>51</v>
      </c>
      <c r="O157" s="74"/>
      <c r="P157" s="178">
        <f>O157*H157</f>
        <v>0</v>
      </c>
      <c r="Q157" s="178">
        <v>0</v>
      </c>
      <c r="R157" s="178">
        <f>Q157*H157</f>
        <v>0</v>
      </c>
      <c r="S157" s="178">
        <v>0</v>
      </c>
      <c r="T157" s="179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180" t="s">
        <v>222</v>
      </c>
      <c r="AT157" s="180" t="s">
        <v>218</v>
      </c>
      <c r="AU157" s="180" t="s">
        <v>22</v>
      </c>
      <c r="AY157" s="20" t="s">
        <v>216</v>
      </c>
      <c r="BE157" s="181">
        <f>IF(N157="základní",J157,0)</f>
        <v>0</v>
      </c>
      <c r="BF157" s="181">
        <f>IF(N157="snížená",J157,0)</f>
        <v>0</v>
      </c>
      <c r="BG157" s="181">
        <f>IF(N157="zákl. přenesená",J157,0)</f>
        <v>0</v>
      </c>
      <c r="BH157" s="181">
        <f>IF(N157="sníž. přenesená",J157,0)</f>
        <v>0</v>
      </c>
      <c r="BI157" s="181">
        <f>IF(N157="nulová",J157,0)</f>
        <v>0</v>
      </c>
      <c r="BJ157" s="20" t="s">
        <v>88</v>
      </c>
      <c r="BK157" s="181">
        <f>ROUND(I157*H157,2)</f>
        <v>0</v>
      </c>
      <c r="BL157" s="20" t="s">
        <v>222</v>
      </c>
      <c r="BM157" s="180" t="s">
        <v>597</v>
      </c>
    </row>
    <row r="158" spans="1:65" s="2" customFormat="1" ht="37.8" customHeight="1">
      <c r="A158" s="40"/>
      <c r="B158" s="167"/>
      <c r="C158" s="168" t="s">
        <v>373</v>
      </c>
      <c r="D158" s="168" t="s">
        <v>218</v>
      </c>
      <c r="E158" s="169" t="s">
        <v>599</v>
      </c>
      <c r="F158" s="170" t="s">
        <v>600</v>
      </c>
      <c r="G158" s="171" t="s">
        <v>299</v>
      </c>
      <c r="H158" s="172">
        <v>76.154</v>
      </c>
      <c r="I158" s="173"/>
      <c r="J158" s="174">
        <f>ROUND(I158*H158,2)</f>
        <v>0</v>
      </c>
      <c r="K158" s="175"/>
      <c r="L158" s="41"/>
      <c r="M158" s="176" t="s">
        <v>3</v>
      </c>
      <c r="N158" s="177" t="s">
        <v>51</v>
      </c>
      <c r="O158" s="74"/>
      <c r="P158" s="178">
        <f>O158*H158</f>
        <v>0</v>
      </c>
      <c r="Q158" s="178">
        <v>0</v>
      </c>
      <c r="R158" s="178">
        <f>Q158*H158</f>
        <v>0</v>
      </c>
      <c r="S158" s="178">
        <v>0</v>
      </c>
      <c r="T158" s="179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180" t="s">
        <v>222</v>
      </c>
      <c r="AT158" s="180" t="s">
        <v>218</v>
      </c>
      <c r="AU158" s="180" t="s">
        <v>22</v>
      </c>
      <c r="AY158" s="20" t="s">
        <v>216</v>
      </c>
      <c r="BE158" s="181">
        <f>IF(N158="základní",J158,0)</f>
        <v>0</v>
      </c>
      <c r="BF158" s="181">
        <f>IF(N158="snížená",J158,0)</f>
        <v>0</v>
      </c>
      <c r="BG158" s="181">
        <f>IF(N158="zákl. přenesená",J158,0)</f>
        <v>0</v>
      </c>
      <c r="BH158" s="181">
        <f>IF(N158="sníž. přenesená",J158,0)</f>
        <v>0</v>
      </c>
      <c r="BI158" s="181">
        <f>IF(N158="nulová",J158,0)</f>
        <v>0</v>
      </c>
      <c r="BJ158" s="20" t="s">
        <v>88</v>
      </c>
      <c r="BK158" s="181">
        <f>ROUND(I158*H158,2)</f>
        <v>0</v>
      </c>
      <c r="BL158" s="20" t="s">
        <v>222</v>
      </c>
      <c r="BM158" s="180" t="s">
        <v>601</v>
      </c>
    </row>
    <row r="159" spans="1:65" s="2" customFormat="1" ht="37.8" customHeight="1">
      <c r="A159" s="40"/>
      <c r="B159" s="167"/>
      <c r="C159" s="168" t="s">
        <v>378</v>
      </c>
      <c r="D159" s="168" t="s">
        <v>218</v>
      </c>
      <c r="E159" s="169" t="s">
        <v>640</v>
      </c>
      <c r="F159" s="170" t="s">
        <v>641</v>
      </c>
      <c r="G159" s="171" t="s">
        <v>299</v>
      </c>
      <c r="H159" s="172">
        <v>0.007</v>
      </c>
      <c r="I159" s="173"/>
      <c r="J159" s="174">
        <f>ROUND(I159*H159,2)</f>
        <v>0</v>
      </c>
      <c r="K159" s="175"/>
      <c r="L159" s="41"/>
      <c r="M159" s="214" t="s">
        <v>3</v>
      </c>
      <c r="N159" s="215" t="s">
        <v>51</v>
      </c>
      <c r="O159" s="216"/>
      <c r="P159" s="217">
        <f>O159*H159</f>
        <v>0</v>
      </c>
      <c r="Q159" s="217">
        <v>0</v>
      </c>
      <c r="R159" s="217">
        <f>Q159*H159</f>
        <v>0</v>
      </c>
      <c r="S159" s="217">
        <v>0</v>
      </c>
      <c r="T159" s="218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180" t="s">
        <v>222</v>
      </c>
      <c r="AT159" s="180" t="s">
        <v>218</v>
      </c>
      <c r="AU159" s="180" t="s">
        <v>22</v>
      </c>
      <c r="AY159" s="20" t="s">
        <v>216</v>
      </c>
      <c r="BE159" s="181">
        <f>IF(N159="základní",J159,0)</f>
        <v>0</v>
      </c>
      <c r="BF159" s="181">
        <f>IF(N159="snížená",J159,0)</f>
        <v>0</v>
      </c>
      <c r="BG159" s="181">
        <f>IF(N159="zákl. přenesená",J159,0)</f>
        <v>0</v>
      </c>
      <c r="BH159" s="181">
        <f>IF(N159="sníž. přenesená",J159,0)</f>
        <v>0</v>
      </c>
      <c r="BI159" s="181">
        <f>IF(N159="nulová",J159,0)</f>
        <v>0</v>
      </c>
      <c r="BJ159" s="20" t="s">
        <v>88</v>
      </c>
      <c r="BK159" s="181">
        <f>ROUND(I159*H159,2)</f>
        <v>0</v>
      </c>
      <c r="BL159" s="20" t="s">
        <v>222</v>
      </c>
      <c r="BM159" s="180" t="s">
        <v>642</v>
      </c>
    </row>
    <row r="160" spans="1:31" s="2" customFormat="1" ht="6.95" customHeight="1">
      <c r="A160" s="40"/>
      <c r="B160" s="57"/>
      <c r="C160" s="58"/>
      <c r="D160" s="58"/>
      <c r="E160" s="58"/>
      <c r="F160" s="58"/>
      <c r="G160" s="58"/>
      <c r="H160" s="58"/>
      <c r="I160" s="58"/>
      <c r="J160" s="58"/>
      <c r="K160" s="58"/>
      <c r="L160" s="41"/>
      <c r="M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</row>
  </sheetData>
  <autoFilter ref="C84:K159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9" t="s">
        <v>6</v>
      </c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107</v>
      </c>
    </row>
    <row r="3" spans="2:46" s="1" customFormat="1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3"/>
      <c r="AT3" s="20" t="s">
        <v>22</v>
      </c>
    </row>
    <row r="4" spans="2:46" s="1" customFormat="1" ht="24.95" customHeight="1">
      <c r="B4" s="23"/>
      <c r="D4" s="24" t="s">
        <v>186</v>
      </c>
      <c r="L4" s="23"/>
      <c r="M4" s="116" t="s">
        <v>11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33" t="s">
        <v>17</v>
      </c>
      <c r="L6" s="23"/>
    </row>
    <row r="7" spans="2:12" s="1" customFormat="1" ht="16.5" customHeight="1">
      <c r="B7" s="23"/>
      <c r="E7" s="117" t="str">
        <f>'Rekapitulace stavby'!K6</f>
        <v>II/187 Kolínec průtah</v>
      </c>
      <c r="F7" s="33"/>
      <c r="G7" s="33"/>
      <c r="H7" s="33"/>
      <c r="L7" s="23"/>
    </row>
    <row r="8" spans="1:31" s="2" customFormat="1" ht="12" customHeight="1">
      <c r="A8" s="40"/>
      <c r="B8" s="41"/>
      <c r="C8" s="40"/>
      <c r="D8" s="33" t="s">
        <v>187</v>
      </c>
      <c r="E8" s="40"/>
      <c r="F8" s="40"/>
      <c r="G8" s="40"/>
      <c r="H8" s="40"/>
      <c r="I8" s="40"/>
      <c r="J8" s="40"/>
      <c r="K8" s="40"/>
      <c r="L8" s="118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1"/>
      <c r="C9" s="40"/>
      <c r="D9" s="40"/>
      <c r="E9" s="64" t="s">
        <v>811</v>
      </c>
      <c r="F9" s="40"/>
      <c r="G9" s="40"/>
      <c r="H9" s="40"/>
      <c r="I9" s="40"/>
      <c r="J9" s="40"/>
      <c r="K9" s="40"/>
      <c r="L9" s="118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1"/>
      <c r="C10" s="40"/>
      <c r="D10" s="40"/>
      <c r="E10" s="40"/>
      <c r="F10" s="40"/>
      <c r="G10" s="40"/>
      <c r="H10" s="40"/>
      <c r="I10" s="40"/>
      <c r="J10" s="40"/>
      <c r="K10" s="40"/>
      <c r="L10" s="118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1"/>
      <c r="C11" s="40"/>
      <c r="D11" s="33" t="s">
        <v>19</v>
      </c>
      <c r="E11" s="40"/>
      <c r="F11" s="28" t="s">
        <v>20</v>
      </c>
      <c r="G11" s="40"/>
      <c r="H11" s="40"/>
      <c r="I11" s="33" t="s">
        <v>21</v>
      </c>
      <c r="J11" s="28" t="s">
        <v>3</v>
      </c>
      <c r="K11" s="40"/>
      <c r="L11" s="118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1"/>
      <c r="C12" s="40"/>
      <c r="D12" s="33" t="s">
        <v>23</v>
      </c>
      <c r="E12" s="40"/>
      <c r="F12" s="28" t="s">
        <v>24</v>
      </c>
      <c r="G12" s="40"/>
      <c r="H12" s="40"/>
      <c r="I12" s="33" t="s">
        <v>25</v>
      </c>
      <c r="J12" s="66" t="str">
        <f>'Rekapitulace stavby'!AN8</f>
        <v>21. 1. 2021</v>
      </c>
      <c r="K12" s="40"/>
      <c r="L12" s="118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1"/>
      <c r="C13" s="40"/>
      <c r="D13" s="40"/>
      <c r="E13" s="40"/>
      <c r="F13" s="40"/>
      <c r="G13" s="40"/>
      <c r="H13" s="40"/>
      <c r="I13" s="40"/>
      <c r="J13" s="40"/>
      <c r="K13" s="40"/>
      <c r="L13" s="118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1"/>
      <c r="C14" s="40"/>
      <c r="D14" s="33" t="s">
        <v>31</v>
      </c>
      <c r="E14" s="40"/>
      <c r="F14" s="40"/>
      <c r="G14" s="40"/>
      <c r="H14" s="40"/>
      <c r="I14" s="33" t="s">
        <v>32</v>
      </c>
      <c r="J14" s="28" t="s">
        <v>33</v>
      </c>
      <c r="K14" s="40"/>
      <c r="L14" s="118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1"/>
      <c r="C15" s="40"/>
      <c r="D15" s="40"/>
      <c r="E15" s="28" t="s">
        <v>34</v>
      </c>
      <c r="F15" s="40"/>
      <c r="G15" s="40"/>
      <c r="H15" s="40"/>
      <c r="I15" s="33" t="s">
        <v>35</v>
      </c>
      <c r="J15" s="28" t="s">
        <v>3</v>
      </c>
      <c r="K15" s="40"/>
      <c r="L15" s="118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1"/>
      <c r="C16" s="40"/>
      <c r="D16" s="40"/>
      <c r="E16" s="40"/>
      <c r="F16" s="40"/>
      <c r="G16" s="40"/>
      <c r="H16" s="40"/>
      <c r="I16" s="40"/>
      <c r="J16" s="40"/>
      <c r="K16" s="40"/>
      <c r="L16" s="118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1"/>
      <c r="C17" s="40"/>
      <c r="D17" s="33" t="s">
        <v>36</v>
      </c>
      <c r="E17" s="40"/>
      <c r="F17" s="40"/>
      <c r="G17" s="40"/>
      <c r="H17" s="40"/>
      <c r="I17" s="33" t="s">
        <v>32</v>
      </c>
      <c r="J17" s="34" t="str">
        <f>'Rekapitulace stavby'!AN13</f>
        <v>Vyplň údaj</v>
      </c>
      <c r="K17" s="40"/>
      <c r="L17" s="118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1"/>
      <c r="C18" s="40"/>
      <c r="D18" s="40"/>
      <c r="E18" s="34" t="str">
        <f>'Rekapitulace stavby'!E14</f>
        <v>Vyplň údaj</v>
      </c>
      <c r="F18" s="28"/>
      <c r="G18" s="28"/>
      <c r="H18" s="28"/>
      <c r="I18" s="33" t="s">
        <v>35</v>
      </c>
      <c r="J18" s="34" t="str">
        <f>'Rekapitulace stavby'!AN14</f>
        <v>Vyplň údaj</v>
      </c>
      <c r="K18" s="40"/>
      <c r="L18" s="118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1"/>
      <c r="C19" s="40"/>
      <c r="D19" s="40"/>
      <c r="E19" s="40"/>
      <c r="F19" s="40"/>
      <c r="G19" s="40"/>
      <c r="H19" s="40"/>
      <c r="I19" s="40"/>
      <c r="J19" s="40"/>
      <c r="K19" s="40"/>
      <c r="L19" s="118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1"/>
      <c r="C20" s="40"/>
      <c r="D20" s="33" t="s">
        <v>38</v>
      </c>
      <c r="E20" s="40"/>
      <c r="F20" s="40"/>
      <c r="G20" s="40"/>
      <c r="H20" s="40"/>
      <c r="I20" s="33" t="s">
        <v>32</v>
      </c>
      <c r="J20" s="28" t="s">
        <v>39</v>
      </c>
      <c r="K20" s="40"/>
      <c r="L20" s="118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1"/>
      <c r="C21" s="40"/>
      <c r="D21" s="40"/>
      <c r="E21" s="28" t="s">
        <v>40</v>
      </c>
      <c r="F21" s="40"/>
      <c r="G21" s="40"/>
      <c r="H21" s="40"/>
      <c r="I21" s="33" t="s">
        <v>35</v>
      </c>
      <c r="J21" s="28" t="s">
        <v>3</v>
      </c>
      <c r="K21" s="40"/>
      <c r="L21" s="118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1"/>
      <c r="C22" s="40"/>
      <c r="D22" s="40"/>
      <c r="E22" s="40"/>
      <c r="F22" s="40"/>
      <c r="G22" s="40"/>
      <c r="H22" s="40"/>
      <c r="I22" s="40"/>
      <c r="J22" s="40"/>
      <c r="K22" s="40"/>
      <c r="L22" s="118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1"/>
      <c r="C23" s="40"/>
      <c r="D23" s="33" t="s">
        <v>42</v>
      </c>
      <c r="E23" s="40"/>
      <c r="F23" s="40"/>
      <c r="G23" s="40"/>
      <c r="H23" s="40"/>
      <c r="I23" s="33" t="s">
        <v>32</v>
      </c>
      <c r="J23" s="28" t="s">
        <v>39</v>
      </c>
      <c r="K23" s="40"/>
      <c r="L23" s="118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1"/>
      <c r="C24" s="40"/>
      <c r="D24" s="40"/>
      <c r="E24" s="28" t="s">
        <v>43</v>
      </c>
      <c r="F24" s="40"/>
      <c r="G24" s="40"/>
      <c r="H24" s="40"/>
      <c r="I24" s="33" t="s">
        <v>35</v>
      </c>
      <c r="J24" s="28" t="s">
        <v>3</v>
      </c>
      <c r="K24" s="40"/>
      <c r="L24" s="118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1"/>
      <c r="C25" s="40"/>
      <c r="D25" s="40"/>
      <c r="E25" s="40"/>
      <c r="F25" s="40"/>
      <c r="G25" s="40"/>
      <c r="H25" s="40"/>
      <c r="I25" s="40"/>
      <c r="J25" s="40"/>
      <c r="K25" s="40"/>
      <c r="L25" s="118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1"/>
      <c r="C26" s="40"/>
      <c r="D26" s="33" t="s">
        <v>44</v>
      </c>
      <c r="E26" s="40"/>
      <c r="F26" s="40"/>
      <c r="G26" s="40"/>
      <c r="H26" s="40"/>
      <c r="I26" s="40"/>
      <c r="J26" s="40"/>
      <c r="K26" s="40"/>
      <c r="L26" s="118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19"/>
      <c r="B27" s="120"/>
      <c r="C27" s="119"/>
      <c r="D27" s="119"/>
      <c r="E27" s="38" t="s">
        <v>3</v>
      </c>
      <c r="F27" s="38"/>
      <c r="G27" s="38"/>
      <c r="H27" s="38"/>
      <c r="I27" s="119"/>
      <c r="J27" s="119"/>
      <c r="K27" s="119"/>
      <c r="L27" s="121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</row>
    <row r="28" spans="1:31" s="2" customFormat="1" ht="6.95" customHeight="1">
      <c r="A28" s="40"/>
      <c r="B28" s="41"/>
      <c r="C28" s="40"/>
      <c r="D28" s="40"/>
      <c r="E28" s="40"/>
      <c r="F28" s="40"/>
      <c r="G28" s="40"/>
      <c r="H28" s="40"/>
      <c r="I28" s="40"/>
      <c r="J28" s="40"/>
      <c r="K28" s="40"/>
      <c r="L28" s="118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1"/>
      <c r="C29" s="40"/>
      <c r="D29" s="86"/>
      <c r="E29" s="86"/>
      <c r="F29" s="86"/>
      <c r="G29" s="86"/>
      <c r="H29" s="86"/>
      <c r="I29" s="86"/>
      <c r="J29" s="86"/>
      <c r="K29" s="86"/>
      <c r="L29" s="118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1"/>
      <c r="C30" s="40"/>
      <c r="D30" s="122" t="s">
        <v>46</v>
      </c>
      <c r="E30" s="40"/>
      <c r="F30" s="40"/>
      <c r="G30" s="40"/>
      <c r="H30" s="40"/>
      <c r="I30" s="40"/>
      <c r="J30" s="92">
        <f>ROUND(J85,2)</f>
        <v>0</v>
      </c>
      <c r="K30" s="40"/>
      <c r="L30" s="118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1"/>
      <c r="C31" s="40"/>
      <c r="D31" s="86"/>
      <c r="E31" s="86"/>
      <c r="F31" s="86"/>
      <c r="G31" s="86"/>
      <c r="H31" s="86"/>
      <c r="I31" s="86"/>
      <c r="J31" s="86"/>
      <c r="K31" s="86"/>
      <c r="L31" s="118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1"/>
      <c r="C32" s="40"/>
      <c r="D32" s="40"/>
      <c r="E32" s="40"/>
      <c r="F32" s="45" t="s">
        <v>48</v>
      </c>
      <c r="G32" s="40"/>
      <c r="H32" s="40"/>
      <c r="I32" s="45" t="s">
        <v>47</v>
      </c>
      <c r="J32" s="45" t="s">
        <v>49</v>
      </c>
      <c r="K32" s="40"/>
      <c r="L32" s="118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1"/>
      <c r="C33" s="40"/>
      <c r="D33" s="123" t="s">
        <v>50</v>
      </c>
      <c r="E33" s="33" t="s">
        <v>51</v>
      </c>
      <c r="F33" s="124">
        <f>ROUND((SUM(BE85:BE165)),2)</f>
        <v>0</v>
      </c>
      <c r="G33" s="40"/>
      <c r="H33" s="40"/>
      <c r="I33" s="125">
        <v>0.21</v>
      </c>
      <c r="J33" s="124">
        <f>ROUND(((SUM(BE85:BE165))*I33),2)</f>
        <v>0</v>
      </c>
      <c r="K33" s="40"/>
      <c r="L33" s="118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1"/>
      <c r="C34" s="40"/>
      <c r="D34" s="40"/>
      <c r="E34" s="33" t="s">
        <v>52</v>
      </c>
      <c r="F34" s="124">
        <f>ROUND((SUM(BF85:BF165)),2)</f>
        <v>0</v>
      </c>
      <c r="G34" s="40"/>
      <c r="H34" s="40"/>
      <c r="I34" s="125">
        <v>0.15</v>
      </c>
      <c r="J34" s="124">
        <f>ROUND(((SUM(BF85:BF165))*I34),2)</f>
        <v>0</v>
      </c>
      <c r="K34" s="40"/>
      <c r="L34" s="118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1"/>
      <c r="C35" s="40"/>
      <c r="D35" s="40"/>
      <c r="E35" s="33" t="s">
        <v>53</v>
      </c>
      <c r="F35" s="124">
        <f>ROUND((SUM(BG85:BG165)),2)</f>
        <v>0</v>
      </c>
      <c r="G35" s="40"/>
      <c r="H35" s="40"/>
      <c r="I35" s="125">
        <v>0.21</v>
      </c>
      <c r="J35" s="124">
        <f>0</f>
        <v>0</v>
      </c>
      <c r="K35" s="40"/>
      <c r="L35" s="118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1"/>
      <c r="C36" s="40"/>
      <c r="D36" s="40"/>
      <c r="E36" s="33" t="s">
        <v>54</v>
      </c>
      <c r="F36" s="124">
        <f>ROUND((SUM(BH85:BH165)),2)</f>
        <v>0</v>
      </c>
      <c r="G36" s="40"/>
      <c r="H36" s="40"/>
      <c r="I36" s="125">
        <v>0.15</v>
      </c>
      <c r="J36" s="124">
        <f>0</f>
        <v>0</v>
      </c>
      <c r="K36" s="40"/>
      <c r="L36" s="118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1"/>
      <c r="C37" s="40"/>
      <c r="D37" s="40"/>
      <c r="E37" s="33" t="s">
        <v>55</v>
      </c>
      <c r="F37" s="124">
        <f>ROUND((SUM(BI85:BI165)),2)</f>
        <v>0</v>
      </c>
      <c r="G37" s="40"/>
      <c r="H37" s="40"/>
      <c r="I37" s="125">
        <v>0</v>
      </c>
      <c r="J37" s="124">
        <f>0</f>
        <v>0</v>
      </c>
      <c r="K37" s="40"/>
      <c r="L37" s="118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1"/>
      <c r="C38" s="40"/>
      <c r="D38" s="40"/>
      <c r="E38" s="40"/>
      <c r="F38" s="40"/>
      <c r="G38" s="40"/>
      <c r="H38" s="40"/>
      <c r="I38" s="40"/>
      <c r="J38" s="40"/>
      <c r="K38" s="40"/>
      <c r="L38" s="118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1"/>
      <c r="C39" s="126"/>
      <c r="D39" s="127" t="s">
        <v>56</v>
      </c>
      <c r="E39" s="78"/>
      <c r="F39" s="78"/>
      <c r="G39" s="128" t="s">
        <v>57</v>
      </c>
      <c r="H39" s="129" t="s">
        <v>58</v>
      </c>
      <c r="I39" s="78"/>
      <c r="J39" s="130">
        <f>SUM(J30:J37)</f>
        <v>0</v>
      </c>
      <c r="K39" s="131"/>
      <c r="L39" s="118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57"/>
      <c r="C40" s="58"/>
      <c r="D40" s="58"/>
      <c r="E40" s="58"/>
      <c r="F40" s="58"/>
      <c r="G40" s="58"/>
      <c r="H40" s="58"/>
      <c r="I40" s="58"/>
      <c r="J40" s="58"/>
      <c r="K40" s="58"/>
      <c r="L40" s="118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59"/>
      <c r="C44" s="60"/>
      <c r="D44" s="60"/>
      <c r="E44" s="60"/>
      <c r="F44" s="60"/>
      <c r="G44" s="60"/>
      <c r="H44" s="60"/>
      <c r="I44" s="60"/>
      <c r="J44" s="60"/>
      <c r="K44" s="60"/>
      <c r="L44" s="118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4" t="s">
        <v>189</v>
      </c>
      <c r="D45" s="40"/>
      <c r="E45" s="40"/>
      <c r="F45" s="40"/>
      <c r="G45" s="40"/>
      <c r="H45" s="40"/>
      <c r="I45" s="40"/>
      <c r="J45" s="40"/>
      <c r="K45" s="40"/>
      <c r="L45" s="118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0"/>
      <c r="D46" s="40"/>
      <c r="E46" s="40"/>
      <c r="F46" s="40"/>
      <c r="G46" s="40"/>
      <c r="H46" s="40"/>
      <c r="I46" s="40"/>
      <c r="J46" s="40"/>
      <c r="K46" s="40"/>
      <c r="L46" s="118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3" t="s">
        <v>17</v>
      </c>
      <c r="D47" s="40"/>
      <c r="E47" s="40"/>
      <c r="F47" s="40"/>
      <c r="G47" s="40"/>
      <c r="H47" s="40"/>
      <c r="I47" s="40"/>
      <c r="J47" s="40"/>
      <c r="K47" s="40"/>
      <c r="L47" s="118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0"/>
      <c r="D48" s="40"/>
      <c r="E48" s="117" t="str">
        <f>E7</f>
        <v>II/187 Kolínec průtah</v>
      </c>
      <c r="F48" s="33"/>
      <c r="G48" s="33"/>
      <c r="H48" s="33"/>
      <c r="I48" s="40"/>
      <c r="J48" s="40"/>
      <c r="K48" s="40"/>
      <c r="L48" s="118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3" t="s">
        <v>187</v>
      </c>
      <c r="D49" s="40"/>
      <c r="E49" s="40"/>
      <c r="F49" s="40"/>
      <c r="G49" s="40"/>
      <c r="H49" s="40"/>
      <c r="I49" s="40"/>
      <c r="J49" s="40"/>
      <c r="K49" s="40"/>
      <c r="L49" s="118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0"/>
      <c r="D50" s="40"/>
      <c r="E50" s="64" t="str">
        <f>E9</f>
        <v>SO 104 - Zastávkové zálivy - I. úsek - neuznatelné náklady</v>
      </c>
      <c r="F50" s="40"/>
      <c r="G50" s="40"/>
      <c r="H50" s="40"/>
      <c r="I50" s="40"/>
      <c r="J50" s="40"/>
      <c r="K50" s="40"/>
      <c r="L50" s="118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0"/>
      <c r="D51" s="40"/>
      <c r="E51" s="40"/>
      <c r="F51" s="40"/>
      <c r="G51" s="40"/>
      <c r="H51" s="40"/>
      <c r="I51" s="40"/>
      <c r="J51" s="40"/>
      <c r="K51" s="40"/>
      <c r="L51" s="118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3" t="s">
        <v>23</v>
      </c>
      <c r="D52" s="40"/>
      <c r="E52" s="40"/>
      <c r="F52" s="28" t="str">
        <f>F12</f>
        <v>Kolínec</v>
      </c>
      <c r="G52" s="40"/>
      <c r="H52" s="40"/>
      <c r="I52" s="33" t="s">
        <v>25</v>
      </c>
      <c r="J52" s="66" t="str">
        <f>IF(J12="","",J12)</f>
        <v>21. 1. 2021</v>
      </c>
      <c r="K52" s="40"/>
      <c r="L52" s="118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0"/>
      <c r="D53" s="40"/>
      <c r="E53" s="40"/>
      <c r="F53" s="40"/>
      <c r="G53" s="40"/>
      <c r="H53" s="40"/>
      <c r="I53" s="40"/>
      <c r="J53" s="40"/>
      <c r="K53" s="40"/>
      <c r="L53" s="118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40.05" customHeight="1">
      <c r="A54" s="40"/>
      <c r="B54" s="41"/>
      <c r="C54" s="33" t="s">
        <v>31</v>
      </c>
      <c r="D54" s="40"/>
      <c r="E54" s="40"/>
      <c r="F54" s="28" t="str">
        <f>E15</f>
        <v>Městys Kolínec, Kolínec 28, 341 12 Kolínec</v>
      </c>
      <c r="G54" s="40"/>
      <c r="H54" s="40"/>
      <c r="I54" s="33" t="s">
        <v>38</v>
      </c>
      <c r="J54" s="38" t="str">
        <f>E21</f>
        <v>Ing. arch. Martin Jirovský Ph.D., MBA</v>
      </c>
      <c r="K54" s="40"/>
      <c r="L54" s="118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40.05" customHeight="1">
      <c r="A55" s="40"/>
      <c r="B55" s="41"/>
      <c r="C55" s="33" t="s">
        <v>36</v>
      </c>
      <c r="D55" s="40"/>
      <c r="E55" s="40"/>
      <c r="F55" s="28" t="str">
        <f>IF(E18="","",E18)</f>
        <v>Vyplň údaj</v>
      </c>
      <c r="G55" s="40"/>
      <c r="H55" s="40"/>
      <c r="I55" s="33" t="s">
        <v>42</v>
      </c>
      <c r="J55" s="38" t="str">
        <f>E24</f>
        <v>Centrum služen Staré město; Petra Stejskalová</v>
      </c>
      <c r="K55" s="40"/>
      <c r="L55" s="118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0"/>
      <c r="D56" s="40"/>
      <c r="E56" s="40"/>
      <c r="F56" s="40"/>
      <c r="G56" s="40"/>
      <c r="H56" s="40"/>
      <c r="I56" s="40"/>
      <c r="J56" s="40"/>
      <c r="K56" s="40"/>
      <c r="L56" s="118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32" t="s">
        <v>190</v>
      </c>
      <c r="D57" s="126"/>
      <c r="E57" s="126"/>
      <c r="F57" s="126"/>
      <c r="G57" s="126"/>
      <c r="H57" s="126"/>
      <c r="I57" s="126"/>
      <c r="J57" s="133" t="s">
        <v>191</v>
      </c>
      <c r="K57" s="126"/>
      <c r="L57" s="118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0"/>
      <c r="D58" s="40"/>
      <c r="E58" s="40"/>
      <c r="F58" s="40"/>
      <c r="G58" s="40"/>
      <c r="H58" s="40"/>
      <c r="I58" s="40"/>
      <c r="J58" s="40"/>
      <c r="K58" s="40"/>
      <c r="L58" s="118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34" t="s">
        <v>78</v>
      </c>
      <c r="D59" s="40"/>
      <c r="E59" s="40"/>
      <c r="F59" s="40"/>
      <c r="G59" s="40"/>
      <c r="H59" s="40"/>
      <c r="I59" s="40"/>
      <c r="J59" s="92">
        <f>J85</f>
        <v>0</v>
      </c>
      <c r="K59" s="40"/>
      <c r="L59" s="118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20" t="s">
        <v>192</v>
      </c>
    </row>
    <row r="60" spans="1:31" s="9" customFormat="1" ht="24.95" customHeight="1">
      <c r="A60" s="9"/>
      <c r="B60" s="135"/>
      <c r="C60" s="9"/>
      <c r="D60" s="136" t="s">
        <v>193</v>
      </c>
      <c r="E60" s="137"/>
      <c r="F60" s="137"/>
      <c r="G60" s="137"/>
      <c r="H60" s="137"/>
      <c r="I60" s="137"/>
      <c r="J60" s="138">
        <f>J86</f>
        <v>0</v>
      </c>
      <c r="K60" s="9"/>
      <c r="L60" s="135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39"/>
      <c r="C61" s="10"/>
      <c r="D61" s="140" t="s">
        <v>194</v>
      </c>
      <c r="E61" s="141"/>
      <c r="F61" s="141"/>
      <c r="G61" s="141"/>
      <c r="H61" s="141"/>
      <c r="I61" s="141"/>
      <c r="J61" s="142">
        <f>J87</f>
        <v>0</v>
      </c>
      <c r="K61" s="10"/>
      <c r="L61" s="13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39"/>
      <c r="C62" s="10"/>
      <c r="D62" s="140" t="s">
        <v>197</v>
      </c>
      <c r="E62" s="141"/>
      <c r="F62" s="141"/>
      <c r="G62" s="141"/>
      <c r="H62" s="141"/>
      <c r="I62" s="141"/>
      <c r="J62" s="142">
        <f>J116</f>
        <v>0</v>
      </c>
      <c r="K62" s="10"/>
      <c r="L62" s="13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39"/>
      <c r="C63" s="10"/>
      <c r="D63" s="140" t="s">
        <v>198</v>
      </c>
      <c r="E63" s="141"/>
      <c r="F63" s="141"/>
      <c r="G63" s="141"/>
      <c r="H63" s="141"/>
      <c r="I63" s="141"/>
      <c r="J63" s="142">
        <f>J137</f>
        <v>0</v>
      </c>
      <c r="K63" s="10"/>
      <c r="L63" s="13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39"/>
      <c r="C64" s="10"/>
      <c r="D64" s="140" t="s">
        <v>199</v>
      </c>
      <c r="E64" s="141"/>
      <c r="F64" s="141"/>
      <c r="G64" s="141"/>
      <c r="H64" s="141"/>
      <c r="I64" s="141"/>
      <c r="J64" s="142">
        <f>J145</f>
        <v>0</v>
      </c>
      <c r="K64" s="10"/>
      <c r="L64" s="13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39"/>
      <c r="C65" s="10"/>
      <c r="D65" s="140" t="s">
        <v>200</v>
      </c>
      <c r="E65" s="141"/>
      <c r="F65" s="141"/>
      <c r="G65" s="141"/>
      <c r="H65" s="141"/>
      <c r="I65" s="141"/>
      <c r="J65" s="142">
        <f>J164</f>
        <v>0</v>
      </c>
      <c r="K65" s="10"/>
      <c r="L65" s="13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2" customFormat="1" ht="21.8" customHeight="1">
      <c r="A66" s="40"/>
      <c r="B66" s="41"/>
      <c r="C66" s="40"/>
      <c r="D66" s="40"/>
      <c r="E66" s="40"/>
      <c r="F66" s="40"/>
      <c r="G66" s="40"/>
      <c r="H66" s="40"/>
      <c r="I66" s="40"/>
      <c r="J66" s="40"/>
      <c r="K66" s="40"/>
      <c r="L66" s="118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31" s="2" customFormat="1" ht="6.95" customHeight="1">
      <c r="A67" s="40"/>
      <c r="B67" s="57"/>
      <c r="C67" s="58"/>
      <c r="D67" s="58"/>
      <c r="E67" s="58"/>
      <c r="F67" s="58"/>
      <c r="G67" s="58"/>
      <c r="H67" s="58"/>
      <c r="I67" s="58"/>
      <c r="J67" s="58"/>
      <c r="K67" s="58"/>
      <c r="L67" s="118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71" spans="1:31" s="2" customFormat="1" ht="6.95" customHeight="1">
      <c r="A71" s="40"/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118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24.95" customHeight="1">
      <c r="A72" s="40"/>
      <c r="B72" s="41"/>
      <c r="C72" s="24" t="s">
        <v>201</v>
      </c>
      <c r="D72" s="40"/>
      <c r="E72" s="40"/>
      <c r="F72" s="40"/>
      <c r="G72" s="40"/>
      <c r="H72" s="40"/>
      <c r="I72" s="40"/>
      <c r="J72" s="40"/>
      <c r="K72" s="40"/>
      <c r="L72" s="118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6.95" customHeight="1">
      <c r="A73" s="40"/>
      <c r="B73" s="41"/>
      <c r="C73" s="40"/>
      <c r="D73" s="40"/>
      <c r="E73" s="40"/>
      <c r="F73" s="40"/>
      <c r="G73" s="40"/>
      <c r="H73" s="40"/>
      <c r="I73" s="40"/>
      <c r="J73" s="40"/>
      <c r="K73" s="40"/>
      <c r="L73" s="118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2" customHeight="1">
      <c r="A74" s="40"/>
      <c r="B74" s="41"/>
      <c r="C74" s="33" t="s">
        <v>17</v>
      </c>
      <c r="D74" s="40"/>
      <c r="E74" s="40"/>
      <c r="F74" s="40"/>
      <c r="G74" s="40"/>
      <c r="H74" s="40"/>
      <c r="I74" s="40"/>
      <c r="J74" s="40"/>
      <c r="K74" s="40"/>
      <c r="L74" s="118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6.5" customHeight="1">
      <c r="A75" s="40"/>
      <c r="B75" s="41"/>
      <c r="C75" s="40"/>
      <c r="D75" s="40"/>
      <c r="E75" s="117" t="str">
        <f>E7</f>
        <v>II/187 Kolínec průtah</v>
      </c>
      <c r="F75" s="33"/>
      <c r="G75" s="33"/>
      <c r="H75" s="33"/>
      <c r="I75" s="40"/>
      <c r="J75" s="40"/>
      <c r="K75" s="40"/>
      <c r="L75" s="118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2" customHeight="1">
      <c r="A76" s="40"/>
      <c r="B76" s="41"/>
      <c r="C76" s="33" t="s">
        <v>187</v>
      </c>
      <c r="D76" s="40"/>
      <c r="E76" s="40"/>
      <c r="F76" s="40"/>
      <c r="G76" s="40"/>
      <c r="H76" s="40"/>
      <c r="I76" s="40"/>
      <c r="J76" s="40"/>
      <c r="K76" s="40"/>
      <c r="L76" s="118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6.5" customHeight="1">
      <c r="A77" s="40"/>
      <c r="B77" s="41"/>
      <c r="C77" s="40"/>
      <c r="D77" s="40"/>
      <c r="E77" s="64" t="str">
        <f>E9</f>
        <v>SO 104 - Zastávkové zálivy - I. úsek - neuznatelné náklady</v>
      </c>
      <c r="F77" s="40"/>
      <c r="G77" s="40"/>
      <c r="H77" s="40"/>
      <c r="I77" s="40"/>
      <c r="J77" s="40"/>
      <c r="K77" s="40"/>
      <c r="L77" s="118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6.95" customHeight="1">
      <c r="A78" s="40"/>
      <c r="B78" s="41"/>
      <c r="C78" s="40"/>
      <c r="D78" s="40"/>
      <c r="E78" s="40"/>
      <c r="F78" s="40"/>
      <c r="G78" s="40"/>
      <c r="H78" s="40"/>
      <c r="I78" s="40"/>
      <c r="J78" s="40"/>
      <c r="K78" s="40"/>
      <c r="L78" s="118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2" customHeight="1">
      <c r="A79" s="40"/>
      <c r="B79" s="41"/>
      <c r="C79" s="33" t="s">
        <v>23</v>
      </c>
      <c r="D79" s="40"/>
      <c r="E79" s="40"/>
      <c r="F79" s="28" t="str">
        <f>F12</f>
        <v>Kolínec</v>
      </c>
      <c r="G79" s="40"/>
      <c r="H79" s="40"/>
      <c r="I79" s="33" t="s">
        <v>25</v>
      </c>
      <c r="J79" s="66" t="str">
        <f>IF(J12="","",J12)</f>
        <v>21. 1. 2021</v>
      </c>
      <c r="K79" s="40"/>
      <c r="L79" s="118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0"/>
      <c r="D80" s="40"/>
      <c r="E80" s="40"/>
      <c r="F80" s="40"/>
      <c r="G80" s="40"/>
      <c r="H80" s="40"/>
      <c r="I80" s="40"/>
      <c r="J80" s="40"/>
      <c r="K80" s="40"/>
      <c r="L80" s="118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40.05" customHeight="1">
      <c r="A81" s="40"/>
      <c r="B81" s="41"/>
      <c r="C81" s="33" t="s">
        <v>31</v>
      </c>
      <c r="D81" s="40"/>
      <c r="E81" s="40"/>
      <c r="F81" s="28" t="str">
        <f>E15</f>
        <v>Městys Kolínec, Kolínec 28, 341 12 Kolínec</v>
      </c>
      <c r="G81" s="40"/>
      <c r="H81" s="40"/>
      <c r="I81" s="33" t="s">
        <v>38</v>
      </c>
      <c r="J81" s="38" t="str">
        <f>E21</f>
        <v>Ing. arch. Martin Jirovský Ph.D., MBA</v>
      </c>
      <c r="K81" s="40"/>
      <c r="L81" s="118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40.05" customHeight="1">
      <c r="A82" s="40"/>
      <c r="B82" s="41"/>
      <c r="C82" s="33" t="s">
        <v>36</v>
      </c>
      <c r="D82" s="40"/>
      <c r="E82" s="40"/>
      <c r="F82" s="28" t="str">
        <f>IF(E18="","",E18)</f>
        <v>Vyplň údaj</v>
      </c>
      <c r="G82" s="40"/>
      <c r="H82" s="40"/>
      <c r="I82" s="33" t="s">
        <v>42</v>
      </c>
      <c r="J82" s="38" t="str">
        <f>E24</f>
        <v>Centrum služen Staré město; Petra Stejskalová</v>
      </c>
      <c r="K82" s="40"/>
      <c r="L82" s="118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0.3" customHeight="1">
      <c r="A83" s="40"/>
      <c r="B83" s="41"/>
      <c r="C83" s="40"/>
      <c r="D83" s="40"/>
      <c r="E83" s="40"/>
      <c r="F83" s="40"/>
      <c r="G83" s="40"/>
      <c r="H83" s="40"/>
      <c r="I83" s="40"/>
      <c r="J83" s="40"/>
      <c r="K83" s="40"/>
      <c r="L83" s="118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11" customFormat="1" ht="29.25" customHeight="1">
      <c r="A84" s="143"/>
      <c r="B84" s="144"/>
      <c r="C84" s="145" t="s">
        <v>202</v>
      </c>
      <c r="D84" s="146" t="s">
        <v>65</v>
      </c>
      <c r="E84" s="146" t="s">
        <v>61</v>
      </c>
      <c r="F84" s="146" t="s">
        <v>62</v>
      </c>
      <c r="G84" s="146" t="s">
        <v>203</v>
      </c>
      <c r="H84" s="146" t="s">
        <v>204</v>
      </c>
      <c r="I84" s="146" t="s">
        <v>205</v>
      </c>
      <c r="J84" s="147" t="s">
        <v>191</v>
      </c>
      <c r="K84" s="148" t="s">
        <v>206</v>
      </c>
      <c r="L84" s="149"/>
      <c r="M84" s="82" t="s">
        <v>3</v>
      </c>
      <c r="N84" s="83" t="s">
        <v>50</v>
      </c>
      <c r="O84" s="83" t="s">
        <v>207</v>
      </c>
      <c r="P84" s="83" t="s">
        <v>208</v>
      </c>
      <c r="Q84" s="83" t="s">
        <v>209</v>
      </c>
      <c r="R84" s="83" t="s">
        <v>210</v>
      </c>
      <c r="S84" s="83" t="s">
        <v>211</v>
      </c>
      <c r="T84" s="84" t="s">
        <v>212</v>
      </c>
      <c r="U84" s="143"/>
      <c r="V84" s="143"/>
      <c r="W84" s="143"/>
      <c r="X84" s="143"/>
      <c r="Y84" s="143"/>
      <c r="Z84" s="143"/>
      <c r="AA84" s="143"/>
      <c r="AB84" s="143"/>
      <c r="AC84" s="143"/>
      <c r="AD84" s="143"/>
      <c r="AE84" s="143"/>
    </row>
    <row r="85" spans="1:63" s="2" customFormat="1" ht="22.8" customHeight="1">
      <c r="A85" s="40"/>
      <c r="B85" s="41"/>
      <c r="C85" s="89" t="s">
        <v>213</v>
      </c>
      <c r="D85" s="40"/>
      <c r="E85" s="40"/>
      <c r="F85" s="40"/>
      <c r="G85" s="40"/>
      <c r="H85" s="40"/>
      <c r="I85" s="40"/>
      <c r="J85" s="150">
        <f>BK85</f>
        <v>0</v>
      </c>
      <c r="K85" s="40"/>
      <c r="L85" s="41"/>
      <c r="M85" s="85"/>
      <c r="N85" s="70"/>
      <c r="O85" s="86"/>
      <c r="P85" s="151">
        <f>P86</f>
        <v>0</v>
      </c>
      <c r="Q85" s="86"/>
      <c r="R85" s="151">
        <f>R86</f>
        <v>580.9768902300001</v>
      </c>
      <c r="S85" s="86"/>
      <c r="T85" s="152">
        <f>T86</f>
        <v>323.36124</v>
      </c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T85" s="20" t="s">
        <v>79</v>
      </c>
      <c r="AU85" s="20" t="s">
        <v>192</v>
      </c>
      <c r="BK85" s="153">
        <f>BK86</f>
        <v>0</v>
      </c>
    </row>
    <row r="86" spans="1:63" s="12" customFormat="1" ht="25.9" customHeight="1">
      <c r="A86" s="12"/>
      <c r="B86" s="154"/>
      <c r="C86" s="12"/>
      <c r="D86" s="155" t="s">
        <v>79</v>
      </c>
      <c r="E86" s="156" t="s">
        <v>214</v>
      </c>
      <c r="F86" s="156" t="s">
        <v>215</v>
      </c>
      <c r="G86" s="12"/>
      <c r="H86" s="12"/>
      <c r="I86" s="157"/>
      <c r="J86" s="158">
        <f>BK86</f>
        <v>0</v>
      </c>
      <c r="K86" s="12"/>
      <c r="L86" s="154"/>
      <c r="M86" s="159"/>
      <c r="N86" s="160"/>
      <c r="O86" s="160"/>
      <c r="P86" s="161">
        <f>P87+P116+P137+P145+P164</f>
        <v>0</v>
      </c>
      <c r="Q86" s="160"/>
      <c r="R86" s="161">
        <f>R87+R116+R137+R145+R164</f>
        <v>580.9768902300001</v>
      </c>
      <c r="S86" s="160"/>
      <c r="T86" s="162">
        <f>T87+T116+T137+T145+T164</f>
        <v>323.36124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155" t="s">
        <v>88</v>
      </c>
      <c r="AT86" s="163" t="s">
        <v>79</v>
      </c>
      <c r="AU86" s="163" t="s">
        <v>80</v>
      </c>
      <c r="AY86" s="155" t="s">
        <v>216</v>
      </c>
      <c r="BK86" s="164">
        <f>BK87+BK116+BK137+BK145+BK164</f>
        <v>0</v>
      </c>
    </row>
    <row r="87" spans="1:63" s="12" customFormat="1" ht="22.8" customHeight="1">
      <c r="A87" s="12"/>
      <c r="B87" s="154"/>
      <c r="C87" s="12"/>
      <c r="D87" s="155" t="s">
        <v>79</v>
      </c>
      <c r="E87" s="165" t="s">
        <v>88</v>
      </c>
      <c r="F87" s="165" t="s">
        <v>217</v>
      </c>
      <c r="G87" s="12"/>
      <c r="H87" s="12"/>
      <c r="I87" s="157"/>
      <c r="J87" s="166">
        <f>BK87</f>
        <v>0</v>
      </c>
      <c r="K87" s="12"/>
      <c r="L87" s="154"/>
      <c r="M87" s="159"/>
      <c r="N87" s="160"/>
      <c r="O87" s="160"/>
      <c r="P87" s="161">
        <f>SUM(P88:P115)</f>
        <v>0</v>
      </c>
      <c r="Q87" s="160"/>
      <c r="R87" s="161">
        <f>SUM(R88:R115)</f>
        <v>0.014906500000000001</v>
      </c>
      <c r="S87" s="160"/>
      <c r="T87" s="162">
        <f>SUM(T88:T115)</f>
        <v>323.36124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155" t="s">
        <v>88</v>
      </c>
      <c r="AT87" s="163" t="s">
        <v>79</v>
      </c>
      <c r="AU87" s="163" t="s">
        <v>88</v>
      </c>
      <c r="AY87" s="155" t="s">
        <v>216</v>
      </c>
      <c r="BK87" s="164">
        <f>SUM(BK88:BK115)</f>
        <v>0</v>
      </c>
    </row>
    <row r="88" spans="1:65" s="2" customFormat="1" ht="49.05" customHeight="1">
      <c r="A88" s="40"/>
      <c r="B88" s="167"/>
      <c r="C88" s="168" t="s">
        <v>88</v>
      </c>
      <c r="D88" s="168" t="s">
        <v>218</v>
      </c>
      <c r="E88" s="169" t="s">
        <v>245</v>
      </c>
      <c r="F88" s="170" t="s">
        <v>246</v>
      </c>
      <c r="G88" s="171" t="s">
        <v>221</v>
      </c>
      <c r="H88" s="172">
        <v>298.13</v>
      </c>
      <c r="I88" s="173"/>
      <c r="J88" s="174">
        <f>ROUND(I88*H88,2)</f>
        <v>0</v>
      </c>
      <c r="K88" s="175"/>
      <c r="L88" s="41"/>
      <c r="M88" s="176" t="s">
        <v>3</v>
      </c>
      <c r="N88" s="177" t="s">
        <v>51</v>
      </c>
      <c r="O88" s="74"/>
      <c r="P88" s="178">
        <f>O88*H88</f>
        <v>0</v>
      </c>
      <c r="Q88" s="178">
        <v>0</v>
      </c>
      <c r="R88" s="178">
        <f>Q88*H88</f>
        <v>0</v>
      </c>
      <c r="S88" s="178">
        <v>0.22</v>
      </c>
      <c r="T88" s="179">
        <f>S88*H88</f>
        <v>65.5886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R88" s="180" t="s">
        <v>222</v>
      </c>
      <c r="AT88" s="180" t="s">
        <v>218</v>
      </c>
      <c r="AU88" s="180" t="s">
        <v>22</v>
      </c>
      <c r="AY88" s="20" t="s">
        <v>216</v>
      </c>
      <c r="BE88" s="181">
        <f>IF(N88="základní",J88,0)</f>
        <v>0</v>
      </c>
      <c r="BF88" s="181">
        <f>IF(N88="snížená",J88,0)</f>
        <v>0</v>
      </c>
      <c r="BG88" s="181">
        <f>IF(N88="zákl. přenesená",J88,0)</f>
        <v>0</v>
      </c>
      <c r="BH88" s="181">
        <f>IF(N88="sníž. přenesená",J88,0)</f>
        <v>0</v>
      </c>
      <c r="BI88" s="181">
        <f>IF(N88="nulová",J88,0)</f>
        <v>0</v>
      </c>
      <c r="BJ88" s="20" t="s">
        <v>88</v>
      </c>
      <c r="BK88" s="181">
        <f>ROUND(I88*H88,2)</f>
        <v>0</v>
      </c>
      <c r="BL88" s="20" t="s">
        <v>222</v>
      </c>
      <c r="BM88" s="180" t="s">
        <v>812</v>
      </c>
    </row>
    <row r="89" spans="1:51" s="13" customFormat="1" ht="12">
      <c r="A89" s="13"/>
      <c r="B89" s="182"/>
      <c r="C89" s="13"/>
      <c r="D89" s="183" t="s">
        <v>224</v>
      </c>
      <c r="E89" s="184" t="s">
        <v>3</v>
      </c>
      <c r="F89" s="185" t="s">
        <v>813</v>
      </c>
      <c r="G89" s="13"/>
      <c r="H89" s="186">
        <v>298.13</v>
      </c>
      <c r="I89" s="187"/>
      <c r="J89" s="13"/>
      <c r="K89" s="13"/>
      <c r="L89" s="182"/>
      <c r="M89" s="188"/>
      <c r="N89" s="189"/>
      <c r="O89" s="189"/>
      <c r="P89" s="189"/>
      <c r="Q89" s="189"/>
      <c r="R89" s="189"/>
      <c r="S89" s="189"/>
      <c r="T89" s="190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184" t="s">
        <v>224</v>
      </c>
      <c r="AU89" s="184" t="s">
        <v>22</v>
      </c>
      <c r="AV89" s="13" t="s">
        <v>22</v>
      </c>
      <c r="AW89" s="13" t="s">
        <v>41</v>
      </c>
      <c r="AX89" s="13" t="s">
        <v>88</v>
      </c>
      <c r="AY89" s="184" t="s">
        <v>216</v>
      </c>
    </row>
    <row r="90" spans="1:65" s="2" customFormat="1" ht="49.05" customHeight="1">
      <c r="A90" s="40"/>
      <c r="B90" s="167"/>
      <c r="C90" s="168" t="s">
        <v>22</v>
      </c>
      <c r="D90" s="168" t="s">
        <v>218</v>
      </c>
      <c r="E90" s="169" t="s">
        <v>245</v>
      </c>
      <c r="F90" s="170" t="s">
        <v>246</v>
      </c>
      <c r="G90" s="171" t="s">
        <v>221</v>
      </c>
      <c r="H90" s="172">
        <v>298.13</v>
      </c>
      <c r="I90" s="173"/>
      <c r="J90" s="174">
        <f>ROUND(I90*H90,2)</f>
        <v>0</v>
      </c>
      <c r="K90" s="175"/>
      <c r="L90" s="41"/>
      <c r="M90" s="176" t="s">
        <v>3</v>
      </c>
      <c r="N90" s="177" t="s">
        <v>51</v>
      </c>
      <c r="O90" s="74"/>
      <c r="P90" s="178">
        <f>O90*H90</f>
        <v>0</v>
      </c>
      <c r="Q90" s="178">
        <v>0</v>
      </c>
      <c r="R90" s="178">
        <f>Q90*H90</f>
        <v>0</v>
      </c>
      <c r="S90" s="178">
        <v>0.22</v>
      </c>
      <c r="T90" s="179">
        <f>S90*H90</f>
        <v>65.5886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180" t="s">
        <v>222</v>
      </c>
      <c r="AT90" s="180" t="s">
        <v>218</v>
      </c>
      <c r="AU90" s="180" t="s">
        <v>22</v>
      </c>
      <c r="AY90" s="20" t="s">
        <v>216</v>
      </c>
      <c r="BE90" s="181">
        <f>IF(N90="základní",J90,0)</f>
        <v>0</v>
      </c>
      <c r="BF90" s="181">
        <f>IF(N90="snížená",J90,0)</f>
        <v>0</v>
      </c>
      <c r="BG90" s="181">
        <f>IF(N90="zákl. přenesená",J90,0)</f>
        <v>0</v>
      </c>
      <c r="BH90" s="181">
        <f>IF(N90="sníž. přenesená",J90,0)</f>
        <v>0</v>
      </c>
      <c r="BI90" s="181">
        <f>IF(N90="nulová",J90,0)</f>
        <v>0</v>
      </c>
      <c r="BJ90" s="20" t="s">
        <v>88</v>
      </c>
      <c r="BK90" s="181">
        <f>ROUND(I90*H90,2)</f>
        <v>0</v>
      </c>
      <c r="BL90" s="20" t="s">
        <v>222</v>
      </c>
      <c r="BM90" s="180" t="s">
        <v>814</v>
      </c>
    </row>
    <row r="91" spans="1:47" s="2" customFormat="1" ht="12">
      <c r="A91" s="40"/>
      <c r="B91" s="41"/>
      <c r="C91" s="40"/>
      <c r="D91" s="183" t="s">
        <v>229</v>
      </c>
      <c r="E91" s="40"/>
      <c r="F91" s="191" t="s">
        <v>815</v>
      </c>
      <c r="G91" s="40"/>
      <c r="H91" s="40"/>
      <c r="I91" s="192"/>
      <c r="J91" s="40"/>
      <c r="K91" s="40"/>
      <c r="L91" s="41"/>
      <c r="M91" s="193"/>
      <c r="N91" s="194"/>
      <c r="O91" s="74"/>
      <c r="P91" s="74"/>
      <c r="Q91" s="74"/>
      <c r="R91" s="74"/>
      <c r="S91" s="74"/>
      <c r="T91" s="75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T91" s="20" t="s">
        <v>229</v>
      </c>
      <c r="AU91" s="20" t="s">
        <v>22</v>
      </c>
    </row>
    <row r="92" spans="1:65" s="2" customFormat="1" ht="62.7" customHeight="1">
      <c r="A92" s="40"/>
      <c r="B92" s="167"/>
      <c r="C92" s="168" t="s">
        <v>234</v>
      </c>
      <c r="D92" s="168" t="s">
        <v>218</v>
      </c>
      <c r="E92" s="169" t="s">
        <v>816</v>
      </c>
      <c r="F92" s="170" t="s">
        <v>817</v>
      </c>
      <c r="G92" s="171" t="s">
        <v>221</v>
      </c>
      <c r="H92" s="172">
        <v>298.13</v>
      </c>
      <c r="I92" s="173"/>
      <c r="J92" s="174">
        <f>ROUND(I92*H92,2)</f>
        <v>0</v>
      </c>
      <c r="K92" s="175"/>
      <c r="L92" s="41"/>
      <c r="M92" s="176" t="s">
        <v>3</v>
      </c>
      <c r="N92" s="177" t="s">
        <v>51</v>
      </c>
      <c r="O92" s="74"/>
      <c r="P92" s="178">
        <f>O92*H92</f>
        <v>0</v>
      </c>
      <c r="Q92" s="178">
        <v>0</v>
      </c>
      <c r="R92" s="178">
        <f>Q92*H92</f>
        <v>0</v>
      </c>
      <c r="S92" s="178">
        <v>0.44</v>
      </c>
      <c r="T92" s="179">
        <f>S92*H92</f>
        <v>131.1772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180" t="s">
        <v>222</v>
      </c>
      <c r="AT92" s="180" t="s">
        <v>218</v>
      </c>
      <c r="AU92" s="180" t="s">
        <v>22</v>
      </c>
      <c r="AY92" s="20" t="s">
        <v>216</v>
      </c>
      <c r="BE92" s="181">
        <f>IF(N92="základní",J92,0)</f>
        <v>0</v>
      </c>
      <c r="BF92" s="181">
        <f>IF(N92="snížená",J92,0)</f>
        <v>0</v>
      </c>
      <c r="BG92" s="181">
        <f>IF(N92="zákl. přenesená",J92,0)</f>
        <v>0</v>
      </c>
      <c r="BH92" s="181">
        <f>IF(N92="sníž. přenesená",J92,0)</f>
        <v>0</v>
      </c>
      <c r="BI92" s="181">
        <f>IF(N92="nulová",J92,0)</f>
        <v>0</v>
      </c>
      <c r="BJ92" s="20" t="s">
        <v>88</v>
      </c>
      <c r="BK92" s="181">
        <f>ROUND(I92*H92,2)</f>
        <v>0</v>
      </c>
      <c r="BL92" s="20" t="s">
        <v>222</v>
      </c>
      <c r="BM92" s="180" t="s">
        <v>818</v>
      </c>
    </row>
    <row r="93" spans="1:51" s="13" customFormat="1" ht="12">
      <c r="A93" s="13"/>
      <c r="B93" s="182"/>
      <c r="C93" s="13"/>
      <c r="D93" s="183" t="s">
        <v>224</v>
      </c>
      <c r="E93" s="184" t="s">
        <v>3</v>
      </c>
      <c r="F93" s="185" t="s">
        <v>819</v>
      </c>
      <c r="G93" s="13"/>
      <c r="H93" s="186">
        <v>298.13</v>
      </c>
      <c r="I93" s="187"/>
      <c r="J93" s="13"/>
      <c r="K93" s="13"/>
      <c r="L93" s="182"/>
      <c r="M93" s="188"/>
      <c r="N93" s="189"/>
      <c r="O93" s="189"/>
      <c r="P93" s="189"/>
      <c r="Q93" s="189"/>
      <c r="R93" s="189"/>
      <c r="S93" s="189"/>
      <c r="T93" s="190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184" t="s">
        <v>224</v>
      </c>
      <c r="AU93" s="184" t="s">
        <v>22</v>
      </c>
      <c r="AV93" s="13" t="s">
        <v>22</v>
      </c>
      <c r="AW93" s="13" t="s">
        <v>41</v>
      </c>
      <c r="AX93" s="13" t="s">
        <v>88</v>
      </c>
      <c r="AY93" s="184" t="s">
        <v>216</v>
      </c>
    </row>
    <row r="94" spans="1:65" s="2" customFormat="1" ht="49.05" customHeight="1">
      <c r="A94" s="40"/>
      <c r="B94" s="167"/>
      <c r="C94" s="168" t="s">
        <v>222</v>
      </c>
      <c r="D94" s="168" t="s">
        <v>218</v>
      </c>
      <c r="E94" s="169" t="s">
        <v>718</v>
      </c>
      <c r="F94" s="170" t="s">
        <v>719</v>
      </c>
      <c r="G94" s="171" t="s">
        <v>221</v>
      </c>
      <c r="H94" s="172">
        <v>298.13</v>
      </c>
      <c r="I94" s="173"/>
      <c r="J94" s="174">
        <f>ROUND(I94*H94,2)</f>
        <v>0</v>
      </c>
      <c r="K94" s="175"/>
      <c r="L94" s="41"/>
      <c r="M94" s="176" t="s">
        <v>3</v>
      </c>
      <c r="N94" s="177" t="s">
        <v>51</v>
      </c>
      <c r="O94" s="74"/>
      <c r="P94" s="178">
        <f>O94*H94</f>
        <v>0</v>
      </c>
      <c r="Q94" s="178">
        <v>5E-05</v>
      </c>
      <c r="R94" s="178">
        <f>Q94*H94</f>
        <v>0.014906500000000001</v>
      </c>
      <c r="S94" s="178">
        <v>0.128</v>
      </c>
      <c r="T94" s="179">
        <f>S94*H94</f>
        <v>38.16064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180" t="s">
        <v>222</v>
      </c>
      <c r="AT94" s="180" t="s">
        <v>218</v>
      </c>
      <c r="AU94" s="180" t="s">
        <v>22</v>
      </c>
      <c r="AY94" s="20" t="s">
        <v>216</v>
      </c>
      <c r="BE94" s="181">
        <f>IF(N94="základní",J94,0)</f>
        <v>0</v>
      </c>
      <c r="BF94" s="181">
        <f>IF(N94="snížená",J94,0)</f>
        <v>0</v>
      </c>
      <c r="BG94" s="181">
        <f>IF(N94="zákl. přenesená",J94,0)</f>
        <v>0</v>
      </c>
      <c r="BH94" s="181">
        <f>IF(N94="sníž. přenesená",J94,0)</f>
        <v>0</v>
      </c>
      <c r="BI94" s="181">
        <f>IF(N94="nulová",J94,0)</f>
        <v>0</v>
      </c>
      <c r="BJ94" s="20" t="s">
        <v>88</v>
      </c>
      <c r="BK94" s="181">
        <f>ROUND(I94*H94,2)</f>
        <v>0</v>
      </c>
      <c r="BL94" s="20" t="s">
        <v>222</v>
      </c>
      <c r="BM94" s="180" t="s">
        <v>820</v>
      </c>
    </row>
    <row r="95" spans="1:51" s="13" customFormat="1" ht="12">
      <c r="A95" s="13"/>
      <c r="B95" s="182"/>
      <c r="C95" s="13"/>
      <c r="D95" s="183" t="s">
        <v>224</v>
      </c>
      <c r="E95" s="184" t="s">
        <v>3</v>
      </c>
      <c r="F95" s="185" t="s">
        <v>813</v>
      </c>
      <c r="G95" s="13"/>
      <c r="H95" s="186">
        <v>298.13</v>
      </c>
      <c r="I95" s="187"/>
      <c r="J95" s="13"/>
      <c r="K95" s="13"/>
      <c r="L95" s="182"/>
      <c r="M95" s="188"/>
      <c r="N95" s="189"/>
      <c r="O95" s="189"/>
      <c r="P95" s="189"/>
      <c r="Q95" s="189"/>
      <c r="R95" s="189"/>
      <c r="S95" s="189"/>
      <c r="T95" s="190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184" t="s">
        <v>224</v>
      </c>
      <c r="AU95" s="184" t="s">
        <v>22</v>
      </c>
      <c r="AV95" s="13" t="s">
        <v>22</v>
      </c>
      <c r="AW95" s="13" t="s">
        <v>41</v>
      </c>
      <c r="AX95" s="13" t="s">
        <v>88</v>
      </c>
      <c r="AY95" s="184" t="s">
        <v>216</v>
      </c>
    </row>
    <row r="96" spans="1:65" s="2" customFormat="1" ht="37.8" customHeight="1">
      <c r="A96" s="40"/>
      <c r="B96" s="167"/>
      <c r="C96" s="168" t="s">
        <v>244</v>
      </c>
      <c r="D96" s="168" t="s">
        <v>218</v>
      </c>
      <c r="E96" s="169" t="s">
        <v>258</v>
      </c>
      <c r="F96" s="170" t="s">
        <v>259</v>
      </c>
      <c r="G96" s="171" t="s">
        <v>260</v>
      </c>
      <c r="H96" s="172">
        <v>78.78</v>
      </c>
      <c r="I96" s="173"/>
      <c r="J96" s="174">
        <f>ROUND(I96*H96,2)</f>
        <v>0</v>
      </c>
      <c r="K96" s="175"/>
      <c r="L96" s="41"/>
      <c r="M96" s="176" t="s">
        <v>3</v>
      </c>
      <c r="N96" s="177" t="s">
        <v>51</v>
      </c>
      <c r="O96" s="74"/>
      <c r="P96" s="178">
        <f>O96*H96</f>
        <v>0</v>
      </c>
      <c r="Q96" s="178">
        <v>0</v>
      </c>
      <c r="R96" s="178">
        <f>Q96*H96</f>
        <v>0</v>
      </c>
      <c r="S96" s="178">
        <v>0.29</v>
      </c>
      <c r="T96" s="179">
        <f>S96*H96</f>
        <v>22.8462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180" t="s">
        <v>222</v>
      </c>
      <c r="AT96" s="180" t="s">
        <v>218</v>
      </c>
      <c r="AU96" s="180" t="s">
        <v>22</v>
      </c>
      <c r="AY96" s="20" t="s">
        <v>216</v>
      </c>
      <c r="BE96" s="181">
        <f>IF(N96="základní",J96,0)</f>
        <v>0</v>
      </c>
      <c r="BF96" s="181">
        <f>IF(N96="snížená",J96,0)</f>
        <v>0</v>
      </c>
      <c r="BG96" s="181">
        <f>IF(N96="zákl. přenesená",J96,0)</f>
        <v>0</v>
      </c>
      <c r="BH96" s="181">
        <f>IF(N96="sníž. přenesená",J96,0)</f>
        <v>0</v>
      </c>
      <c r="BI96" s="181">
        <f>IF(N96="nulová",J96,0)</f>
        <v>0</v>
      </c>
      <c r="BJ96" s="20" t="s">
        <v>88</v>
      </c>
      <c r="BK96" s="181">
        <f>ROUND(I96*H96,2)</f>
        <v>0</v>
      </c>
      <c r="BL96" s="20" t="s">
        <v>222</v>
      </c>
      <c r="BM96" s="180" t="s">
        <v>821</v>
      </c>
    </row>
    <row r="97" spans="1:51" s="13" customFormat="1" ht="12">
      <c r="A97" s="13"/>
      <c r="B97" s="182"/>
      <c r="C97" s="13"/>
      <c r="D97" s="183" t="s">
        <v>224</v>
      </c>
      <c r="E97" s="184" t="s">
        <v>3</v>
      </c>
      <c r="F97" s="185" t="s">
        <v>822</v>
      </c>
      <c r="G97" s="13"/>
      <c r="H97" s="186">
        <v>78.78</v>
      </c>
      <c r="I97" s="187"/>
      <c r="J97" s="13"/>
      <c r="K97" s="13"/>
      <c r="L97" s="182"/>
      <c r="M97" s="188"/>
      <c r="N97" s="189"/>
      <c r="O97" s="189"/>
      <c r="P97" s="189"/>
      <c r="Q97" s="189"/>
      <c r="R97" s="189"/>
      <c r="S97" s="189"/>
      <c r="T97" s="190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184" t="s">
        <v>224</v>
      </c>
      <c r="AU97" s="184" t="s">
        <v>22</v>
      </c>
      <c r="AV97" s="13" t="s">
        <v>22</v>
      </c>
      <c r="AW97" s="13" t="s">
        <v>41</v>
      </c>
      <c r="AX97" s="13" t="s">
        <v>88</v>
      </c>
      <c r="AY97" s="184" t="s">
        <v>216</v>
      </c>
    </row>
    <row r="98" spans="1:65" s="2" customFormat="1" ht="24.15" customHeight="1">
      <c r="A98" s="40"/>
      <c r="B98" s="167"/>
      <c r="C98" s="168" t="s">
        <v>248</v>
      </c>
      <c r="D98" s="168" t="s">
        <v>218</v>
      </c>
      <c r="E98" s="169" t="s">
        <v>268</v>
      </c>
      <c r="F98" s="170" t="s">
        <v>269</v>
      </c>
      <c r="G98" s="171" t="s">
        <v>270</v>
      </c>
      <c r="H98" s="172">
        <v>71.55</v>
      </c>
      <c r="I98" s="173"/>
      <c r="J98" s="174">
        <f>ROUND(I98*H98,2)</f>
        <v>0</v>
      </c>
      <c r="K98" s="175"/>
      <c r="L98" s="41"/>
      <c r="M98" s="176" t="s">
        <v>3</v>
      </c>
      <c r="N98" s="177" t="s">
        <v>51</v>
      </c>
      <c r="O98" s="74"/>
      <c r="P98" s="178">
        <f>O98*H98</f>
        <v>0</v>
      </c>
      <c r="Q98" s="178">
        <v>0</v>
      </c>
      <c r="R98" s="178">
        <f>Q98*H98</f>
        <v>0</v>
      </c>
      <c r="S98" s="178">
        <v>0</v>
      </c>
      <c r="T98" s="179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180" t="s">
        <v>222</v>
      </c>
      <c r="AT98" s="180" t="s">
        <v>218</v>
      </c>
      <c r="AU98" s="180" t="s">
        <v>22</v>
      </c>
      <c r="AY98" s="20" t="s">
        <v>216</v>
      </c>
      <c r="BE98" s="181">
        <f>IF(N98="základní",J98,0)</f>
        <v>0</v>
      </c>
      <c r="BF98" s="181">
        <f>IF(N98="snížená",J98,0)</f>
        <v>0</v>
      </c>
      <c r="BG98" s="181">
        <f>IF(N98="zákl. přenesená",J98,0)</f>
        <v>0</v>
      </c>
      <c r="BH98" s="181">
        <f>IF(N98="sníž. přenesená",J98,0)</f>
        <v>0</v>
      </c>
      <c r="BI98" s="181">
        <f>IF(N98="nulová",J98,0)</f>
        <v>0</v>
      </c>
      <c r="BJ98" s="20" t="s">
        <v>88</v>
      </c>
      <c r="BK98" s="181">
        <f>ROUND(I98*H98,2)</f>
        <v>0</v>
      </c>
      <c r="BL98" s="20" t="s">
        <v>222</v>
      </c>
      <c r="BM98" s="180" t="s">
        <v>823</v>
      </c>
    </row>
    <row r="99" spans="1:51" s="13" customFormat="1" ht="12">
      <c r="A99" s="13"/>
      <c r="B99" s="182"/>
      <c r="C99" s="13"/>
      <c r="D99" s="183" t="s">
        <v>224</v>
      </c>
      <c r="E99" s="184" t="s">
        <v>3</v>
      </c>
      <c r="F99" s="185" t="s">
        <v>824</v>
      </c>
      <c r="G99" s="13"/>
      <c r="H99" s="186">
        <v>71.55</v>
      </c>
      <c r="I99" s="187"/>
      <c r="J99" s="13"/>
      <c r="K99" s="13"/>
      <c r="L99" s="182"/>
      <c r="M99" s="188"/>
      <c r="N99" s="189"/>
      <c r="O99" s="189"/>
      <c r="P99" s="189"/>
      <c r="Q99" s="189"/>
      <c r="R99" s="189"/>
      <c r="S99" s="189"/>
      <c r="T99" s="190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184" t="s">
        <v>224</v>
      </c>
      <c r="AU99" s="184" t="s">
        <v>22</v>
      </c>
      <c r="AV99" s="13" t="s">
        <v>22</v>
      </c>
      <c r="AW99" s="13" t="s">
        <v>41</v>
      </c>
      <c r="AX99" s="13" t="s">
        <v>80</v>
      </c>
      <c r="AY99" s="184" t="s">
        <v>216</v>
      </c>
    </row>
    <row r="100" spans="1:51" s="15" customFormat="1" ht="12">
      <c r="A100" s="15"/>
      <c r="B100" s="219"/>
      <c r="C100" s="15"/>
      <c r="D100" s="183" t="s">
        <v>224</v>
      </c>
      <c r="E100" s="220" t="s">
        <v>3</v>
      </c>
      <c r="F100" s="221" t="s">
        <v>825</v>
      </c>
      <c r="G100" s="15"/>
      <c r="H100" s="220" t="s">
        <v>3</v>
      </c>
      <c r="I100" s="222"/>
      <c r="J100" s="15"/>
      <c r="K100" s="15"/>
      <c r="L100" s="219"/>
      <c r="M100" s="223"/>
      <c r="N100" s="224"/>
      <c r="O100" s="224"/>
      <c r="P100" s="224"/>
      <c r="Q100" s="224"/>
      <c r="R100" s="224"/>
      <c r="S100" s="224"/>
      <c r="T100" s="22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T100" s="220" t="s">
        <v>224</v>
      </c>
      <c r="AU100" s="220" t="s">
        <v>22</v>
      </c>
      <c r="AV100" s="15" t="s">
        <v>88</v>
      </c>
      <c r="AW100" s="15" t="s">
        <v>41</v>
      </c>
      <c r="AX100" s="15" t="s">
        <v>80</v>
      </c>
      <c r="AY100" s="220" t="s">
        <v>216</v>
      </c>
    </row>
    <row r="101" spans="1:51" s="14" customFormat="1" ht="12">
      <c r="A101" s="14"/>
      <c r="B101" s="195"/>
      <c r="C101" s="14"/>
      <c r="D101" s="183" t="s">
        <v>224</v>
      </c>
      <c r="E101" s="196" t="s">
        <v>3</v>
      </c>
      <c r="F101" s="197" t="s">
        <v>233</v>
      </c>
      <c r="G101" s="14"/>
      <c r="H101" s="198">
        <v>71.55</v>
      </c>
      <c r="I101" s="199"/>
      <c r="J101" s="14"/>
      <c r="K101" s="14"/>
      <c r="L101" s="195"/>
      <c r="M101" s="200"/>
      <c r="N101" s="201"/>
      <c r="O101" s="201"/>
      <c r="P101" s="201"/>
      <c r="Q101" s="201"/>
      <c r="R101" s="201"/>
      <c r="S101" s="201"/>
      <c r="T101" s="202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196" t="s">
        <v>224</v>
      </c>
      <c r="AU101" s="196" t="s">
        <v>22</v>
      </c>
      <c r="AV101" s="14" t="s">
        <v>222</v>
      </c>
      <c r="AW101" s="14" t="s">
        <v>41</v>
      </c>
      <c r="AX101" s="14" t="s">
        <v>88</v>
      </c>
      <c r="AY101" s="196" t="s">
        <v>216</v>
      </c>
    </row>
    <row r="102" spans="1:65" s="2" customFormat="1" ht="37.8" customHeight="1">
      <c r="A102" s="40"/>
      <c r="B102" s="167"/>
      <c r="C102" s="168" t="s">
        <v>253</v>
      </c>
      <c r="D102" s="168" t="s">
        <v>218</v>
      </c>
      <c r="E102" s="169" t="s">
        <v>273</v>
      </c>
      <c r="F102" s="170" t="s">
        <v>274</v>
      </c>
      <c r="G102" s="171" t="s">
        <v>270</v>
      </c>
      <c r="H102" s="172">
        <v>9.5</v>
      </c>
      <c r="I102" s="173"/>
      <c r="J102" s="174">
        <f>ROUND(I102*H102,2)</f>
        <v>0</v>
      </c>
      <c r="K102" s="175"/>
      <c r="L102" s="41"/>
      <c r="M102" s="176" t="s">
        <v>3</v>
      </c>
      <c r="N102" s="177" t="s">
        <v>51</v>
      </c>
      <c r="O102" s="74"/>
      <c r="P102" s="178">
        <f>O102*H102</f>
        <v>0</v>
      </c>
      <c r="Q102" s="178">
        <v>0</v>
      </c>
      <c r="R102" s="178">
        <f>Q102*H102</f>
        <v>0</v>
      </c>
      <c r="S102" s="178">
        <v>0</v>
      </c>
      <c r="T102" s="179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180" t="s">
        <v>222</v>
      </c>
      <c r="AT102" s="180" t="s">
        <v>218</v>
      </c>
      <c r="AU102" s="180" t="s">
        <v>22</v>
      </c>
      <c r="AY102" s="20" t="s">
        <v>216</v>
      </c>
      <c r="BE102" s="181">
        <f>IF(N102="základní",J102,0)</f>
        <v>0</v>
      </c>
      <c r="BF102" s="181">
        <f>IF(N102="snížená",J102,0)</f>
        <v>0</v>
      </c>
      <c r="BG102" s="181">
        <f>IF(N102="zákl. přenesená",J102,0)</f>
        <v>0</v>
      </c>
      <c r="BH102" s="181">
        <f>IF(N102="sníž. přenesená",J102,0)</f>
        <v>0</v>
      </c>
      <c r="BI102" s="181">
        <f>IF(N102="nulová",J102,0)</f>
        <v>0</v>
      </c>
      <c r="BJ102" s="20" t="s">
        <v>88</v>
      </c>
      <c r="BK102" s="181">
        <f>ROUND(I102*H102,2)</f>
        <v>0</v>
      </c>
      <c r="BL102" s="20" t="s">
        <v>222</v>
      </c>
      <c r="BM102" s="180" t="s">
        <v>826</v>
      </c>
    </row>
    <row r="103" spans="1:51" s="13" customFormat="1" ht="12">
      <c r="A103" s="13"/>
      <c r="B103" s="182"/>
      <c r="C103" s="13"/>
      <c r="D103" s="183" t="s">
        <v>224</v>
      </c>
      <c r="E103" s="184" t="s">
        <v>3</v>
      </c>
      <c r="F103" s="185" t="s">
        <v>827</v>
      </c>
      <c r="G103" s="13"/>
      <c r="H103" s="186">
        <v>9.5</v>
      </c>
      <c r="I103" s="187"/>
      <c r="J103" s="13"/>
      <c r="K103" s="13"/>
      <c r="L103" s="182"/>
      <c r="M103" s="188"/>
      <c r="N103" s="189"/>
      <c r="O103" s="189"/>
      <c r="P103" s="189"/>
      <c r="Q103" s="189"/>
      <c r="R103" s="189"/>
      <c r="S103" s="189"/>
      <c r="T103" s="190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184" t="s">
        <v>224</v>
      </c>
      <c r="AU103" s="184" t="s">
        <v>22</v>
      </c>
      <c r="AV103" s="13" t="s">
        <v>22</v>
      </c>
      <c r="AW103" s="13" t="s">
        <v>41</v>
      </c>
      <c r="AX103" s="13" t="s">
        <v>88</v>
      </c>
      <c r="AY103" s="184" t="s">
        <v>216</v>
      </c>
    </row>
    <row r="104" spans="1:65" s="2" customFormat="1" ht="62.7" customHeight="1">
      <c r="A104" s="40"/>
      <c r="B104" s="167"/>
      <c r="C104" s="168" t="s">
        <v>257</v>
      </c>
      <c r="D104" s="168" t="s">
        <v>218</v>
      </c>
      <c r="E104" s="169" t="s">
        <v>292</v>
      </c>
      <c r="F104" s="170" t="s">
        <v>293</v>
      </c>
      <c r="G104" s="171" t="s">
        <v>270</v>
      </c>
      <c r="H104" s="172">
        <v>69.69</v>
      </c>
      <c r="I104" s="173"/>
      <c r="J104" s="174">
        <f>ROUND(I104*H104,2)</f>
        <v>0</v>
      </c>
      <c r="K104" s="175"/>
      <c r="L104" s="41"/>
      <c r="M104" s="176" t="s">
        <v>3</v>
      </c>
      <c r="N104" s="177" t="s">
        <v>51</v>
      </c>
      <c r="O104" s="74"/>
      <c r="P104" s="178">
        <f>O104*H104</f>
        <v>0</v>
      </c>
      <c r="Q104" s="178">
        <v>0</v>
      </c>
      <c r="R104" s="178">
        <f>Q104*H104</f>
        <v>0</v>
      </c>
      <c r="S104" s="178">
        <v>0</v>
      </c>
      <c r="T104" s="179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180" t="s">
        <v>222</v>
      </c>
      <c r="AT104" s="180" t="s">
        <v>218</v>
      </c>
      <c r="AU104" s="180" t="s">
        <v>22</v>
      </c>
      <c r="AY104" s="20" t="s">
        <v>216</v>
      </c>
      <c r="BE104" s="181">
        <f>IF(N104="základní",J104,0)</f>
        <v>0</v>
      </c>
      <c r="BF104" s="181">
        <f>IF(N104="snížená",J104,0)</f>
        <v>0</v>
      </c>
      <c r="BG104" s="181">
        <f>IF(N104="zákl. přenesená",J104,0)</f>
        <v>0</v>
      </c>
      <c r="BH104" s="181">
        <f>IF(N104="sníž. přenesená",J104,0)</f>
        <v>0</v>
      </c>
      <c r="BI104" s="181">
        <f>IF(N104="nulová",J104,0)</f>
        <v>0</v>
      </c>
      <c r="BJ104" s="20" t="s">
        <v>88</v>
      </c>
      <c r="BK104" s="181">
        <f>ROUND(I104*H104,2)</f>
        <v>0</v>
      </c>
      <c r="BL104" s="20" t="s">
        <v>222</v>
      </c>
      <c r="BM104" s="180" t="s">
        <v>828</v>
      </c>
    </row>
    <row r="105" spans="1:47" s="2" customFormat="1" ht="12">
      <c r="A105" s="40"/>
      <c r="B105" s="41"/>
      <c r="C105" s="40"/>
      <c r="D105" s="183" t="s">
        <v>229</v>
      </c>
      <c r="E105" s="40"/>
      <c r="F105" s="191" t="s">
        <v>295</v>
      </c>
      <c r="G105" s="40"/>
      <c r="H105" s="40"/>
      <c r="I105" s="192"/>
      <c r="J105" s="40"/>
      <c r="K105" s="40"/>
      <c r="L105" s="41"/>
      <c r="M105" s="193"/>
      <c r="N105" s="194"/>
      <c r="O105" s="74"/>
      <c r="P105" s="74"/>
      <c r="Q105" s="74"/>
      <c r="R105" s="74"/>
      <c r="S105" s="74"/>
      <c r="T105" s="75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T105" s="20" t="s">
        <v>229</v>
      </c>
      <c r="AU105" s="20" t="s">
        <v>22</v>
      </c>
    </row>
    <row r="106" spans="1:51" s="13" customFormat="1" ht="12">
      <c r="A106" s="13"/>
      <c r="B106" s="182"/>
      <c r="C106" s="13"/>
      <c r="D106" s="183" t="s">
        <v>224</v>
      </c>
      <c r="E106" s="184" t="s">
        <v>3</v>
      </c>
      <c r="F106" s="185" t="s">
        <v>829</v>
      </c>
      <c r="G106" s="13"/>
      <c r="H106" s="186">
        <v>69.69</v>
      </c>
      <c r="I106" s="187"/>
      <c r="J106" s="13"/>
      <c r="K106" s="13"/>
      <c r="L106" s="182"/>
      <c r="M106" s="188"/>
      <c r="N106" s="189"/>
      <c r="O106" s="189"/>
      <c r="P106" s="189"/>
      <c r="Q106" s="189"/>
      <c r="R106" s="189"/>
      <c r="S106" s="189"/>
      <c r="T106" s="190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184" t="s">
        <v>224</v>
      </c>
      <c r="AU106" s="184" t="s">
        <v>22</v>
      </c>
      <c r="AV106" s="13" t="s">
        <v>22</v>
      </c>
      <c r="AW106" s="13" t="s">
        <v>41</v>
      </c>
      <c r="AX106" s="13" t="s">
        <v>88</v>
      </c>
      <c r="AY106" s="184" t="s">
        <v>216</v>
      </c>
    </row>
    <row r="107" spans="1:65" s="2" customFormat="1" ht="37.8" customHeight="1">
      <c r="A107" s="40"/>
      <c r="B107" s="167"/>
      <c r="C107" s="168" t="s">
        <v>263</v>
      </c>
      <c r="D107" s="168" t="s">
        <v>218</v>
      </c>
      <c r="E107" s="169" t="s">
        <v>297</v>
      </c>
      <c r="F107" s="170" t="s">
        <v>298</v>
      </c>
      <c r="G107" s="171" t="s">
        <v>299</v>
      </c>
      <c r="H107" s="172">
        <v>139.38</v>
      </c>
      <c r="I107" s="173"/>
      <c r="J107" s="174">
        <f>ROUND(I107*H107,2)</f>
        <v>0</v>
      </c>
      <c r="K107" s="175"/>
      <c r="L107" s="41"/>
      <c r="M107" s="176" t="s">
        <v>3</v>
      </c>
      <c r="N107" s="177" t="s">
        <v>51</v>
      </c>
      <c r="O107" s="74"/>
      <c r="P107" s="178">
        <f>O107*H107</f>
        <v>0</v>
      </c>
      <c r="Q107" s="178">
        <v>0</v>
      </c>
      <c r="R107" s="178">
        <f>Q107*H107</f>
        <v>0</v>
      </c>
      <c r="S107" s="178">
        <v>0</v>
      </c>
      <c r="T107" s="179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180" t="s">
        <v>222</v>
      </c>
      <c r="AT107" s="180" t="s">
        <v>218</v>
      </c>
      <c r="AU107" s="180" t="s">
        <v>22</v>
      </c>
      <c r="AY107" s="20" t="s">
        <v>216</v>
      </c>
      <c r="BE107" s="181">
        <f>IF(N107="základní",J107,0)</f>
        <v>0</v>
      </c>
      <c r="BF107" s="181">
        <f>IF(N107="snížená",J107,0)</f>
        <v>0</v>
      </c>
      <c r="BG107" s="181">
        <f>IF(N107="zákl. přenesená",J107,0)</f>
        <v>0</v>
      </c>
      <c r="BH107" s="181">
        <f>IF(N107="sníž. přenesená",J107,0)</f>
        <v>0</v>
      </c>
      <c r="BI107" s="181">
        <f>IF(N107="nulová",J107,0)</f>
        <v>0</v>
      </c>
      <c r="BJ107" s="20" t="s">
        <v>88</v>
      </c>
      <c r="BK107" s="181">
        <f>ROUND(I107*H107,2)</f>
        <v>0</v>
      </c>
      <c r="BL107" s="20" t="s">
        <v>222</v>
      </c>
      <c r="BM107" s="180" t="s">
        <v>830</v>
      </c>
    </row>
    <row r="108" spans="1:65" s="2" customFormat="1" ht="37.8" customHeight="1">
      <c r="A108" s="40"/>
      <c r="B108" s="167"/>
      <c r="C108" s="168" t="s">
        <v>267</v>
      </c>
      <c r="D108" s="168" t="s">
        <v>218</v>
      </c>
      <c r="E108" s="169" t="s">
        <v>303</v>
      </c>
      <c r="F108" s="170" t="s">
        <v>304</v>
      </c>
      <c r="G108" s="171" t="s">
        <v>270</v>
      </c>
      <c r="H108" s="172">
        <v>1.86</v>
      </c>
      <c r="I108" s="173"/>
      <c r="J108" s="174">
        <f>ROUND(I108*H108,2)</f>
        <v>0</v>
      </c>
      <c r="K108" s="175"/>
      <c r="L108" s="41"/>
      <c r="M108" s="176" t="s">
        <v>3</v>
      </c>
      <c r="N108" s="177" t="s">
        <v>51</v>
      </c>
      <c r="O108" s="74"/>
      <c r="P108" s="178">
        <f>O108*H108</f>
        <v>0</v>
      </c>
      <c r="Q108" s="178">
        <v>0</v>
      </c>
      <c r="R108" s="178">
        <f>Q108*H108</f>
        <v>0</v>
      </c>
      <c r="S108" s="178">
        <v>0</v>
      </c>
      <c r="T108" s="179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180" t="s">
        <v>222</v>
      </c>
      <c r="AT108" s="180" t="s">
        <v>218</v>
      </c>
      <c r="AU108" s="180" t="s">
        <v>22</v>
      </c>
      <c r="AY108" s="20" t="s">
        <v>216</v>
      </c>
      <c r="BE108" s="181">
        <f>IF(N108="základní",J108,0)</f>
        <v>0</v>
      </c>
      <c r="BF108" s="181">
        <f>IF(N108="snížená",J108,0)</f>
        <v>0</v>
      </c>
      <c r="BG108" s="181">
        <f>IF(N108="zákl. přenesená",J108,0)</f>
        <v>0</v>
      </c>
      <c r="BH108" s="181">
        <f>IF(N108="sníž. přenesená",J108,0)</f>
        <v>0</v>
      </c>
      <c r="BI108" s="181">
        <f>IF(N108="nulová",J108,0)</f>
        <v>0</v>
      </c>
      <c r="BJ108" s="20" t="s">
        <v>88</v>
      </c>
      <c r="BK108" s="181">
        <f>ROUND(I108*H108,2)</f>
        <v>0</v>
      </c>
      <c r="BL108" s="20" t="s">
        <v>222</v>
      </c>
      <c r="BM108" s="180" t="s">
        <v>831</v>
      </c>
    </row>
    <row r="109" spans="1:51" s="13" customFormat="1" ht="12">
      <c r="A109" s="13"/>
      <c r="B109" s="182"/>
      <c r="C109" s="13"/>
      <c r="D109" s="183" t="s">
        <v>224</v>
      </c>
      <c r="E109" s="184" t="s">
        <v>3</v>
      </c>
      <c r="F109" s="185" t="s">
        <v>832</v>
      </c>
      <c r="G109" s="13"/>
      <c r="H109" s="186">
        <v>1.86</v>
      </c>
      <c r="I109" s="187"/>
      <c r="J109" s="13"/>
      <c r="K109" s="13"/>
      <c r="L109" s="182"/>
      <c r="M109" s="188"/>
      <c r="N109" s="189"/>
      <c r="O109" s="189"/>
      <c r="P109" s="189"/>
      <c r="Q109" s="189"/>
      <c r="R109" s="189"/>
      <c r="S109" s="189"/>
      <c r="T109" s="190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184" t="s">
        <v>224</v>
      </c>
      <c r="AU109" s="184" t="s">
        <v>22</v>
      </c>
      <c r="AV109" s="13" t="s">
        <v>22</v>
      </c>
      <c r="AW109" s="13" t="s">
        <v>41</v>
      </c>
      <c r="AX109" s="13" t="s">
        <v>88</v>
      </c>
      <c r="AY109" s="184" t="s">
        <v>216</v>
      </c>
    </row>
    <row r="110" spans="1:65" s="2" customFormat="1" ht="37.8" customHeight="1">
      <c r="A110" s="40"/>
      <c r="B110" s="167"/>
      <c r="C110" s="168" t="s">
        <v>272</v>
      </c>
      <c r="D110" s="168" t="s">
        <v>218</v>
      </c>
      <c r="E110" s="169" t="s">
        <v>308</v>
      </c>
      <c r="F110" s="170" t="s">
        <v>309</v>
      </c>
      <c r="G110" s="171" t="s">
        <v>270</v>
      </c>
      <c r="H110" s="172">
        <v>1.86</v>
      </c>
      <c r="I110" s="173"/>
      <c r="J110" s="174">
        <f>ROUND(I110*H110,2)</f>
        <v>0</v>
      </c>
      <c r="K110" s="175"/>
      <c r="L110" s="41"/>
      <c r="M110" s="176" t="s">
        <v>3</v>
      </c>
      <c r="N110" s="177" t="s">
        <v>51</v>
      </c>
      <c r="O110" s="74"/>
      <c r="P110" s="178">
        <f>O110*H110</f>
        <v>0</v>
      </c>
      <c r="Q110" s="178">
        <v>0</v>
      </c>
      <c r="R110" s="178">
        <f>Q110*H110</f>
        <v>0</v>
      </c>
      <c r="S110" s="178">
        <v>0</v>
      </c>
      <c r="T110" s="179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180" t="s">
        <v>222</v>
      </c>
      <c r="AT110" s="180" t="s">
        <v>218</v>
      </c>
      <c r="AU110" s="180" t="s">
        <v>22</v>
      </c>
      <c r="AY110" s="20" t="s">
        <v>216</v>
      </c>
      <c r="BE110" s="181">
        <f>IF(N110="základní",J110,0)</f>
        <v>0</v>
      </c>
      <c r="BF110" s="181">
        <f>IF(N110="snížená",J110,0)</f>
        <v>0</v>
      </c>
      <c r="BG110" s="181">
        <f>IF(N110="zákl. přenesená",J110,0)</f>
        <v>0</v>
      </c>
      <c r="BH110" s="181">
        <f>IF(N110="sníž. přenesená",J110,0)</f>
        <v>0</v>
      </c>
      <c r="BI110" s="181">
        <f>IF(N110="nulová",J110,0)</f>
        <v>0</v>
      </c>
      <c r="BJ110" s="20" t="s">
        <v>88</v>
      </c>
      <c r="BK110" s="181">
        <f>ROUND(I110*H110,2)</f>
        <v>0</v>
      </c>
      <c r="BL110" s="20" t="s">
        <v>222</v>
      </c>
      <c r="BM110" s="180" t="s">
        <v>833</v>
      </c>
    </row>
    <row r="111" spans="1:47" s="2" customFormat="1" ht="12">
      <c r="A111" s="40"/>
      <c r="B111" s="41"/>
      <c r="C111" s="40"/>
      <c r="D111" s="183" t="s">
        <v>229</v>
      </c>
      <c r="E111" s="40"/>
      <c r="F111" s="191" t="s">
        <v>311</v>
      </c>
      <c r="G111" s="40"/>
      <c r="H111" s="40"/>
      <c r="I111" s="192"/>
      <c r="J111" s="40"/>
      <c r="K111" s="40"/>
      <c r="L111" s="41"/>
      <c r="M111" s="193"/>
      <c r="N111" s="194"/>
      <c r="O111" s="74"/>
      <c r="P111" s="74"/>
      <c r="Q111" s="74"/>
      <c r="R111" s="74"/>
      <c r="S111" s="74"/>
      <c r="T111" s="75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T111" s="20" t="s">
        <v>229</v>
      </c>
      <c r="AU111" s="20" t="s">
        <v>22</v>
      </c>
    </row>
    <row r="112" spans="1:51" s="13" customFormat="1" ht="12">
      <c r="A112" s="13"/>
      <c r="B112" s="182"/>
      <c r="C112" s="13"/>
      <c r="D112" s="183" t="s">
        <v>224</v>
      </c>
      <c r="E112" s="184" t="s">
        <v>3</v>
      </c>
      <c r="F112" s="185" t="s">
        <v>834</v>
      </c>
      <c r="G112" s="13"/>
      <c r="H112" s="186">
        <v>1.86</v>
      </c>
      <c r="I112" s="187"/>
      <c r="J112" s="13"/>
      <c r="K112" s="13"/>
      <c r="L112" s="182"/>
      <c r="M112" s="188"/>
      <c r="N112" s="189"/>
      <c r="O112" s="189"/>
      <c r="P112" s="189"/>
      <c r="Q112" s="189"/>
      <c r="R112" s="189"/>
      <c r="S112" s="189"/>
      <c r="T112" s="190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184" t="s">
        <v>224</v>
      </c>
      <c r="AU112" s="184" t="s">
        <v>22</v>
      </c>
      <c r="AV112" s="13" t="s">
        <v>22</v>
      </c>
      <c r="AW112" s="13" t="s">
        <v>41</v>
      </c>
      <c r="AX112" s="13" t="s">
        <v>88</v>
      </c>
      <c r="AY112" s="184" t="s">
        <v>216</v>
      </c>
    </row>
    <row r="113" spans="1:65" s="2" customFormat="1" ht="24.15" customHeight="1">
      <c r="A113" s="40"/>
      <c r="B113" s="167"/>
      <c r="C113" s="168" t="s">
        <v>279</v>
      </c>
      <c r="D113" s="168" t="s">
        <v>218</v>
      </c>
      <c r="E113" s="169" t="s">
        <v>319</v>
      </c>
      <c r="F113" s="170" t="s">
        <v>320</v>
      </c>
      <c r="G113" s="171" t="s">
        <v>221</v>
      </c>
      <c r="H113" s="172">
        <v>295.228</v>
      </c>
      <c r="I113" s="173"/>
      <c r="J113" s="174">
        <f>ROUND(I113*H113,2)</f>
        <v>0</v>
      </c>
      <c r="K113" s="175"/>
      <c r="L113" s="41"/>
      <c r="M113" s="176" t="s">
        <v>3</v>
      </c>
      <c r="N113" s="177" t="s">
        <v>51</v>
      </c>
      <c r="O113" s="74"/>
      <c r="P113" s="178">
        <f>O113*H113</f>
        <v>0</v>
      </c>
      <c r="Q113" s="178">
        <v>0</v>
      </c>
      <c r="R113" s="178">
        <f>Q113*H113</f>
        <v>0</v>
      </c>
      <c r="S113" s="178">
        <v>0</v>
      </c>
      <c r="T113" s="179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180" t="s">
        <v>222</v>
      </c>
      <c r="AT113" s="180" t="s">
        <v>218</v>
      </c>
      <c r="AU113" s="180" t="s">
        <v>22</v>
      </c>
      <c r="AY113" s="20" t="s">
        <v>216</v>
      </c>
      <c r="BE113" s="181">
        <f>IF(N113="základní",J113,0)</f>
        <v>0</v>
      </c>
      <c r="BF113" s="181">
        <f>IF(N113="snížená",J113,0)</f>
        <v>0</v>
      </c>
      <c r="BG113" s="181">
        <f>IF(N113="zákl. přenesená",J113,0)</f>
        <v>0</v>
      </c>
      <c r="BH113" s="181">
        <f>IF(N113="sníž. přenesená",J113,0)</f>
        <v>0</v>
      </c>
      <c r="BI113" s="181">
        <f>IF(N113="nulová",J113,0)</f>
        <v>0</v>
      </c>
      <c r="BJ113" s="20" t="s">
        <v>88</v>
      </c>
      <c r="BK113" s="181">
        <f>ROUND(I113*H113,2)</f>
        <v>0</v>
      </c>
      <c r="BL113" s="20" t="s">
        <v>222</v>
      </c>
      <c r="BM113" s="180" t="s">
        <v>835</v>
      </c>
    </row>
    <row r="114" spans="1:47" s="2" customFormat="1" ht="12">
      <c r="A114" s="40"/>
      <c r="B114" s="41"/>
      <c r="C114" s="40"/>
      <c r="D114" s="183" t="s">
        <v>229</v>
      </c>
      <c r="E114" s="40"/>
      <c r="F114" s="191" t="s">
        <v>836</v>
      </c>
      <c r="G114" s="40"/>
      <c r="H114" s="40"/>
      <c r="I114" s="192"/>
      <c r="J114" s="40"/>
      <c r="K114" s="40"/>
      <c r="L114" s="41"/>
      <c r="M114" s="193"/>
      <c r="N114" s="194"/>
      <c r="O114" s="74"/>
      <c r="P114" s="74"/>
      <c r="Q114" s="74"/>
      <c r="R114" s="74"/>
      <c r="S114" s="74"/>
      <c r="T114" s="75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T114" s="20" t="s">
        <v>229</v>
      </c>
      <c r="AU114" s="20" t="s">
        <v>22</v>
      </c>
    </row>
    <row r="115" spans="1:51" s="13" customFormat="1" ht="12">
      <c r="A115" s="13"/>
      <c r="B115" s="182"/>
      <c r="C115" s="13"/>
      <c r="D115" s="183" t="s">
        <v>224</v>
      </c>
      <c r="E115" s="184" t="s">
        <v>3</v>
      </c>
      <c r="F115" s="185" t="s">
        <v>837</v>
      </c>
      <c r="G115" s="13"/>
      <c r="H115" s="186">
        <v>295.228</v>
      </c>
      <c r="I115" s="187"/>
      <c r="J115" s="13"/>
      <c r="K115" s="13"/>
      <c r="L115" s="182"/>
      <c r="M115" s="188"/>
      <c r="N115" s="189"/>
      <c r="O115" s="189"/>
      <c r="P115" s="189"/>
      <c r="Q115" s="189"/>
      <c r="R115" s="189"/>
      <c r="S115" s="189"/>
      <c r="T115" s="190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184" t="s">
        <v>224</v>
      </c>
      <c r="AU115" s="184" t="s">
        <v>22</v>
      </c>
      <c r="AV115" s="13" t="s">
        <v>22</v>
      </c>
      <c r="AW115" s="13" t="s">
        <v>41</v>
      </c>
      <c r="AX115" s="13" t="s">
        <v>88</v>
      </c>
      <c r="AY115" s="184" t="s">
        <v>216</v>
      </c>
    </row>
    <row r="116" spans="1:63" s="12" customFormat="1" ht="22.8" customHeight="1">
      <c r="A116" s="12"/>
      <c r="B116" s="154"/>
      <c r="C116" s="12"/>
      <c r="D116" s="155" t="s">
        <v>79</v>
      </c>
      <c r="E116" s="165" t="s">
        <v>244</v>
      </c>
      <c r="F116" s="165" t="s">
        <v>349</v>
      </c>
      <c r="G116" s="12"/>
      <c r="H116" s="12"/>
      <c r="I116" s="157"/>
      <c r="J116" s="166">
        <f>BK116</f>
        <v>0</v>
      </c>
      <c r="K116" s="12"/>
      <c r="L116" s="154"/>
      <c r="M116" s="159"/>
      <c r="N116" s="160"/>
      <c r="O116" s="160"/>
      <c r="P116" s="161">
        <f>SUM(P117:P136)</f>
        <v>0</v>
      </c>
      <c r="Q116" s="160"/>
      <c r="R116" s="161">
        <f>SUM(R117:R136)</f>
        <v>571.96610897</v>
      </c>
      <c r="S116" s="160"/>
      <c r="T116" s="162">
        <f>SUM(T117:T136)</f>
        <v>0</v>
      </c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R116" s="155" t="s">
        <v>88</v>
      </c>
      <c r="AT116" s="163" t="s">
        <v>79</v>
      </c>
      <c r="AU116" s="163" t="s">
        <v>88</v>
      </c>
      <c r="AY116" s="155" t="s">
        <v>216</v>
      </c>
      <c r="BK116" s="164">
        <f>SUM(BK117:BK136)</f>
        <v>0</v>
      </c>
    </row>
    <row r="117" spans="1:65" s="2" customFormat="1" ht="62.7" customHeight="1">
      <c r="A117" s="40"/>
      <c r="B117" s="167"/>
      <c r="C117" s="168" t="s">
        <v>286</v>
      </c>
      <c r="D117" s="168" t="s">
        <v>218</v>
      </c>
      <c r="E117" s="169" t="s">
        <v>351</v>
      </c>
      <c r="F117" s="170" t="s">
        <v>352</v>
      </c>
      <c r="G117" s="171" t="s">
        <v>221</v>
      </c>
      <c r="H117" s="172">
        <v>295.228</v>
      </c>
      <c r="I117" s="173"/>
      <c r="J117" s="174">
        <f>ROUND(I117*H117,2)</f>
        <v>0</v>
      </c>
      <c r="K117" s="175"/>
      <c r="L117" s="41"/>
      <c r="M117" s="176" t="s">
        <v>3</v>
      </c>
      <c r="N117" s="177" t="s">
        <v>51</v>
      </c>
      <c r="O117" s="74"/>
      <c r="P117" s="178">
        <f>O117*H117</f>
        <v>0</v>
      </c>
      <c r="Q117" s="178">
        <v>0</v>
      </c>
      <c r="R117" s="178">
        <f>Q117*H117</f>
        <v>0</v>
      </c>
      <c r="S117" s="178">
        <v>0</v>
      </c>
      <c r="T117" s="179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180" t="s">
        <v>222</v>
      </c>
      <c r="AT117" s="180" t="s">
        <v>218</v>
      </c>
      <c r="AU117" s="180" t="s">
        <v>22</v>
      </c>
      <c r="AY117" s="20" t="s">
        <v>216</v>
      </c>
      <c r="BE117" s="181">
        <f>IF(N117="základní",J117,0)</f>
        <v>0</v>
      </c>
      <c r="BF117" s="181">
        <f>IF(N117="snížená",J117,0)</f>
        <v>0</v>
      </c>
      <c r="BG117" s="181">
        <f>IF(N117="zákl. přenesená",J117,0)</f>
        <v>0</v>
      </c>
      <c r="BH117" s="181">
        <f>IF(N117="sníž. přenesená",J117,0)</f>
        <v>0</v>
      </c>
      <c r="BI117" s="181">
        <f>IF(N117="nulová",J117,0)</f>
        <v>0</v>
      </c>
      <c r="BJ117" s="20" t="s">
        <v>88</v>
      </c>
      <c r="BK117" s="181">
        <f>ROUND(I117*H117,2)</f>
        <v>0</v>
      </c>
      <c r="BL117" s="20" t="s">
        <v>222</v>
      </c>
      <c r="BM117" s="180" t="s">
        <v>838</v>
      </c>
    </row>
    <row r="118" spans="1:51" s="13" customFormat="1" ht="12">
      <c r="A118" s="13"/>
      <c r="B118" s="182"/>
      <c r="C118" s="13"/>
      <c r="D118" s="183" t="s">
        <v>224</v>
      </c>
      <c r="E118" s="184" t="s">
        <v>3</v>
      </c>
      <c r="F118" s="185" t="s">
        <v>837</v>
      </c>
      <c r="G118" s="13"/>
      <c r="H118" s="186">
        <v>295.228</v>
      </c>
      <c r="I118" s="187"/>
      <c r="J118" s="13"/>
      <c r="K118" s="13"/>
      <c r="L118" s="182"/>
      <c r="M118" s="188"/>
      <c r="N118" s="189"/>
      <c r="O118" s="189"/>
      <c r="P118" s="189"/>
      <c r="Q118" s="189"/>
      <c r="R118" s="189"/>
      <c r="S118" s="189"/>
      <c r="T118" s="190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184" t="s">
        <v>224</v>
      </c>
      <c r="AU118" s="184" t="s">
        <v>22</v>
      </c>
      <c r="AV118" s="13" t="s">
        <v>22</v>
      </c>
      <c r="AW118" s="13" t="s">
        <v>41</v>
      </c>
      <c r="AX118" s="13" t="s">
        <v>88</v>
      </c>
      <c r="AY118" s="184" t="s">
        <v>216</v>
      </c>
    </row>
    <row r="119" spans="1:65" s="2" customFormat="1" ht="14.4" customHeight="1">
      <c r="A119" s="40"/>
      <c r="B119" s="167"/>
      <c r="C119" s="203" t="s">
        <v>291</v>
      </c>
      <c r="D119" s="203" t="s">
        <v>355</v>
      </c>
      <c r="E119" s="204" t="s">
        <v>356</v>
      </c>
      <c r="F119" s="205" t="s">
        <v>357</v>
      </c>
      <c r="G119" s="206" t="s">
        <v>299</v>
      </c>
      <c r="H119" s="207">
        <v>194.85</v>
      </c>
      <c r="I119" s="208"/>
      <c r="J119" s="209">
        <f>ROUND(I119*H119,2)</f>
        <v>0</v>
      </c>
      <c r="K119" s="210"/>
      <c r="L119" s="211"/>
      <c r="M119" s="212" t="s">
        <v>3</v>
      </c>
      <c r="N119" s="213" t="s">
        <v>51</v>
      </c>
      <c r="O119" s="74"/>
      <c r="P119" s="178">
        <f>O119*H119</f>
        <v>0</v>
      </c>
      <c r="Q119" s="178">
        <v>1</v>
      </c>
      <c r="R119" s="178">
        <f>Q119*H119</f>
        <v>194.85</v>
      </c>
      <c r="S119" s="178">
        <v>0</v>
      </c>
      <c r="T119" s="179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180" t="s">
        <v>257</v>
      </c>
      <c r="AT119" s="180" t="s">
        <v>355</v>
      </c>
      <c r="AU119" s="180" t="s">
        <v>22</v>
      </c>
      <c r="AY119" s="20" t="s">
        <v>216</v>
      </c>
      <c r="BE119" s="181">
        <f>IF(N119="základní",J119,0)</f>
        <v>0</v>
      </c>
      <c r="BF119" s="181">
        <f>IF(N119="snížená",J119,0)</f>
        <v>0</v>
      </c>
      <c r="BG119" s="181">
        <f>IF(N119="zákl. přenesená",J119,0)</f>
        <v>0</v>
      </c>
      <c r="BH119" s="181">
        <f>IF(N119="sníž. přenesená",J119,0)</f>
        <v>0</v>
      </c>
      <c r="BI119" s="181">
        <f>IF(N119="nulová",J119,0)</f>
        <v>0</v>
      </c>
      <c r="BJ119" s="20" t="s">
        <v>88</v>
      </c>
      <c r="BK119" s="181">
        <f>ROUND(I119*H119,2)</f>
        <v>0</v>
      </c>
      <c r="BL119" s="20" t="s">
        <v>222</v>
      </c>
      <c r="BM119" s="180" t="s">
        <v>839</v>
      </c>
    </row>
    <row r="120" spans="1:51" s="13" customFormat="1" ht="12">
      <c r="A120" s="13"/>
      <c r="B120" s="182"/>
      <c r="C120" s="13"/>
      <c r="D120" s="183" t="s">
        <v>224</v>
      </c>
      <c r="E120" s="184" t="s">
        <v>3</v>
      </c>
      <c r="F120" s="185" t="s">
        <v>840</v>
      </c>
      <c r="G120" s="13"/>
      <c r="H120" s="186">
        <v>88.568</v>
      </c>
      <c r="I120" s="187"/>
      <c r="J120" s="13"/>
      <c r="K120" s="13"/>
      <c r="L120" s="182"/>
      <c r="M120" s="188"/>
      <c r="N120" s="189"/>
      <c r="O120" s="189"/>
      <c r="P120" s="189"/>
      <c r="Q120" s="189"/>
      <c r="R120" s="189"/>
      <c r="S120" s="189"/>
      <c r="T120" s="190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184" t="s">
        <v>224</v>
      </c>
      <c r="AU120" s="184" t="s">
        <v>22</v>
      </c>
      <c r="AV120" s="13" t="s">
        <v>22</v>
      </c>
      <c r="AW120" s="13" t="s">
        <v>41</v>
      </c>
      <c r="AX120" s="13" t="s">
        <v>88</v>
      </c>
      <c r="AY120" s="184" t="s">
        <v>216</v>
      </c>
    </row>
    <row r="121" spans="1:51" s="13" customFormat="1" ht="12">
      <c r="A121" s="13"/>
      <c r="B121" s="182"/>
      <c r="C121" s="13"/>
      <c r="D121" s="183" t="s">
        <v>224</v>
      </c>
      <c r="E121" s="13"/>
      <c r="F121" s="185" t="s">
        <v>841</v>
      </c>
      <c r="G121" s="13"/>
      <c r="H121" s="186">
        <v>194.85</v>
      </c>
      <c r="I121" s="187"/>
      <c r="J121" s="13"/>
      <c r="K121" s="13"/>
      <c r="L121" s="182"/>
      <c r="M121" s="188"/>
      <c r="N121" s="189"/>
      <c r="O121" s="189"/>
      <c r="P121" s="189"/>
      <c r="Q121" s="189"/>
      <c r="R121" s="189"/>
      <c r="S121" s="189"/>
      <c r="T121" s="190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184" t="s">
        <v>224</v>
      </c>
      <c r="AU121" s="184" t="s">
        <v>22</v>
      </c>
      <c r="AV121" s="13" t="s">
        <v>22</v>
      </c>
      <c r="AW121" s="13" t="s">
        <v>4</v>
      </c>
      <c r="AX121" s="13" t="s">
        <v>88</v>
      </c>
      <c r="AY121" s="184" t="s">
        <v>216</v>
      </c>
    </row>
    <row r="122" spans="1:65" s="2" customFormat="1" ht="24.15" customHeight="1">
      <c r="A122" s="40"/>
      <c r="B122" s="167"/>
      <c r="C122" s="168" t="s">
        <v>9</v>
      </c>
      <c r="D122" s="168" t="s">
        <v>218</v>
      </c>
      <c r="E122" s="169" t="s">
        <v>363</v>
      </c>
      <c r="F122" s="170" t="s">
        <v>364</v>
      </c>
      <c r="G122" s="171" t="s">
        <v>221</v>
      </c>
      <c r="H122" s="172">
        <v>295.228</v>
      </c>
      <c r="I122" s="173"/>
      <c r="J122" s="174">
        <f>ROUND(I122*H122,2)</f>
        <v>0</v>
      </c>
      <c r="K122" s="175"/>
      <c r="L122" s="41"/>
      <c r="M122" s="176" t="s">
        <v>3</v>
      </c>
      <c r="N122" s="177" t="s">
        <v>51</v>
      </c>
      <c r="O122" s="74"/>
      <c r="P122" s="178">
        <f>O122*H122</f>
        <v>0</v>
      </c>
      <c r="Q122" s="178">
        <v>0.46</v>
      </c>
      <c r="R122" s="178">
        <f>Q122*H122</f>
        <v>135.80488</v>
      </c>
      <c r="S122" s="178">
        <v>0</v>
      </c>
      <c r="T122" s="179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180" t="s">
        <v>222</v>
      </c>
      <c r="AT122" s="180" t="s">
        <v>218</v>
      </c>
      <c r="AU122" s="180" t="s">
        <v>22</v>
      </c>
      <c r="AY122" s="20" t="s">
        <v>216</v>
      </c>
      <c r="BE122" s="181">
        <f>IF(N122="základní",J122,0)</f>
        <v>0</v>
      </c>
      <c r="BF122" s="181">
        <f>IF(N122="snížená",J122,0)</f>
        <v>0</v>
      </c>
      <c r="BG122" s="181">
        <f>IF(N122="zákl. přenesená",J122,0)</f>
        <v>0</v>
      </c>
      <c r="BH122" s="181">
        <f>IF(N122="sníž. přenesená",J122,0)</f>
        <v>0</v>
      </c>
      <c r="BI122" s="181">
        <f>IF(N122="nulová",J122,0)</f>
        <v>0</v>
      </c>
      <c r="BJ122" s="20" t="s">
        <v>88</v>
      </c>
      <c r="BK122" s="181">
        <f>ROUND(I122*H122,2)</f>
        <v>0</v>
      </c>
      <c r="BL122" s="20" t="s">
        <v>222</v>
      </c>
      <c r="BM122" s="180" t="s">
        <v>842</v>
      </c>
    </row>
    <row r="123" spans="1:47" s="2" customFormat="1" ht="12">
      <c r="A123" s="40"/>
      <c r="B123" s="41"/>
      <c r="C123" s="40"/>
      <c r="D123" s="183" t="s">
        <v>229</v>
      </c>
      <c r="E123" s="40"/>
      <c r="F123" s="191" t="s">
        <v>843</v>
      </c>
      <c r="G123" s="40"/>
      <c r="H123" s="40"/>
      <c r="I123" s="192"/>
      <c r="J123" s="40"/>
      <c r="K123" s="40"/>
      <c r="L123" s="41"/>
      <c r="M123" s="193"/>
      <c r="N123" s="194"/>
      <c r="O123" s="74"/>
      <c r="P123" s="74"/>
      <c r="Q123" s="74"/>
      <c r="R123" s="74"/>
      <c r="S123" s="74"/>
      <c r="T123" s="75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T123" s="20" t="s">
        <v>229</v>
      </c>
      <c r="AU123" s="20" t="s">
        <v>22</v>
      </c>
    </row>
    <row r="124" spans="1:51" s="13" customFormat="1" ht="12">
      <c r="A124" s="13"/>
      <c r="B124" s="182"/>
      <c r="C124" s="13"/>
      <c r="D124" s="183" t="s">
        <v>224</v>
      </c>
      <c r="E124" s="184" t="s">
        <v>3</v>
      </c>
      <c r="F124" s="185" t="s">
        <v>837</v>
      </c>
      <c r="G124" s="13"/>
      <c r="H124" s="186">
        <v>295.228</v>
      </c>
      <c r="I124" s="187"/>
      <c r="J124" s="13"/>
      <c r="K124" s="13"/>
      <c r="L124" s="182"/>
      <c r="M124" s="188"/>
      <c r="N124" s="189"/>
      <c r="O124" s="189"/>
      <c r="P124" s="189"/>
      <c r="Q124" s="189"/>
      <c r="R124" s="189"/>
      <c r="S124" s="189"/>
      <c r="T124" s="190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184" t="s">
        <v>224</v>
      </c>
      <c r="AU124" s="184" t="s">
        <v>22</v>
      </c>
      <c r="AV124" s="13" t="s">
        <v>22</v>
      </c>
      <c r="AW124" s="13" t="s">
        <v>41</v>
      </c>
      <c r="AX124" s="13" t="s">
        <v>88</v>
      </c>
      <c r="AY124" s="184" t="s">
        <v>216</v>
      </c>
    </row>
    <row r="125" spans="1:65" s="2" customFormat="1" ht="24.15" customHeight="1">
      <c r="A125" s="40"/>
      <c r="B125" s="167"/>
      <c r="C125" s="168" t="s">
        <v>302</v>
      </c>
      <c r="D125" s="168" t="s">
        <v>218</v>
      </c>
      <c r="E125" s="169" t="s">
        <v>844</v>
      </c>
      <c r="F125" s="170" t="s">
        <v>364</v>
      </c>
      <c r="G125" s="171" t="s">
        <v>221</v>
      </c>
      <c r="H125" s="172">
        <v>295.228</v>
      </c>
      <c r="I125" s="173"/>
      <c r="J125" s="174">
        <f>ROUND(I125*H125,2)</f>
        <v>0</v>
      </c>
      <c r="K125" s="175"/>
      <c r="L125" s="41"/>
      <c r="M125" s="176" t="s">
        <v>3</v>
      </c>
      <c r="N125" s="177" t="s">
        <v>51</v>
      </c>
      <c r="O125" s="74"/>
      <c r="P125" s="178">
        <f>O125*H125</f>
        <v>0</v>
      </c>
      <c r="Q125" s="178">
        <v>0.46</v>
      </c>
      <c r="R125" s="178">
        <f>Q125*H125</f>
        <v>135.80488</v>
      </c>
      <c r="S125" s="178">
        <v>0</v>
      </c>
      <c r="T125" s="179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180" t="s">
        <v>222</v>
      </c>
      <c r="AT125" s="180" t="s">
        <v>218</v>
      </c>
      <c r="AU125" s="180" t="s">
        <v>22</v>
      </c>
      <c r="AY125" s="20" t="s">
        <v>216</v>
      </c>
      <c r="BE125" s="181">
        <f>IF(N125="základní",J125,0)</f>
        <v>0</v>
      </c>
      <c r="BF125" s="181">
        <f>IF(N125="snížená",J125,0)</f>
        <v>0</v>
      </c>
      <c r="BG125" s="181">
        <f>IF(N125="zákl. přenesená",J125,0)</f>
        <v>0</v>
      </c>
      <c r="BH125" s="181">
        <f>IF(N125="sníž. přenesená",J125,0)</f>
        <v>0</v>
      </c>
      <c r="BI125" s="181">
        <f>IF(N125="nulová",J125,0)</f>
        <v>0</v>
      </c>
      <c r="BJ125" s="20" t="s">
        <v>88</v>
      </c>
      <c r="BK125" s="181">
        <f>ROUND(I125*H125,2)</f>
        <v>0</v>
      </c>
      <c r="BL125" s="20" t="s">
        <v>222</v>
      </c>
      <c r="BM125" s="180" t="s">
        <v>845</v>
      </c>
    </row>
    <row r="126" spans="1:47" s="2" customFormat="1" ht="12">
      <c r="A126" s="40"/>
      <c r="B126" s="41"/>
      <c r="C126" s="40"/>
      <c r="D126" s="183" t="s">
        <v>229</v>
      </c>
      <c r="E126" s="40"/>
      <c r="F126" s="191" t="s">
        <v>846</v>
      </c>
      <c r="G126" s="40"/>
      <c r="H126" s="40"/>
      <c r="I126" s="192"/>
      <c r="J126" s="40"/>
      <c r="K126" s="40"/>
      <c r="L126" s="41"/>
      <c r="M126" s="193"/>
      <c r="N126" s="194"/>
      <c r="O126" s="74"/>
      <c r="P126" s="74"/>
      <c r="Q126" s="74"/>
      <c r="R126" s="74"/>
      <c r="S126" s="74"/>
      <c r="T126" s="75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T126" s="20" t="s">
        <v>229</v>
      </c>
      <c r="AU126" s="20" t="s">
        <v>22</v>
      </c>
    </row>
    <row r="127" spans="1:51" s="13" customFormat="1" ht="12">
      <c r="A127" s="13"/>
      <c r="B127" s="182"/>
      <c r="C127" s="13"/>
      <c r="D127" s="183" t="s">
        <v>224</v>
      </c>
      <c r="E127" s="184" t="s">
        <v>3</v>
      </c>
      <c r="F127" s="185" t="s">
        <v>837</v>
      </c>
      <c r="G127" s="13"/>
      <c r="H127" s="186">
        <v>295.228</v>
      </c>
      <c r="I127" s="187"/>
      <c r="J127" s="13"/>
      <c r="K127" s="13"/>
      <c r="L127" s="182"/>
      <c r="M127" s="188"/>
      <c r="N127" s="189"/>
      <c r="O127" s="189"/>
      <c r="P127" s="189"/>
      <c r="Q127" s="189"/>
      <c r="R127" s="189"/>
      <c r="S127" s="189"/>
      <c r="T127" s="190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184" t="s">
        <v>224</v>
      </c>
      <c r="AU127" s="184" t="s">
        <v>22</v>
      </c>
      <c r="AV127" s="13" t="s">
        <v>22</v>
      </c>
      <c r="AW127" s="13" t="s">
        <v>41</v>
      </c>
      <c r="AX127" s="13" t="s">
        <v>88</v>
      </c>
      <c r="AY127" s="184" t="s">
        <v>216</v>
      </c>
    </row>
    <row r="128" spans="1:65" s="2" customFormat="1" ht="24.15" customHeight="1">
      <c r="A128" s="40"/>
      <c r="B128" s="167"/>
      <c r="C128" s="168" t="s">
        <v>307</v>
      </c>
      <c r="D128" s="168" t="s">
        <v>218</v>
      </c>
      <c r="E128" s="169" t="s">
        <v>847</v>
      </c>
      <c r="F128" s="170" t="s">
        <v>848</v>
      </c>
      <c r="G128" s="171" t="s">
        <v>221</v>
      </c>
      <c r="H128" s="172">
        <v>277.258</v>
      </c>
      <c r="I128" s="173"/>
      <c r="J128" s="174">
        <f>ROUND(I128*H128,2)</f>
        <v>0</v>
      </c>
      <c r="K128" s="175"/>
      <c r="L128" s="41"/>
      <c r="M128" s="176" t="s">
        <v>3</v>
      </c>
      <c r="N128" s="177" t="s">
        <v>51</v>
      </c>
      <c r="O128" s="74"/>
      <c r="P128" s="178">
        <f>O128*H128</f>
        <v>0</v>
      </c>
      <c r="Q128" s="178">
        <v>0.00034</v>
      </c>
      <c r="R128" s="178">
        <f>Q128*H128</f>
        <v>0.09426772</v>
      </c>
      <c r="S128" s="178">
        <v>0</v>
      </c>
      <c r="T128" s="179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180" t="s">
        <v>222</v>
      </c>
      <c r="AT128" s="180" t="s">
        <v>218</v>
      </c>
      <c r="AU128" s="180" t="s">
        <v>22</v>
      </c>
      <c r="AY128" s="20" t="s">
        <v>216</v>
      </c>
      <c r="BE128" s="181">
        <f>IF(N128="základní",J128,0)</f>
        <v>0</v>
      </c>
      <c r="BF128" s="181">
        <f>IF(N128="snížená",J128,0)</f>
        <v>0</v>
      </c>
      <c r="BG128" s="181">
        <f>IF(N128="zákl. přenesená",J128,0)</f>
        <v>0</v>
      </c>
      <c r="BH128" s="181">
        <f>IF(N128="sníž. přenesená",J128,0)</f>
        <v>0</v>
      </c>
      <c r="BI128" s="181">
        <f>IF(N128="nulová",J128,0)</f>
        <v>0</v>
      </c>
      <c r="BJ128" s="20" t="s">
        <v>88</v>
      </c>
      <c r="BK128" s="181">
        <f>ROUND(I128*H128,2)</f>
        <v>0</v>
      </c>
      <c r="BL128" s="20" t="s">
        <v>222</v>
      </c>
      <c r="BM128" s="180" t="s">
        <v>849</v>
      </c>
    </row>
    <row r="129" spans="1:51" s="13" customFormat="1" ht="12">
      <c r="A129" s="13"/>
      <c r="B129" s="182"/>
      <c r="C129" s="13"/>
      <c r="D129" s="183" t="s">
        <v>224</v>
      </c>
      <c r="E129" s="184" t="s">
        <v>3</v>
      </c>
      <c r="F129" s="185" t="s">
        <v>850</v>
      </c>
      <c r="G129" s="13"/>
      <c r="H129" s="186">
        <v>277.258</v>
      </c>
      <c r="I129" s="187"/>
      <c r="J129" s="13"/>
      <c r="K129" s="13"/>
      <c r="L129" s="182"/>
      <c r="M129" s="188"/>
      <c r="N129" s="189"/>
      <c r="O129" s="189"/>
      <c r="P129" s="189"/>
      <c r="Q129" s="189"/>
      <c r="R129" s="189"/>
      <c r="S129" s="189"/>
      <c r="T129" s="190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184" t="s">
        <v>224</v>
      </c>
      <c r="AU129" s="184" t="s">
        <v>22</v>
      </c>
      <c r="AV129" s="13" t="s">
        <v>22</v>
      </c>
      <c r="AW129" s="13" t="s">
        <v>41</v>
      </c>
      <c r="AX129" s="13" t="s">
        <v>88</v>
      </c>
      <c r="AY129" s="184" t="s">
        <v>216</v>
      </c>
    </row>
    <row r="130" spans="1:65" s="2" customFormat="1" ht="37.8" customHeight="1">
      <c r="A130" s="40"/>
      <c r="B130" s="167"/>
      <c r="C130" s="168" t="s">
        <v>313</v>
      </c>
      <c r="D130" s="168" t="s">
        <v>218</v>
      </c>
      <c r="E130" s="169" t="s">
        <v>851</v>
      </c>
      <c r="F130" s="170" t="s">
        <v>852</v>
      </c>
      <c r="G130" s="171" t="s">
        <v>221</v>
      </c>
      <c r="H130" s="172">
        <v>554.515</v>
      </c>
      <c r="I130" s="173"/>
      <c r="J130" s="174">
        <f>ROUND(I130*H130,2)</f>
        <v>0</v>
      </c>
      <c r="K130" s="175"/>
      <c r="L130" s="41"/>
      <c r="M130" s="176" t="s">
        <v>3</v>
      </c>
      <c r="N130" s="177" t="s">
        <v>51</v>
      </c>
      <c r="O130" s="74"/>
      <c r="P130" s="178">
        <f>O130*H130</f>
        <v>0</v>
      </c>
      <c r="Q130" s="178">
        <v>0.12966</v>
      </c>
      <c r="R130" s="178">
        <f>Q130*H130</f>
        <v>71.89841489999999</v>
      </c>
      <c r="S130" s="178">
        <v>0</v>
      </c>
      <c r="T130" s="179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180" t="s">
        <v>222</v>
      </c>
      <c r="AT130" s="180" t="s">
        <v>218</v>
      </c>
      <c r="AU130" s="180" t="s">
        <v>22</v>
      </c>
      <c r="AY130" s="20" t="s">
        <v>216</v>
      </c>
      <c r="BE130" s="181">
        <f>IF(N130="základní",J130,0)</f>
        <v>0</v>
      </c>
      <c r="BF130" s="181">
        <f>IF(N130="snížená",J130,0)</f>
        <v>0</v>
      </c>
      <c r="BG130" s="181">
        <f>IF(N130="zákl. přenesená",J130,0)</f>
        <v>0</v>
      </c>
      <c r="BH130" s="181">
        <f>IF(N130="sníž. přenesená",J130,0)</f>
        <v>0</v>
      </c>
      <c r="BI130" s="181">
        <f>IF(N130="nulová",J130,0)</f>
        <v>0</v>
      </c>
      <c r="BJ130" s="20" t="s">
        <v>88</v>
      </c>
      <c r="BK130" s="181">
        <f>ROUND(I130*H130,2)</f>
        <v>0</v>
      </c>
      <c r="BL130" s="20" t="s">
        <v>222</v>
      </c>
      <c r="BM130" s="180" t="s">
        <v>853</v>
      </c>
    </row>
    <row r="131" spans="1:47" s="2" customFormat="1" ht="12">
      <c r="A131" s="40"/>
      <c r="B131" s="41"/>
      <c r="C131" s="40"/>
      <c r="D131" s="183" t="s">
        <v>229</v>
      </c>
      <c r="E131" s="40"/>
      <c r="F131" s="191" t="s">
        <v>854</v>
      </c>
      <c r="G131" s="40"/>
      <c r="H131" s="40"/>
      <c r="I131" s="192"/>
      <c r="J131" s="40"/>
      <c r="K131" s="40"/>
      <c r="L131" s="41"/>
      <c r="M131" s="193"/>
      <c r="N131" s="194"/>
      <c r="O131" s="74"/>
      <c r="P131" s="74"/>
      <c r="Q131" s="74"/>
      <c r="R131" s="74"/>
      <c r="S131" s="74"/>
      <c r="T131" s="75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T131" s="20" t="s">
        <v>229</v>
      </c>
      <c r="AU131" s="20" t="s">
        <v>22</v>
      </c>
    </row>
    <row r="132" spans="1:51" s="13" customFormat="1" ht="12">
      <c r="A132" s="13"/>
      <c r="B132" s="182"/>
      <c r="C132" s="13"/>
      <c r="D132" s="183" t="s">
        <v>224</v>
      </c>
      <c r="E132" s="184" t="s">
        <v>3</v>
      </c>
      <c r="F132" s="185" t="s">
        <v>855</v>
      </c>
      <c r="G132" s="13"/>
      <c r="H132" s="186">
        <v>554.515</v>
      </c>
      <c r="I132" s="187"/>
      <c r="J132" s="13"/>
      <c r="K132" s="13"/>
      <c r="L132" s="182"/>
      <c r="M132" s="188"/>
      <c r="N132" s="189"/>
      <c r="O132" s="189"/>
      <c r="P132" s="189"/>
      <c r="Q132" s="189"/>
      <c r="R132" s="189"/>
      <c r="S132" s="189"/>
      <c r="T132" s="190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184" t="s">
        <v>224</v>
      </c>
      <c r="AU132" s="184" t="s">
        <v>22</v>
      </c>
      <c r="AV132" s="13" t="s">
        <v>22</v>
      </c>
      <c r="AW132" s="13" t="s">
        <v>41</v>
      </c>
      <c r="AX132" s="13" t="s">
        <v>88</v>
      </c>
      <c r="AY132" s="184" t="s">
        <v>216</v>
      </c>
    </row>
    <row r="133" spans="1:65" s="2" customFormat="1" ht="24.15" customHeight="1">
      <c r="A133" s="40"/>
      <c r="B133" s="167"/>
      <c r="C133" s="168" t="s">
        <v>318</v>
      </c>
      <c r="D133" s="168" t="s">
        <v>218</v>
      </c>
      <c r="E133" s="169" t="s">
        <v>856</v>
      </c>
      <c r="F133" s="170" t="s">
        <v>857</v>
      </c>
      <c r="G133" s="171" t="s">
        <v>221</v>
      </c>
      <c r="H133" s="172">
        <v>554.515</v>
      </c>
      <c r="I133" s="173"/>
      <c r="J133" s="174">
        <f>ROUND(I133*H133,2)</f>
        <v>0</v>
      </c>
      <c r="K133" s="175"/>
      <c r="L133" s="41"/>
      <c r="M133" s="176" t="s">
        <v>3</v>
      </c>
      <c r="N133" s="177" t="s">
        <v>51</v>
      </c>
      <c r="O133" s="74"/>
      <c r="P133" s="178">
        <f>O133*H133</f>
        <v>0</v>
      </c>
      <c r="Q133" s="178">
        <v>0.00041</v>
      </c>
      <c r="R133" s="178">
        <f>Q133*H133</f>
        <v>0.22735115</v>
      </c>
      <c r="S133" s="178">
        <v>0</v>
      </c>
      <c r="T133" s="179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180" t="s">
        <v>222</v>
      </c>
      <c r="AT133" s="180" t="s">
        <v>218</v>
      </c>
      <c r="AU133" s="180" t="s">
        <v>22</v>
      </c>
      <c r="AY133" s="20" t="s">
        <v>216</v>
      </c>
      <c r="BE133" s="181">
        <f>IF(N133="základní",J133,0)</f>
        <v>0</v>
      </c>
      <c r="BF133" s="181">
        <f>IF(N133="snížená",J133,0)</f>
        <v>0</v>
      </c>
      <c r="BG133" s="181">
        <f>IF(N133="zákl. přenesená",J133,0)</f>
        <v>0</v>
      </c>
      <c r="BH133" s="181">
        <f>IF(N133="sníž. přenesená",J133,0)</f>
        <v>0</v>
      </c>
      <c r="BI133" s="181">
        <f>IF(N133="nulová",J133,0)</f>
        <v>0</v>
      </c>
      <c r="BJ133" s="20" t="s">
        <v>88</v>
      </c>
      <c r="BK133" s="181">
        <f>ROUND(I133*H133,2)</f>
        <v>0</v>
      </c>
      <c r="BL133" s="20" t="s">
        <v>222</v>
      </c>
      <c r="BM133" s="180" t="s">
        <v>858</v>
      </c>
    </row>
    <row r="134" spans="1:51" s="13" customFormat="1" ht="12">
      <c r="A134" s="13"/>
      <c r="B134" s="182"/>
      <c r="C134" s="13"/>
      <c r="D134" s="183" t="s">
        <v>224</v>
      </c>
      <c r="E134" s="184" t="s">
        <v>3</v>
      </c>
      <c r="F134" s="185" t="s">
        <v>855</v>
      </c>
      <c r="G134" s="13"/>
      <c r="H134" s="186">
        <v>554.515</v>
      </c>
      <c r="I134" s="187"/>
      <c r="J134" s="13"/>
      <c r="K134" s="13"/>
      <c r="L134" s="182"/>
      <c r="M134" s="188"/>
      <c r="N134" s="189"/>
      <c r="O134" s="189"/>
      <c r="P134" s="189"/>
      <c r="Q134" s="189"/>
      <c r="R134" s="189"/>
      <c r="S134" s="189"/>
      <c r="T134" s="190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184" t="s">
        <v>224</v>
      </c>
      <c r="AU134" s="184" t="s">
        <v>22</v>
      </c>
      <c r="AV134" s="13" t="s">
        <v>22</v>
      </c>
      <c r="AW134" s="13" t="s">
        <v>41</v>
      </c>
      <c r="AX134" s="13" t="s">
        <v>88</v>
      </c>
      <c r="AY134" s="184" t="s">
        <v>216</v>
      </c>
    </row>
    <row r="135" spans="1:65" s="2" customFormat="1" ht="37.8" customHeight="1">
      <c r="A135" s="40"/>
      <c r="B135" s="167"/>
      <c r="C135" s="168" t="s">
        <v>324</v>
      </c>
      <c r="D135" s="168" t="s">
        <v>218</v>
      </c>
      <c r="E135" s="169" t="s">
        <v>859</v>
      </c>
      <c r="F135" s="170" t="s">
        <v>860</v>
      </c>
      <c r="G135" s="171" t="s">
        <v>221</v>
      </c>
      <c r="H135" s="172">
        <v>256.72</v>
      </c>
      <c r="I135" s="173"/>
      <c r="J135" s="174">
        <f>ROUND(I135*H135,2)</f>
        <v>0</v>
      </c>
      <c r="K135" s="175"/>
      <c r="L135" s="41"/>
      <c r="M135" s="176" t="s">
        <v>3</v>
      </c>
      <c r="N135" s="177" t="s">
        <v>51</v>
      </c>
      <c r="O135" s="74"/>
      <c r="P135" s="178">
        <f>O135*H135</f>
        <v>0</v>
      </c>
      <c r="Q135" s="178">
        <v>0.12966</v>
      </c>
      <c r="R135" s="178">
        <f>Q135*H135</f>
        <v>33.286315200000004</v>
      </c>
      <c r="S135" s="178">
        <v>0</v>
      </c>
      <c r="T135" s="179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180" t="s">
        <v>222</v>
      </c>
      <c r="AT135" s="180" t="s">
        <v>218</v>
      </c>
      <c r="AU135" s="180" t="s">
        <v>22</v>
      </c>
      <c r="AY135" s="20" t="s">
        <v>216</v>
      </c>
      <c r="BE135" s="181">
        <f>IF(N135="základní",J135,0)</f>
        <v>0</v>
      </c>
      <c r="BF135" s="181">
        <f>IF(N135="snížená",J135,0)</f>
        <v>0</v>
      </c>
      <c r="BG135" s="181">
        <f>IF(N135="zákl. přenesená",J135,0)</f>
        <v>0</v>
      </c>
      <c r="BH135" s="181">
        <f>IF(N135="sníž. přenesená",J135,0)</f>
        <v>0</v>
      </c>
      <c r="BI135" s="181">
        <f>IF(N135="nulová",J135,0)</f>
        <v>0</v>
      </c>
      <c r="BJ135" s="20" t="s">
        <v>88</v>
      </c>
      <c r="BK135" s="181">
        <f>ROUND(I135*H135,2)</f>
        <v>0</v>
      </c>
      <c r="BL135" s="20" t="s">
        <v>222</v>
      </c>
      <c r="BM135" s="180" t="s">
        <v>861</v>
      </c>
    </row>
    <row r="136" spans="1:51" s="13" customFormat="1" ht="12">
      <c r="A136" s="13"/>
      <c r="B136" s="182"/>
      <c r="C136" s="13"/>
      <c r="D136" s="183" t="s">
        <v>224</v>
      </c>
      <c r="E136" s="184" t="s">
        <v>3</v>
      </c>
      <c r="F136" s="185" t="s">
        <v>862</v>
      </c>
      <c r="G136" s="13"/>
      <c r="H136" s="186">
        <v>256.72</v>
      </c>
      <c r="I136" s="187"/>
      <c r="J136" s="13"/>
      <c r="K136" s="13"/>
      <c r="L136" s="182"/>
      <c r="M136" s="188"/>
      <c r="N136" s="189"/>
      <c r="O136" s="189"/>
      <c r="P136" s="189"/>
      <c r="Q136" s="189"/>
      <c r="R136" s="189"/>
      <c r="S136" s="189"/>
      <c r="T136" s="190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184" t="s">
        <v>224</v>
      </c>
      <c r="AU136" s="184" t="s">
        <v>22</v>
      </c>
      <c r="AV136" s="13" t="s">
        <v>22</v>
      </c>
      <c r="AW136" s="13" t="s">
        <v>41</v>
      </c>
      <c r="AX136" s="13" t="s">
        <v>88</v>
      </c>
      <c r="AY136" s="184" t="s">
        <v>216</v>
      </c>
    </row>
    <row r="137" spans="1:63" s="12" customFormat="1" ht="22.8" customHeight="1">
      <c r="A137" s="12"/>
      <c r="B137" s="154"/>
      <c r="C137" s="12"/>
      <c r="D137" s="155" t="s">
        <v>79</v>
      </c>
      <c r="E137" s="165" t="s">
        <v>263</v>
      </c>
      <c r="F137" s="165" t="s">
        <v>438</v>
      </c>
      <c r="G137" s="12"/>
      <c r="H137" s="12"/>
      <c r="I137" s="157"/>
      <c r="J137" s="166">
        <f>BK137</f>
        <v>0</v>
      </c>
      <c r="K137" s="12"/>
      <c r="L137" s="154"/>
      <c r="M137" s="159"/>
      <c r="N137" s="160"/>
      <c r="O137" s="160"/>
      <c r="P137" s="161">
        <f>SUM(P138:P144)</f>
        <v>0</v>
      </c>
      <c r="Q137" s="160"/>
      <c r="R137" s="161">
        <f>SUM(R138:R144)</f>
        <v>8.99587476</v>
      </c>
      <c r="S137" s="160"/>
      <c r="T137" s="162">
        <f>SUM(T138:T144)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155" t="s">
        <v>88</v>
      </c>
      <c r="AT137" s="163" t="s">
        <v>79</v>
      </c>
      <c r="AU137" s="163" t="s">
        <v>88</v>
      </c>
      <c r="AY137" s="155" t="s">
        <v>216</v>
      </c>
      <c r="BK137" s="164">
        <f>SUM(BK138:BK144)</f>
        <v>0</v>
      </c>
    </row>
    <row r="138" spans="1:65" s="2" customFormat="1" ht="49.05" customHeight="1">
      <c r="A138" s="40"/>
      <c r="B138" s="167"/>
      <c r="C138" s="168" t="s">
        <v>8</v>
      </c>
      <c r="D138" s="168" t="s">
        <v>218</v>
      </c>
      <c r="E138" s="169" t="s">
        <v>522</v>
      </c>
      <c r="F138" s="170" t="s">
        <v>523</v>
      </c>
      <c r="G138" s="171" t="s">
        <v>260</v>
      </c>
      <c r="H138" s="172">
        <v>25.32</v>
      </c>
      <c r="I138" s="173"/>
      <c r="J138" s="174">
        <f>ROUND(I138*H138,2)</f>
        <v>0</v>
      </c>
      <c r="K138" s="175"/>
      <c r="L138" s="41"/>
      <c r="M138" s="176" t="s">
        <v>3</v>
      </c>
      <c r="N138" s="177" t="s">
        <v>51</v>
      </c>
      <c r="O138" s="74"/>
      <c r="P138" s="178">
        <f>O138*H138</f>
        <v>0</v>
      </c>
      <c r="Q138" s="178">
        <v>0.14067</v>
      </c>
      <c r="R138" s="178">
        <f>Q138*H138</f>
        <v>3.5617644</v>
      </c>
      <c r="S138" s="178">
        <v>0</v>
      </c>
      <c r="T138" s="179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180" t="s">
        <v>222</v>
      </c>
      <c r="AT138" s="180" t="s">
        <v>218</v>
      </c>
      <c r="AU138" s="180" t="s">
        <v>22</v>
      </c>
      <c r="AY138" s="20" t="s">
        <v>216</v>
      </c>
      <c r="BE138" s="181">
        <f>IF(N138="základní",J138,0)</f>
        <v>0</v>
      </c>
      <c r="BF138" s="181">
        <f>IF(N138="snížená",J138,0)</f>
        <v>0</v>
      </c>
      <c r="BG138" s="181">
        <f>IF(N138="zákl. přenesená",J138,0)</f>
        <v>0</v>
      </c>
      <c r="BH138" s="181">
        <f>IF(N138="sníž. přenesená",J138,0)</f>
        <v>0</v>
      </c>
      <c r="BI138" s="181">
        <f>IF(N138="nulová",J138,0)</f>
        <v>0</v>
      </c>
      <c r="BJ138" s="20" t="s">
        <v>88</v>
      </c>
      <c r="BK138" s="181">
        <f>ROUND(I138*H138,2)</f>
        <v>0</v>
      </c>
      <c r="BL138" s="20" t="s">
        <v>222</v>
      </c>
      <c r="BM138" s="180" t="s">
        <v>863</v>
      </c>
    </row>
    <row r="139" spans="1:51" s="13" customFormat="1" ht="12">
      <c r="A139" s="13"/>
      <c r="B139" s="182"/>
      <c r="C139" s="13"/>
      <c r="D139" s="183" t="s">
        <v>224</v>
      </c>
      <c r="E139" s="184" t="s">
        <v>3</v>
      </c>
      <c r="F139" s="185" t="s">
        <v>864</v>
      </c>
      <c r="G139" s="13"/>
      <c r="H139" s="186">
        <v>25.32</v>
      </c>
      <c r="I139" s="187"/>
      <c r="J139" s="13"/>
      <c r="K139" s="13"/>
      <c r="L139" s="182"/>
      <c r="M139" s="188"/>
      <c r="N139" s="189"/>
      <c r="O139" s="189"/>
      <c r="P139" s="189"/>
      <c r="Q139" s="189"/>
      <c r="R139" s="189"/>
      <c r="S139" s="189"/>
      <c r="T139" s="190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184" t="s">
        <v>224</v>
      </c>
      <c r="AU139" s="184" t="s">
        <v>22</v>
      </c>
      <c r="AV139" s="13" t="s">
        <v>22</v>
      </c>
      <c r="AW139" s="13" t="s">
        <v>41</v>
      </c>
      <c r="AX139" s="13" t="s">
        <v>88</v>
      </c>
      <c r="AY139" s="184" t="s">
        <v>216</v>
      </c>
    </row>
    <row r="140" spans="1:65" s="2" customFormat="1" ht="14.4" customHeight="1">
      <c r="A140" s="40"/>
      <c r="B140" s="167"/>
      <c r="C140" s="203" t="s">
        <v>335</v>
      </c>
      <c r="D140" s="203" t="s">
        <v>355</v>
      </c>
      <c r="E140" s="204" t="s">
        <v>530</v>
      </c>
      <c r="F140" s="205" t="s">
        <v>531</v>
      </c>
      <c r="G140" s="206" t="s">
        <v>260</v>
      </c>
      <c r="H140" s="207">
        <v>26.586</v>
      </c>
      <c r="I140" s="208"/>
      <c r="J140" s="209">
        <f>ROUND(I140*H140,2)</f>
        <v>0</v>
      </c>
      <c r="K140" s="210"/>
      <c r="L140" s="211"/>
      <c r="M140" s="212" t="s">
        <v>3</v>
      </c>
      <c r="N140" s="213" t="s">
        <v>51</v>
      </c>
      <c r="O140" s="74"/>
      <c r="P140" s="178">
        <f>O140*H140</f>
        <v>0</v>
      </c>
      <c r="Q140" s="178">
        <v>0.2</v>
      </c>
      <c r="R140" s="178">
        <f>Q140*H140</f>
        <v>5.3172</v>
      </c>
      <c r="S140" s="178">
        <v>0</v>
      </c>
      <c r="T140" s="179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180" t="s">
        <v>257</v>
      </c>
      <c r="AT140" s="180" t="s">
        <v>355</v>
      </c>
      <c r="AU140" s="180" t="s">
        <v>22</v>
      </c>
      <c r="AY140" s="20" t="s">
        <v>216</v>
      </c>
      <c r="BE140" s="181">
        <f>IF(N140="základní",J140,0)</f>
        <v>0</v>
      </c>
      <c r="BF140" s="181">
        <f>IF(N140="snížená",J140,0)</f>
        <v>0</v>
      </c>
      <c r="BG140" s="181">
        <f>IF(N140="zákl. přenesená",J140,0)</f>
        <v>0</v>
      </c>
      <c r="BH140" s="181">
        <f>IF(N140="sníž. přenesená",J140,0)</f>
        <v>0</v>
      </c>
      <c r="BI140" s="181">
        <f>IF(N140="nulová",J140,0)</f>
        <v>0</v>
      </c>
      <c r="BJ140" s="20" t="s">
        <v>88</v>
      </c>
      <c r="BK140" s="181">
        <f>ROUND(I140*H140,2)</f>
        <v>0</v>
      </c>
      <c r="BL140" s="20" t="s">
        <v>222</v>
      </c>
      <c r="BM140" s="180" t="s">
        <v>865</v>
      </c>
    </row>
    <row r="141" spans="1:51" s="13" customFormat="1" ht="12">
      <c r="A141" s="13"/>
      <c r="B141" s="182"/>
      <c r="C141" s="13"/>
      <c r="D141" s="183" t="s">
        <v>224</v>
      </c>
      <c r="E141" s="13"/>
      <c r="F141" s="185" t="s">
        <v>866</v>
      </c>
      <c r="G141" s="13"/>
      <c r="H141" s="186">
        <v>26.586</v>
      </c>
      <c r="I141" s="187"/>
      <c r="J141" s="13"/>
      <c r="K141" s="13"/>
      <c r="L141" s="182"/>
      <c r="M141" s="188"/>
      <c r="N141" s="189"/>
      <c r="O141" s="189"/>
      <c r="P141" s="189"/>
      <c r="Q141" s="189"/>
      <c r="R141" s="189"/>
      <c r="S141" s="189"/>
      <c r="T141" s="190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184" t="s">
        <v>224</v>
      </c>
      <c r="AU141" s="184" t="s">
        <v>22</v>
      </c>
      <c r="AV141" s="13" t="s">
        <v>22</v>
      </c>
      <c r="AW141" s="13" t="s">
        <v>4</v>
      </c>
      <c r="AX141" s="13" t="s">
        <v>88</v>
      </c>
      <c r="AY141" s="184" t="s">
        <v>216</v>
      </c>
    </row>
    <row r="142" spans="1:65" s="2" customFormat="1" ht="24.15" customHeight="1">
      <c r="A142" s="40"/>
      <c r="B142" s="167"/>
      <c r="C142" s="168" t="s">
        <v>340</v>
      </c>
      <c r="D142" s="168" t="s">
        <v>218</v>
      </c>
      <c r="E142" s="169" t="s">
        <v>535</v>
      </c>
      <c r="F142" s="170" t="s">
        <v>536</v>
      </c>
      <c r="G142" s="171" t="s">
        <v>221</v>
      </c>
      <c r="H142" s="172">
        <v>324.751</v>
      </c>
      <c r="I142" s="173"/>
      <c r="J142" s="174">
        <f>ROUND(I142*H142,2)</f>
        <v>0</v>
      </c>
      <c r="K142" s="175"/>
      <c r="L142" s="41"/>
      <c r="M142" s="176" t="s">
        <v>3</v>
      </c>
      <c r="N142" s="177" t="s">
        <v>51</v>
      </c>
      <c r="O142" s="74"/>
      <c r="P142" s="178">
        <f>O142*H142</f>
        <v>0</v>
      </c>
      <c r="Q142" s="178">
        <v>0.00036</v>
      </c>
      <c r="R142" s="178">
        <f>Q142*H142</f>
        <v>0.11691036</v>
      </c>
      <c r="S142" s="178">
        <v>0</v>
      </c>
      <c r="T142" s="179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180" t="s">
        <v>222</v>
      </c>
      <c r="AT142" s="180" t="s">
        <v>218</v>
      </c>
      <c r="AU142" s="180" t="s">
        <v>22</v>
      </c>
      <c r="AY142" s="20" t="s">
        <v>216</v>
      </c>
      <c r="BE142" s="181">
        <f>IF(N142="základní",J142,0)</f>
        <v>0</v>
      </c>
      <c r="BF142" s="181">
        <f>IF(N142="snížená",J142,0)</f>
        <v>0</v>
      </c>
      <c r="BG142" s="181">
        <f>IF(N142="zákl. přenesená",J142,0)</f>
        <v>0</v>
      </c>
      <c r="BH142" s="181">
        <f>IF(N142="sníž. přenesená",J142,0)</f>
        <v>0</v>
      </c>
      <c r="BI142" s="181">
        <f>IF(N142="nulová",J142,0)</f>
        <v>0</v>
      </c>
      <c r="BJ142" s="20" t="s">
        <v>88</v>
      </c>
      <c r="BK142" s="181">
        <f>ROUND(I142*H142,2)</f>
        <v>0</v>
      </c>
      <c r="BL142" s="20" t="s">
        <v>222</v>
      </c>
      <c r="BM142" s="180" t="s">
        <v>867</v>
      </c>
    </row>
    <row r="143" spans="1:51" s="13" customFormat="1" ht="12">
      <c r="A143" s="13"/>
      <c r="B143" s="182"/>
      <c r="C143" s="13"/>
      <c r="D143" s="183" t="s">
        <v>224</v>
      </c>
      <c r="E143" s="184" t="s">
        <v>3</v>
      </c>
      <c r="F143" s="185" t="s">
        <v>837</v>
      </c>
      <c r="G143" s="13"/>
      <c r="H143" s="186">
        <v>295.228</v>
      </c>
      <c r="I143" s="187"/>
      <c r="J143" s="13"/>
      <c r="K143" s="13"/>
      <c r="L143" s="182"/>
      <c r="M143" s="188"/>
      <c r="N143" s="189"/>
      <c r="O143" s="189"/>
      <c r="P143" s="189"/>
      <c r="Q143" s="189"/>
      <c r="R143" s="189"/>
      <c r="S143" s="189"/>
      <c r="T143" s="190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184" t="s">
        <v>224</v>
      </c>
      <c r="AU143" s="184" t="s">
        <v>22</v>
      </c>
      <c r="AV143" s="13" t="s">
        <v>22</v>
      </c>
      <c r="AW143" s="13" t="s">
        <v>41</v>
      </c>
      <c r="AX143" s="13" t="s">
        <v>88</v>
      </c>
      <c r="AY143" s="184" t="s">
        <v>216</v>
      </c>
    </row>
    <row r="144" spans="1:51" s="13" customFormat="1" ht="12">
      <c r="A144" s="13"/>
      <c r="B144" s="182"/>
      <c r="C144" s="13"/>
      <c r="D144" s="183" t="s">
        <v>224</v>
      </c>
      <c r="E144" s="13"/>
      <c r="F144" s="185" t="s">
        <v>868</v>
      </c>
      <c r="G144" s="13"/>
      <c r="H144" s="186">
        <v>324.751</v>
      </c>
      <c r="I144" s="187"/>
      <c r="J144" s="13"/>
      <c r="K144" s="13"/>
      <c r="L144" s="182"/>
      <c r="M144" s="188"/>
      <c r="N144" s="189"/>
      <c r="O144" s="189"/>
      <c r="P144" s="189"/>
      <c r="Q144" s="189"/>
      <c r="R144" s="189"/>
      <c r="S144" s="189"/>
      <c r="T144" s="190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184" t="s">
        <v>224</v>
      </c>
      <c r="AU144" s="184" t="s">
        <v>22</v>
      </c>
      <c r="AV144" s="13" t="s">
        <v>22</v>
      </c>
      <c r="AW144" s="13" t="s">
        <v>4</v>
      </c>
      <c r="AX144" s="13" t="s">
        <v>88</v>
      </c>
      <c r="AY144" s="184" t="s">
        <v>216</v>
      </c>
    </row>
    <row r="145" spans="1:63" s="12" customFormat="1" ht="22.8" customHeight="1">
      <c r="A145" s="12"/>
      <c r="B145" s="154"/>
      <c r="C145" s="12"/>
      <c r="D145" s="155" t="s">
        <v>79</v>
      </c>
      <c r="E145" s="165" t="s">
        <v>555</v>
      </c>
      <c r="F145" s="165" t="s">
        <v>556</v>
      </c>
      <c r="G145" s="12"/>
      <c r="H145" s="12"/>
      <c r="I145" s="157"/>
      <c r="J145" s="166">
        <f>BK145</f>
        <v>0</v>
      </c>
      <c r="K145" s="12"/>
      <c r="L145" s="154"/>
      <c r="M145" s="159"/>
      <c r="N145" s="160"/>
      <c r="O145" s="160"/>
      <c r="P145" s="161">
        <f>SUM(P146:P163)</f>
        <v>0</v>
      </c>
      <c r="Q145" s="160"/>
      <c r="R145" s="161">
        <f>SUM(R146:R163)</f>
        <v>0</v>
      </c>
      <c r="S145" s="160"/>
      <c r="T145" s="162">
        <f>SUM(T146:T163)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155" t="s">
        <v>88</v>
      </c>
      <c r="AT145" s="163" t="s">
        <v>79</v>
      </c>
      <c r="AU145" s="163" t="s">
        <v>88</v>
      </c>
      <c r="AY145" s="155" t="s">
        <v>216</v>
      </c>
      <c r="BK145" s="164">
        <f>SUM(BK146:BK163)</f>
        <v>0</v>
      </c>
    </row>
    <row r="146" spans="1:65" s="2" customFormat="1" ht="37.8" customHeight="1">
      <c r="A146" s="40"/>
      <c r="B146" s="167"/>
      <c r="C146" s="168" t="s">
        <v>345</v>
      </c>
      <c r="D146" s="168" t="s">
        <v>218</v>
      </c>
      <c r="E146" s="169" t="s">
        <v>558</v>
      </c>
      <c r="F146" s="170" t="s">
        <v>559</v>
      </c>
      <c r="G146" s="171" t="s">
        <v>299</v>
      </c>
      <c r="H146" s="172">
        <v>323.361</v>
      </c>
      <c r="I146" s="173"/>
      <c r="J146" s="174">
        <f>ROUND(I146*H146,2)</f>
        <v>0</v>
      </c>
      <c r="K146" s="175"/>
      <c r="L146" s="41"/>
      <c r="M146" s="176" t="s">
        <v>3</v>
      </c>
      <c r="N146" s="177" t="s">
        <v>51</v>
      </c>
      <c r="O146" s="74"/>
      <c r="P146" s="178">
        <f>O146*H146</f>
        <v>0</v>
      </c>
      <c r="Q146" s="178">
        <v>0</v>
      </c>
      <c r="R146" s="178">
        <f>Q146*H146</f>
        <v>0</v>
      </c>
      <c r="S146" s="178">
        <v>0</v>
      </c>
      <c r="T146" s="179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180" t="s">
        <v>222</v>
      </c>
      <c r="AT146" s="180" t="s">
        <v>218</v>
      </c>
      <c r="AU146" s="180" t="s">
        <v>22</v>
      </c>
      <c r="AY146" s="20" t="s">
        <v>216</v>
      </c>
      <c r="BE146" s="181">
        <f>IF(N146="základní",J146,0)</f>
        <v>0</v>
      </c>
      <c r="BF146" s="181">
        <f>IF(N146="snížená",J146,0)</f>
        <v>0</v>
      </c>
      <c r="BG146" s="181">
        <f>IF(N146="zákl. přenesená",J146,0)</f>
        <v>0</v>
      </c>
      <c r="BH146" s="181">
        <f>IF(N146="sníž. přenesená",J146,0)</f>
        <v>0</v>
      </c>
      <c r="BI146" s="181">
        <f>IF(N146="nulová",J146,0)</f>
        <v>0</v>
      </c>
      <c r="BJ146" s="20" t="s">
        <v>88</v>
      </c>
      <c r="BK146" s="181">
        <f>ROUND(I146*H146,2)</f>
        <v>0</v>
      </c>
      <c r="BL146" s="20" t="s">
        <v>222</v>
      </c>
      <c r="BM146" s="180" t="s">
        <v>869</v>
      </c>
    </row>
    <row r="147" spans="1:65" s="2" customFormat="1" ht="49.05" customHeight="1">
      <c r="A147" s="40"/>
      <c r="B147" s="167"/>
      <c r="C147" s="168" t="s">
        <v>350</v>
      </c>
      <c r="D147" s="168" t="s">
        <v>218</v>
      </c>
      <c r="E147" s="169" t="s">
        <v>562</v>
      </c>
      <c r="F147" s="170" t="s">
        <v>563</v>
      </c>
      <c r="G147" s="171" t="s">
        <v>299</v>
      </c>
      <c r="H147" s="172">
        <v>419.771</v>
      </c>
      <c r="I147" s="173"/>
      <c r="J147" s="174">
        <f>ROUND(I147*H147,2)</f>
        <v>0</v>
      </c>
      <c r="K147" s="175"/>
      <c r="L147" s="41"/>
      <c r="M147" s="176" t="s">
        <v>3</v>
      </c>
      <c r="N147" s="177" t="s">
        <v>51</v>
      </c>
      <c r="O147" s="74"/>
      <c r="P147" s="178">
        <f>O147*H147</f>
        <v>0</v>
      </c>
      <c r="Q147" s="178">
        <v>0</v>
      </c>
      <c r="R147" s="178">
        <f>Q147*H147</f>
        <v>0</v>
      </c>
      <c r="S147" s="178">
        <v>0</v>
      </c>
      <c r="T147" s="179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180" t="s">
        <v>222</v>
      </c>
      <c r="AT147" s="180" t="s">
        <v>218</v>
      </c>
      <c r="AU147" s="180" t="s">
        <v>22</v>
      </c>
      <c r="AY147" s="20" t="s">
        <v>216</v>
      </c>
      <c r="BE147" s="181">
        <f>IF(N147="základní",J147,0)</f>
        <v>0</v>
      </c>
      <c r="BF147" s="181">
        <f>IF(N147="snížená",J147,0)</f>
        <v>0</v>
      </c>
      <c r="BG147" s="181">
        <f>IF(N147="zákl. přenesená",J147,0)</f>
        <v>0</v>
      </c>
      <c r="BH147" s="181">
        <f>IF(N147="sníž. přenesená",J147,0)</f>
        <v>0</v>
      </c>
      <c r="BI147" s="181">
        <f>IF(N147="nulová",J147,0)</f>
        <v>0</v>
      </c>
      <c r="BJ147" s="20" t="s">
        <v>88</v>
      </c>
      <c r="BK147" s="181">
        <f>ROUND(I147*H147,2)</f>
        <v>0</v>
      </c>
      <c r="BL147" s="20" t="s">
        <v>222</v>
      </c>
      <c r="BM147" s="180" t="s">
        <v>870</v>
      </c>
    </row>
    <row r="148" spans="1:47" s="2" customFormat="1" ht="12">
      <c r="A148" s="40"/>
      <c r="B148" s="41"/>
      <c r="C148" s="40"/>
      <c r="D148" s="183" t="s">
        <v>229</v>
      </c>
      <c r="E148" s="40"/>
      <c r="F148" s="191" t="s">
        <v>565</v>
      </c>
      <c r="G148" s="40"/>
      <c r="H148" s="40"/>
      <c r="I148" s="192"/>
      <c r="J148" s="40"/>
      <c r="K148" s="40"/>
      <c r="L148" s="41"/>
      <c r="M148" s="193"/>
      <c r="N148" s="194"/>
      <c r="O148" s="74"/>
      <c r="P148" s="74"/>
      <c r="Q148" s="74"/>
      <c r="R148" s="74"/>
      <c r="S148" s="74"/>
      <c r="T148" s="75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T148" s="20" t="s">
        <v>229</v>
      </c>
      <c r="AU148" s="20" t="s">
        <v>22</v>
      </c>
    </row>
    <row r="149" spans="1:51" s="13" customFormat="1" ht="12">
      <c r="A149" s="13"/>
      <c r="B149" s="182"/>
      <c r="C149" s="13"/>
      <c r="D149" s="183" t="s">
        <v>224</v>
      </c>
      <c r="E149" s="184" t="s">
        <v>3</v>
      </c>
      <c r="F149" s="185" t="s">
        <v>871</v>
      </c>
      <c r="G149" s="13"/>
      <c r="H149" s="186">
        <v>38.161</v>
      </c>
      <c r="I149" s="187"/>
      <c r="J149" s="13"/>
      <c r="K149" s="13"/>
      <c r="L149" s="182"/>
      <c r="M149" s="188"/>
      <c r="N149" s="189"/>
      <c r="O149" s="189"/>
      <c r="P149" s="189"/>
      <c r="Q149" s="189"/>
      <c r="R149" s="189"/>
      <c r="S149" s="189"/>
      <c r="T149" s="190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184" t="s">
        <v>224</v>
      </c>
      <c r="AU149" s="184" t="s">
        <v>22</v>
      </c>
      <c r="AV149" s="13" t="s">
        <v>22</v>
      </c>
      <c r="AW149" s="13" t="s">
        <v>41</v>
      </c>
      <c r="AX149" s="13" t="s">
        <v>88</v>
      </c>
      <c r="AY149" s="184" t="s">
        <v>216</v>
      </c>
    </row>
    <row r="150" spans="1:51" s="13" customFormat="1" ht="12">
      <c r="A150" s="13"/>
      <c r="B150" s="182"/>
      <c r="C150" s="13"/>
      <c r="D150" s="183" t="s">
        <v>224</v>
      </c>
      <c r="E150" s="13"/>
      <c r="F150" s="185" t="s">
        <v>872</v>
      </c>
      <c r="G150" s="13"/>
      <c r="H150" s="186">
        <v>419.771</v>
      </c>
      <c r="I150" s="187"/>
      <c r="J150" s="13"/>
      <c r="K150" s="13"/>
      <c r="L150" s="182"/>
      <c r="M150" s="188"/>
      <c r="N150" s="189"/>
      <c r="O150" s="189"/>
      <c r="P150" s="189"/>
      <c r="Q150" s="189"/>
      <c r="R150" s="189"/>
      <c r="S150" s="189"/>
      <c r="T150" s="190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184" t="s">
        <v>224</v>
      </c>
      <c r="AU150" s="184" t="s">
        <v>22</v>
      </c>
      <c r="AV150" s="13" t="s">
        <v>22</v>
      </c>
      <c r="AW150" s="13" t="s">
        <v>4</v>
      </c>
      <c r="AX150" s="13" t="s">
        <v>88</v>
      </c>
      <c r="AY150" s="184" t="s">
        <v>216</v>
      </c>
    </row>
    <row r="151" spans="1:65" s="2" customFormat="1" ht="49.05" customHeight="1">
      <c r="A151" s="40"/>
      <c r="B151" s="167"/>
      <c r="C151" s="168" t="s">
        <v>354</v>
      </c>
      <c r="D151" s="168" t="s">
        <v>218</v>
      </c>
      <c r="E151" s="169" t="s">
        <v>562</v>
      </c>
      <c r="F151" s="170" t="s">
        <v>563</v>
      </c>
      <c r="G151" s="171" t="s">
        <v>299</v>
      </c>
      <c r="H151" s="172">
        <v>8657.748</v>
      </c>
      <c r="I151" s="173"/>
      <c r="J151" s="174">
        <f>ROUND(I151*H151,2)</f>
        <v>0</v>
      </c>
      <c r="K151" s="175"/>
      <c r="L151" s="41"/>
      <c r="M151" s="176" t="s">
        <v>3</v>
      </c>
      <c r="N151" s="177" t="s">
        <v>51</v>
      </c>
      <c r="O151" s="74"/>
      <c r="P151" s="178">
        <f>O151*H151</f>
        <v>0</v>
      </c>
      <c r="Q151" s="178">
        <v>0</v>
      </c>
      <c r="R151" s="178">
        <f>Q151*H151</f>
        <v>0</v>
      </c>
      <c r="S151" s="178">
        <v>0</v>
      </c>
      <c r="T151" s="179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180" t="s">
        <v>222</v>
      </c>
      <c r="AT151" s="180" t="s">
        <v>218</v>
      </c>
      <c r="AU151" s="180" t="s">
        <v>22</v>
      </c>
      <c r="AY151" s="20" t="s">
        <v>216</v>
      </c>
      <c r="BE151" s="181">
        <f>IF(N151="základní",J151,0)</f>
        <v>0</v>
      </c>
      <c r="BF151" s="181">
        <f>IF(N151="snížená",J151,0)</f>
        <v>0</v>
      </c>
      <c r="BG151" s="181">
        <f>IF(N151="zákl. přenesená",J151,0)</f>
        <v>0</v>
      </c>
      <c r="BH151" s="181">
        <f>IF(N151="sníž. přenesená",J151,0)</f>
        <v>0</v>
      </c>
      <c r="BI151" s="181">
        <f>IF(N151="nulová",J151,0)</f>
        <v>0</v>
      </c>
      <c r="BJ151" s="20" t="s">
        <v>88</v>
      </c>
      <c r="BK151" s="181">
        <f>ROUND(I151*H151,2)</f>
        <v>0</v>
      </c>
      <c r="BL151" s="20" t="s">
        <v>222</v>
      </c>
      <c r="BM151" s="180" t="s">
        <v>873</v>
      </c>
    </row>
    <row r="152" spans="1:47" s="2" customFormat="1" ht="12">
      <c r="A152" s="40"/>
      <c r="B152" s="41"/>
      <c r="C152" s="40"/>
      <c r="D152" s="183" t="s">
        <v>229</v>
      </c>
      <c r="E152" s="40"/>
      <c r="F152" s="191" t="s">
        <v>570</v>
      </c>
      <c r="G152" s="40"/>
      <c r="H152" s="40"/>
      <c r="I152" s="192"/>
      <c r="J152" s="40"/>
      <c r="K152" s="40"/>
      <c r="L152" s="41"/>
      <c r="M152" s="193"/>
      <c r="N152" s="194"/>
      <c r="O152" s="74"/>
      <c r="P152" s="74"/>
      <c r="Q152" s="74"/>
      <c r="R152" s="74"/>
      <c r="S152" s="74"/>
      <c r="T152" s="75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T152" s="20" t="s">
        <v>229</v>
      </c>
      <c r="AU152" s="20" t="s">
        <v>22</v>
      </c>
    </row>
    <row r="153" spans="1:51" s="13" customFormat="1" ht="12">
      <c r="A153" s="13"/>
      <c r="B153" s="182"/>
      <c r="C153" s="13"/>
      <c r="D153" s="183" t="s">
        <v>224</v>
      </c>
      <c r="E153" s="184" t="s">
        <v>3</v>
      </c>
      <c r="F153" s="185" t="s">
        <v>874</v>
      </c>
      <c r="G153" s="13"/>
      <c r="H153" s="186">
        <v>65.589</v>
      </c>
      <c r="I153" s="187"/>
      <c r="J153" s="13"/>
      <c r="K153" s="13"/>
      <c r="L153" s="182"/>
      <c r="M153" s="188"/>
      <c r="N153" s="189"/>
      <c r="O153" s="189"/>
      <c r="P153" s="189"/>
      <c r="Q153" s="189"/>
      <c r="R153" s="189"/>
      <c r="S153" s="189"/>
      <c r="T153" s="190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184" t="s">
        <v>224</v>
      </c>
      <c r="AU153" s="184" t="s">
        <v>22</v>
      </c>
      <c r="AV153" s="13" t="s">
        <v>22</v>
      </c>
      <c r="AW153" s="13" t="s">
        <v>41</v>
      </c>
      <c r="AX153" s="13" t="s">
        <v>80</v>
      </c>
      <c r="AY153" s="184" t="s">
        <v>216</v>
      </c>
    </row>
    <row r="154" spans="1:51" s="13" customFormat="1" ht="12">
      <c r="A154" s="13"/>
      <c r="B154" s="182"/>
      <c r="C154" s="13"/>
      <c r="D154" s="183" t="s">
        <v>224</v>
      </c>
      <c r="E154" s="184" t="s">
        <v>3</v>
      </c>
      <c r="F154" s="185" t="s">
        <v>875</v>
      </c>
      <c r="G154" s="13"/>
      <c r="H154" s="186">
        <v>65.589</v>
      </c>
      <c r="I154" s="187"/>
      <c r="J154" s="13"/>
      <c r="K154" s="13"/>
      <c r="L154" s="182"/>
      <c r="M154" s="188"/>
      <c r="N154" s="189"/>
      <c r="O154" s="189"/>
      <c r="P154" s="189"/>
      <c r="Q154" s="189"/>
      <c r="R154" s="189"/>
      <c r="S154" s="189"/>
      <c r="T154" s="190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184" t="s">
        <v>224</v>
      </c>
      <c r="AU154" s="184" t="s">
        <v>22</v>
      </c>
      <c r="AV154" s="13" t="s">
        <v>22</v>
      </c>
      <c r="AW154" s="13" t="s">
        <v>41</v>
      </c>
      <c r="AX154" s="13" t="s">
        <v>80</v>
      </c>
      <c r="AY154" s="184" t="s">
        <v>216</v>
      </c>
    </row>
    <row r="155" spans="1:51" s="14" customFormat="1" ht="12">
      <c r="A155" s="14"/>
      <c r="B155" s="195"/>
      <c r="C155" s="14"/>
      <c r="D155" s="183" t="s">
        <v>224</v>
      </c>
      <c r="E155" s="196" t="s">
        <v>3</v>
      </c>
      <c r="F155" s="197" t="s">
        <v>233</v>
      </c>
      <c r="G155" s="14"/>
      <c r="H155" s="198">
        <v>131.178</v>
      </c>
      <c r="I155" s="199"/>
      <c r="J155" s="14"/>
      <c r="K155" s="14"/>
      <c r="L155" s="195"/>
      <c r="M155" s="200"/>
      <c r="N155" s="201"/>
      <c r="O155" s="201"/>
      <c r="P155" s="201"/>
      <c r="Q155" s="201"/>
      <c r="R155" s="201"/>
      <c r="S155" s="201"/>
      <c r="T155" s="202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196" t="s">
        <v>224</v>
      </c>
      <c r="AU155" s="196" t="s">
        <v>22</v>
      </c>
      <c r="AV155" s="14" t="s">
        <v>222</v>
      </c>
      <c r="AW155" s="14" t="s">
        <v>41</v>
      </c>
      <c r="AX155" s="14" t="s">
        <v>88</v>
      </c>
      <c r="AY155" s="196" t="s">
        <v>216</v>
      </c>
    </row>
    <row r="156" spans="1:51" s="13" customFormat="1" ht="12">
      <c r="A156" s="13"/>
      <c r="B156" s="182"/>
      <c r="C156" s="13"/>
      <c r="D156" s="183" t="s">
        <v>224</v>
      </c>
      <c r="E156" s="13"/>
      <c r="F156" s="185" t="s">
        <v>876</v>
      </c>
      <c r="G156" s="13"/>
      <c r="H156" s="186">
        <v>8657.748</v>
      </c>
      <c r="I156" s="187"/>
      <c r="J156" s="13"/>
      <c r="K156" s="13"/>
      <c r="L156" s="182"/>
      <c r="M156" s="188"/>
      <c r="N156" s="189"/>
      <c r="O156" s="189"/>
      <c r="P156" s="189"/>
      <c r="Q156" s="189"/>
      <c r="R156" s="189"/>
      <c r="S156" s="189"/>
      <c r="T156" s="190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184" t="s">
        <v>224</v>
      </c>
      <c r="AU156" s="184" t="s">
        <v>22</v>
      </c>
      <c r="AV156" s="13" t="s">
        <v>22</v>
      </c>
      <c r="AW156" s="13" t="s">
        <v>4</v>
      </c>
      <c r="AX156" s="13" t="s">
        <v>88</v>
      </c>
      <c r="AY156" s="184" t="s">
        <v>216</v>
      </c>
    </row>
    <row r="157" spans="1:65" s="2" customFormat="1" ht="49.05" customHeight="1">
      <c r="A157" s="40"/>
      <c r="B157" s="167"/>
      <c r="C157" s="168" t="s">
        <v>362</v>
      </c>
      <c r="D157" s="168" t="s">
        <v>218</v>
      </c>
      <c r="E157" s="169" t="s">
        <v>562</v>
      </c>
      <c r="F157" s="170" t="s">
        <v>563</v>
      </c>
      <c r="G157" s="171" t="s">
        <v>299</v>
      </c>
      <c r="H157" s="172">
        <v>770.11</v>
      </c>
      <c r="I157" s="173"/>
      <c r="J157" s="174">
        <f>ROUND(I157*H157,2)</f>
        <v>0</v>
      </c>
      <c r="K157" s="175"/>
      <c r="L157" s="41"/>
      <c r="M157" s="176" t="s">
        <v>3</v>
      </c>
      <c r="N157" s="177" t="s">
        <v>51</v>
      </c>
      <c r="O157" s="74"/>
      <c r="P157" s="178">
        <f>O157*H157</f>
        <v>0</v>
      </c>
      <c r="Q157" s="178">
        <v>0</v>
      </c>
      <c r="R157" s="178">
        <f>Q157*H157</f>
        <v>0</v>
      </c>
      <c r="S157" s="178">
        <v>0</v>
      </c>
      <c r="T157" s="179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180" t="s">
        <v>222</v>
      </c>
      <c r="AT157" s="180" t="s">
        <v>218</v>
      </c>
      <c r="AU157" s="180" t="s">
        <v>22</v>
      </c>
      <c r="AY157" s="20" t="s">
        <v>216</v>
      </c>
      <c r="BE157" s="181">
        <f>IF(N157="základní",J157,0)</f>
        <v>0</v>
      </c>
      <c r="BF157" s="181">
        <f>IF(N157="snížená",J157,0)</f>
        <v>0</v>
      </c>
      <c r="BG157" s="181">
        <f>IF(N157="zákl. přenesená",J157,0)</f>
        <v>0</v>
      </c>
      <c r="BH157" s="181">
        <f>IF(N157="sníž. přenesená",J157,0)</f>
        <v>0</v>
      </c>
      <c r="BI157" s="181">
        <f>IF(N157="nulová",J157,0)</f>
        <v>0</v>
      </c>
      <c r="BJ157" s="20" t="s">
        <v>88</v>
      </c>
      <c r="BK157" s="181">
        <f>ROUND(I157*H157,2)</f>
        <v>0</v>
      </c>
      <c r="BL157" s="20" t="s">
        <v>222</v>
      </c>
      <c r="BM157" s="180" t="s">
        <v>877</v>
      </c>
    </row>
    <row r="158" spans="1:47" s="2" customFormat="1" ht="12">
      <c r="A158" s="40"/>
      <c r="B158" s="41"/>
      <c r="C158" s="40"/>
      <c r="D158" s="183" t="s">
        <v>229</v>
      </c>
      <c r="E158" s="40"/>
      <c r="F158" s="191" t="s">
        <v>295</v>
      </c>
      <c r="G158" s="40"/>
      <c r="H158" s="40"/>
      <c r="I158" s="192"/>
      <c r="J158" s="40"/>
      <c r="K158" s="40"/>
      <c r="L158" s="41"/>
      <c r="M158" s="193"/>
      <c r="N158" s="194"/>
      <c r="O158" s="74"/>
      <c r="P158" s="74"/>
      <c r="Q158" s="74"/>
      <c r="R158" s="74"/>
      <c r="S158" s="74"/>
      <c r="T158" s="75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T158" s="20" t="s">
        <v>229</v>
      </c>
      <c r="AU158" s="20" t="s">
        <v>22</v>
      </c>
    </row>
    <row r="159" spans="1:51" s="13" customFormat="1" ht="12">
      <c r="A159" s="13"/>
      <c r="B159" s="182"/>
      <c r="C159" s="13"/>
      <c r="D159" s="183" t="s">
        <v>224</v>
      </c>
      <c r="E159" s="184" t="s">
        <v>3</v>
      </c>
      <c r="F159" s="185" t="s">
        <v>878</v>
      </c>
      <c r="G159" s="13"/>
      <c r="H159" s="186">
        <v>154.022</v>
      </c>
      <c r="I159" s="187"/>
      <c r="J159" s="13"/>
      <c r="K159" s="13"/>
      <c r="L159" s="182"/>
      <c r="M159" s="188"/>
      <c r="N159" s="189"/>
      <c r="O159" s="189"/>
      <c r="P159" s="189"/>
      <c r="Q159" s="189"/>
      <c r="R159" s="189"/>
      <c r="S159" s="189"/>
      <c r="T159" s="190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184" t="s">
        <v>224</v>
      </c>
      <c r="AU159" s="184" t="s">
        <v>22</v>
      </c>
      <c r="AV159" s="13" t="s">
        <v>22</v>
      </c>
      <c r="AW159" s="13" t="s">
        <v>41</v>
      </c>
      <c r="AX159" s="13" t="s">
        <v>88</v>
      </c>
      <c r="AY159" s="184" t="s">
        <v>216</v>
      </c>
    </row>
    <row r="160" spans="1:51" s="13" customFormat="1" ht="12">
      <c r="A160" s="13"/>
      <c r="B160" s="182"/>
      <c r="C160" s="13"/>
      <c r="D160" s="183" t="s">
        <v>224</v>
      </c>
      <c r="E160" s="13"/>
      <c r="F160" s="185" t="s">
        <v>879</v>
      </c>
      <c r="G160" s="13"/>
      <c r="H160" s="186">
        <v>770.11</v>
      </c>
      <c r="I160" s="187"/>
      <c r="J160" s="13"/>
      <c r="K160" s="13"/>
      <c r="L160" s="182"/>
      <c r="M160" s="188"/>
      <c r="N160" s="189"/>
      <c r="O160" s="189"/>
      <c r="P160" s="189"/>
      <c r="Q160" s="189"/>
      <c r="R160" s="189"/>
      <c r="S160" s="189"/>
      <c r="T160" s="190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184" t="s">
        <v>224</v>
      </c>
      <c r="AU160" s="184" t="s">
        <v>22</v>
      </c>
      <c r="AV160" s="13" t="s">
        <v>22</v>
      </c>
      <c r="AW160" s="13" t="s">
        <v>4</v>
      </c>
      <c r="AX160" s="13" t="s">
        <v>88</v>
      </c>
      <c r="AY160" s="184" t="s">
        <v>216</v>
      </c>
    </row>
    <row r="161" spans="1:65" s="2" customFormat="1" ht="37.8" customHeight="1">
      <c r="A161" s="40"/>
      <c r="B161" s="167"/>
      <c r="C161" s="168" t="s">
        <v>368</v>
      </c>
      <c r="D161" s="168" t="s">
        <v>218</v>
      </c>
      <c r="E161" s="169" t="s">
        <v>578</v>
      </c>
      <c r="F161" s="170" t="s">
        <v>579</v>
      </c>
      <c r="G161" s="171" t="s">
        <v>299</v>
      </c>
      <c r="H161" s="172">
        <v>22.846</v>
      </c>
      <c r="I161" s="173"/>
      <c r="J161" s="174">
        <f>ROUND(I161*H161,2)</f>
        <v>0</v>
      </c>
      <c r="K161" s="175"/>
      <c r="L161" s="41"/>
      <c r="M161" s="176" t="s">
        <v>3</v>
      </c>
      <c r="N161" s="177" t="s">
        <v>51</v>
      </c>
      <c r="O161" s="74"/>
      <c r="P161" s="178">
        <f>O161*H161</f>
        <v>0</v>
      </c>
      <c r="Q161" s="178">
        <v>0</v>
      </c>
      <c r="R161" s="178">
        <f>Q161*H161</f>
        <v>0</v>
      </c>
      <c r="S161" s="178">
        <v>0</v>
      </c>
      <c r="T161" s="179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180" t="s">
        <v>222</v>
      </c>
      <c r="AT161" s="180" t="s">
        <v>218</v>
      </c>
      <c r="AU161" s="180" t="s">
        <v>22</v>
      </c>
      <c r="AY161" s="20" t="s">
        <v>216</v>
      </c>
      <c r="BE161" s="181">
        <f>IF(N161="základní",J161,0)</f>
        <v>0</v>
      </c>
      <c r="BF161" s="181">
        <f>IF(N161="snížená",J161,0)</f>
        <v>0</v>
      </c>
      <c r="BG161" s="181">
        <f>IF(N161="zákl. přenesená",J161,0)</f>
        <v>0</v>
      </c>
      <c r="BH161" s="181">
        <f>IF(N161="sníž. přenesená",J161,0)</f>
        <v>0</v>
      </c>
      <c r="BI161" s="181">
        <f>IF(N161="nulová",J161,0)</f>
        <v>0</v>
      </c>
      <c r="BJ161" s="20" t="s">
        <v>88</v>
      </c>
      <c r="BK161" s="181">
        <f>ROUND(I161*H161,2)</f>
        <v>0</v>
      </c>
      <c r="BL161" s="20" t="s">
        <v>222</v>
      </c>
      <c r="BM161" s="180" t="s">
        <v>880</v>
      </c>
    </row>
    <row r="162" spans="1:65" s="2" customFormat="1" ht="37.8" customHeight="1">
      <c r="A162" s="40"/>
      <c r="B162" s="167"/>
      <c r="C162" s="168" t="s">
        <v>373</v>
      </c>
      <c r="D162" s="168" t="s">
        <v>218</v>
      </c>
      <c r="E162" s="169" t="s">
        <v>586</v>
      </c>
      <c r="F162" s="170" t="s">
        <v>587</v>
      </c>
      <c r="G162" s="171" t="s">
        <v>299</v>
      </c>
      <c r="H162" s="172">
        <v>131.178</v>
      </c>
      <c r="I162" s="173"/>
      <c r="J162" s="174">
        <f>ROUND(I162*H162,2)</f>
        <v>0</v>
      </c>
      <c r="K162" s="175"/>
      <c r="L162" s="41"/>
      <c r="M162" s="176" t="s">
        <v>3</v>
      </c>
      <c r="N162" s="177" t="s">
        <v>51</v>
      </c>
      <c r="O162" s="74"/>
      <c r="P162" s="178">
        <f>O162*H162</f>
        <v>0</v>
      </c>
      <c r="Q162" s="178">
        <v>0</v>
      </c>
      <c r="R162" s="178">
        <f>Q162*H162</f>
        <v>0</v>
      </c>
      <c r="S162" s="178">
        <v>0</v>
      </c>
      <c r="T162" s="179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180" t="s">
        <v>222</v>
      </c>
      <c r="AT162" s="180" t="s">
        <v>218</v>
      </c>
      <c r="AU162" s="180" t="s">
        <v>22</v>
      </c>
      <c r="AY162" s="20" t="s">
        <v>216</v>
      </c>
      <c r="BE162" s="181">
        <f>IF(N162="základní",J162,0)</f>
        <v>0</v>
      </c>
      <c r="BF162" s="181">
        <f>IF(N162="snížená",J162,0)</f>
        <v>0</v>
      </c>
      <c r="BG162" s="181">
        <f>IF(N162="zákl. přenesená",J162,0)</f>
        <v>0</v>
      </c>
      <c r="BH162" s="181">
        <f>IF(N162="sníž. přenesená",J162,0)</f>
        <v>0</v>
      </c>
      <c r="BI162" s="181">
        <f>IF(N162="nulová",J162,0)</f>
        <v>0</v>
      </c>
      <c r="BJ162" s="20" t="s">
        <v>88</v>
      </c>
      <c r="BK162" s="181">
        <f>ROUND(I162*H162,2)</f>
        <v>0</v>
      </c>
      <c r="BL162" s="20" t="s">
        <v>222</v>
      </c>
      <c r="BM162" s="180" t="s">
        <v>881</v>
      </c>
    </row>
    <row r="163" spans="1:65" s="2" customFormat="1" ht="37.8" customHeight="1">
      <c r="A163" s="40"/>
      <c r="B163" s="167"/>
      <c r="C163" s="168" t="s">
        <v>378</v>
      </c>
      <c r="D163" s="168" t="s">
        <v>218</v>
      </c>
      <c r="E163" s="169" t="s">
        <v>590</v>
      </c>
      <c r="F163" s="170" t="s">
        <v>298</v>
      </c>
      <c r="G163" s="171" t="s">
        <v>299</v>
      </c>
      <c r="H163" s="172">
        <v>131.177</v>
      </c>
      <c r="I163" s="173"/>
      <c r="J163" s="174">
        <f>ROUND(I163*H163,2)</f>
        <v>0</v>
      </c>
      <c r="K163" s="175"/>
      <c r="L163" s="41"/>
      <c r="M163" s="176" t="s">
        <v>3</v>
      </c>
      <c r="N163" s="177" t="s">
        <v>51</v>
      </c>
      <c r="O163" s="74"/>
      <c r="P163" s="178">
        <f>O163*H163</f>
        <v>0</v>
      </c>
      <c r="Q163" s="178">
        <v>0</v>
      </c>
      <c r="R163" s="178">
        <f>Q163*H163</f>
        <v>0</v>
      </c>
      <c r="S163" s="178">
        <v>0</v>
      </c>
      <c r="T163" s="179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180" t="s">
        <v>222</v>
      </c>
      <c r="AT163" s="180" t="s">
        <v>218</v>
      </c>
      <c r="AU163" s="180" t="s">
        <v>22</v>
      </c>
      <c r="AY163" s="20" t="s">
        <v>216</v>
      </c>
      <c r="BE163" s="181">
        <f>IF(N163="základní",J163,0)</f>
        <v>0</v>
      </c>
      <c r="BF163" s="181">
        <f>IF(N163="snížená",J163,0)</f>
        <v>0</v>
      </c>
      <c r="BG163" s="181">
        <f>IF(N163="zákl. přenesená",J163,0)</f>
        <v>0</v>
      </c>
      <c r="BH163" s="181">
        <f>IF(N163="sníž. přenesená",J163,0)</f>
        <v>0</v>
      </c>
      <c r="BI163" s="181">
        <f>IF(N163="nulová",J163,0)</f>
        <v>0</v>
      </c>
      <c r="BJ163" s="20" t="s">
        <v>88</v>
      </c>
      <c r="BK163" s="181">
        <f>ROUND(I163*H163,2)</f>
        <v>0</v>
      </c>
      <c r="BL163" s="20" t="s">
        <v>222</v>
      </c>
      <c r="BM163" s="180" t="s">
        <v>882</v>
      </c>
    </row>
    <row r="164" spans="1:63" s="12" customFormat="1" ht="22.8" customHeight="1">
      <c r="A164" s="12"/>
      <c r="B164" s="154"/>
      <c r="C164" s="12"/>
      <c r="D164" s="155" t="s">
        <v>79</v>
      </c>
      <c r="E164" s="165" t="s">
        <v>592</v>
      </c>
      <c r="F164" s="165" t="s">
        <v>593</v>
      </c>
      <c r="G164" s="12"/>
      <c r="H164" s="12"/>
      <c r="I164" s="157"/>
      <c r="J164" s="166">
        <f>BK164</f>
        <v>0</v>
      </c>
      <c r="K164" s="12"/>
      <c r="L164" s="154"/>
      <c r="M164" s="159"/>
      <c r="N164" s="160"/>
      <c r="O164" s="160"/>
      <c r="P164" s="161">
        <f>P165</f>
        <v>0</v>
      </c>
      <c r="Q164" s="160"/>
      <c r="R164" s="161">
        <f>R165</f>
        <v>0</v>
      </c>
      <c r="S164" s="160"/>
      <c r="T164" s="162">
        <f>T165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155" t="s">
        <v>88</v>
      </c>
      <c r="AT164" s="163" t="s">
        <v>79</v>
      </c>
      <c r="AU164" s="163" t="s">
        <v>88</v>
      </c>
      <c r="AY164" s="155" t="s">
        <v>216</v>
      </c>
      <c r="BK164" s="164">
        <f>BK165</f>
        <v>0</v>
      </c>
    </row>
    <row r="165" spans="1:65" s="2" customFormat="1" ht="37.8" customHeight="1">
      <c r="A165" s="40"/>
      <c r="B165" s="167"/>
      <c r="C165" s="168" t="s">
        <v>387</v>
      </c>
      <c r="D165" s="168" t="s">
        <v>218</v>
      </c>
      <c r="E165" s="169" t="s">
        <v>883</v>
      </c>
      <c r="F165" s="170" t="s">
        <v>884</v>
      </c>
      <c r="G165" s="171" t="s">
        <v>299</v>
      </c>
      <c r="H165" s="172">
        <v>580.977</v>
      </c>
      <c r="I165" s="173"/>
      <c r="J165" s="174">
        <f>ROUND(I165*H165,2)</f>
        <v>0</v>
      </c>
      <c r="K165" s="175"/>
      <c r="L165" s="41"/>
      <c r="M165" s="214" t="s">
        <v>3</v>
      </c>
      <c r="N165" s="215" t="s">
        <v>51</v>
      </c>
      <c r="O165" s="216"/>
      <c r="P165" s="217">
        <f>O165*H165</f>
        <v>0</v>
      </c>
      <c r="Q165" s="217">
        <v>0</v>
      </c>
      <c r="R165" s="217">
        <f>Q165*H165</f>
        <v>0</v>
      </c>
      <c r="S165" s="217">
        <v>0</v>
      </c>
      <c r="T165" s="218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180" t="s">
        <v>222</v>
      </c>
      <c r="AT165" s="180" t="s">
        <v>218</v>
      </c>
      <c r="AU165" s="180" t="s">
        <v>22</v>
      </c>
      <c r="AY165" s="20" t="s">
        <v>216</v>
      </c>
      <c r="BE165" s="181">
        <f>IF(N165="základní",J165,0)</f>
        <v>0</v>
      </c>
      <c r="BF165" s="181">
        <f>IF(N165="snížená",J165,0)</f>
        <v>0</v>
      </c>
      <c r="BG165" s="181">
        <f>IF(N165="zákl. přenesená",J165,0)</f>
        <v>0</v>
      </c>
      <c r="BH165" s="181">
        <f>IF(N165="sníž. přenesená",J165,0)</f>
        <v>0</v>
      </c>
      <c r="BI165" s="181">
        <f>IF(N165="nulová",J165,0)</f>
        <v>0</v>
      </c>
      <c r="BJ165" s="20" t="s">
        <v>88</v>
      </c>
      <c r="BK165" s="181">
        <f>ROUND(I165*H165,2)</f>
        <v>0</v>
      </c>
      <c r="BL165" s="20" t="s">
        <v>222</v>
      </c>
      <c r="BM165" s="180" t="s">
        <v>885</v>
      </c>
    </row>
    <row r="166" spans="1:31" s="2" customFormat="1" ht="6.95" customHeight="1">
      <c r="A166" s="40"/>
      <c r="B166" s="57"/>
      <c r="C166" s="58"/>
      <c r="D166" s="58"/>
      <c r="E166" s="58"/>
      <c r="F166" s="58"/>
      <c r="G166" s="58"/>
      <c r="H166" s="58"/>
      <c r="I166" s="58"/>
      <c r="J166" s="58"/>
      <c r="K166" s="58"/>
      <c r="L166" s="41"/>
      <c r="M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</row>
  </sheetData>
  <autoFilter ref="C84:K165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9" t="s">
        <v>6</v>
      </c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110</v>
      </c>
    </row>
    <row r="3" spans="2:46" s="1" customFormat="1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3"/>
      <c r="AT3" s="20" t="s">
        <v>22</v>
      </c>
    </row>
    <row r="4" spans="2:46" s="1" customFormat="1" ht="24.95" customHeight="1">
      <c r="B4" s="23"/>
      <c r="D4" s="24" t="s">
        <v>186</v>
      </c>
      <c r="L4" s="23"/>
      <c r="M4" s="116" t="s">
        <v>11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33" t="s">
        <v>17</v>
      </c>
      <c r="L6" s="23"/>
    </row>
    <row r="7" spans="2:12" s="1" customFormat="1" ht="16.5" customHeight="1">
      <c r="B7" s="23"/>
      <c r="E7" s="117" t="str">
        <f>'Rekapitulace stavby'!K6</f>
        <v>II/187 Kolínec průtah</v>
      </c>
      <c r="F7" s="33"/>
      <c r="G7" s="33"/>
      <c r="H7" s="33"/>
      <c r="L7" s="23"/>
    </row>
    <row r="8" spans="1:31" s="2" customFormat="1" ht="12" customHeight="1">
      <c r="A8" s="40"/>
      <c r="B8" s="41"/>
      <c r="C8" s="40"/>
      <c r="D8" s="33" t="s">
        <v>187</v>
      </c>
      <c r="E8" s="40"/>
      <c r="F8" s="40"/>
      <c r="G8" s="40"/>
      <c r="H8" s="40"/>
      <c r="I8" s="40"/>
      <c r="J8" s="40"/>
      <c r="K8" s="40"/>
      <c r="L8" s="118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1"/>
      <c r="C9" s="40"/>
      <c r="D9" s="40"/>
      <c r="E9" s="64" t="s">
        <v>886</v>
      </c>
      <c r="F9" s="40"/>
      <c r="G9" s="40"/>
      <c r="H9" s="40"/>
      <c r="I9" s="40"/>
      <c r="J9" s="40"/>
      <c r="K9" s="40"/>
      <c r="L9" s="118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1"/>
      <c r="C10" s="40"/>
      <c r="D10" s="40"/>
      <c r="E10" s="40"/>
      <c r="F10" s="40"/>
      <c r="G10" s="40"/>
      <c r="H10" s="40"/>
      <c r="I10" s="40"/>
      <c r="J10" s="40"/>
      <c r="K10" s="40"/>
      <c r="L10" s="118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1"/>
      <c r="C11" s="40"/>
      <c r="D11" s="33" t="s">
        <v>19</v>
      </c>
      <c r="E11" s="40"/>
      <c r="F11" s="28" t="s">
        <v>20</v>
      </c>
      <c r="G11" s="40"/>
      <c r="H11" s="40"/>
      <c r="I11" s="33" t="s">
        <v>21</v>
      </c>
      <c r="J11" s="28" t="s">
        <v>3</v>
      </c>
      <c r="K11" s="40"/>
      <c r="L11" s="118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1"/>
      <c r="C12" s="40"/>
      <c r="D12" s="33" t="s">
        <v>23</v>
      </c>
      <c r="E12" s="40"/>
      <c r="F12" s="28" t="s">
        <v>24</v>
      </c>
      <c r="G12" s="40"/>
      <c r="H12" s="40"/>
      <c r="I12" s="33" t="s">
        <v>25</v>
      </c>
      <c r="J12" s="66" t="str">
        <f>'Rekapitulace stavby'!AN8</f>
        <v>21. 1. 2021</v>
      </c>
      <c r="K12" s="40"/>
      <c r="L12" s="118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1"/>
      <c r="C13" s="40"/>
      <c r="D13" s="40"/>
      <c r="E13" s="40"/>
      <c r="F13" s="40"/>
      <c r="G13" s="40"/>
      <c r="H13" s="40"/>
      <c r="I13" s="40"/>
      <c r="J13" s="40"/>
      <c r="K13" s="40"/>
      <c r="L13" s="118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1"/>
      <c r="C14" s="40"/>
      <c r="D14" s="33" t="s">
        <v>31</v>
      </c>
      <c r="E14" s="40"/>
      <c r="F14" s="40"/>
      <c r="G14" s="40"/>
      <c r="H14" s="40"/>
      <c r="I14" s="33" t="s">
        <v>32</v>
      </c>
      <c r="J14" s="28" t="s">
        <v>33</v>
      </c>
      <c r="K14" s="40"/>
      <c r="L14" s="118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1"/>
      <c r="C15" s="40"/>
      <c r="D15" s="40"/>
      <c r="E15" s="28" t="s">
        <v>34</v>
      </c>
      <c r="F15" s="40"/>
      <c r="G15" s="40"/>
      <c r="H15" s="40"/>
      <c r="I15" s="33" t="s">
        <v>35</v>
      </c>
      <c r="J15" s="28" t="s">
        <v>3</v>
      </c>
      <c r="K15" s="40"/>
      <c r="L15" s="118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1"/>
      <c r="C16" s="40"/>
      <c r="D16" s="40"/>
      <c r="E16" s="40"/>
      <c r="F16" s="40"/>
      <c r="G16" s="40"/>
      <c r="H16" s="40"/>
      <c r="I16" s="40"/>
      <c r="J16" s="40"/>
      <c r="K16" s="40"/>
      <c r="L16" s="118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1"/>
      <c r="C17" s="40"/>
      <c r="D17" s="33" t="s">
        <v>36</v>
      </c>
      <c r="E17" s="40"/>
      <c r="F17" s="40"/>
      <c r="G17" s="40"/>
      <c r="H17" s="40"/>
      <c r="I17" s="33" t="s">
        <v>32</v>
      </c>
      <c r="J17" s="34" t="str">
        <f>'Rekapitulace stavby'!AN13</f>
        <v>Vyplň údaj</v>
      </c>
      <c r="K17" s="40"/>
      <c r="L17" s="118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1"/>
      <c r="C18" s="40"/>
      <c r="D18" s="40"/>
      <c r="E18" s="34" t="str">
        <f>'Rekapitulace stavby'!E14</f>
        <v>Vyplň údaj</v>
      </c>
      <c r="F18" s="28"/>
      <c r="G18" s="28"/>
      <c r="H18" s="28"/>
      <c r="I18" s="33" t="s">
        <v>35</v>
      </c>
      <c r="J18" s="34" t="str">
        <f>'Rekapitulace stavby'!AN14</f>
        <v>Vyplň údaj</v>
      </c>
      <c r="K18" s="40"/>
      <c r="L18" s="118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1"/>
      <c r="C19" s="40"/>
      <c r="D19" s="40"/>
      <c r="E19" s="40"/>
      <c r="F19" s="40"/>
      <c r="G19" s="40"/>
      <c r="H19" s="40"/>
      <c r="I19" s="40"/>
      <c r="J19" s="40"/>
      <c r="K19" s="40"/>
      <c r="L19" s="118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1"/>
      <c r="C20" s="40"/>
      <c r="D20" s="33" t="s">
        <v>38</v>
      </c>
      <c r="E20" s="40"/>
      <c r="F20" s="40"/>
      <c r="G20" s="40"/>
      <c r="H20" s="40"/>
      <c r="I20" s="33" t="s">
        <v>32</v>
      </c>
      <c r="J20" s="28" t="s">
        <v>39</v>
      </c>
      <c r="K20" s="40"/>
      <c r="L20" s="118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1"/>
      <c r="C21" s="40"/>
      <c r="D21" s="40"/>
      <c r="E21" s="28" t="s">
        <v>40</v>
      </c>
      <c r="F21" s="40"/>
      <c r="G21" s="40"/>
      <c r="H21" s="40"/>
      <c r="I21" s="33" t="s">
        <v>35</v>
      </c>
      <c r="J21" s="28" t="s">
        <v>3</v>
      </c>
      <c r="K21" s="40"/>
      <c r="L21" s="118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1"/>
      <c r="C22" s="40"/>
      <c r="D22" s="40"/>
      <c r="E22" s="40"/>
      <c r="F22" s="40"/>
      <c r="G22" s="40"/>
      <c r="H22" s="40"/>
      <c r="I22" s="40"/>
      <c r="J22" s="40"/>
      <c r="K22" s="40"/>
      <c r="L22" s="118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1"/>
      <c r="C23" s="40"/>
      <c r="D23" s="33" t="s">
        <v>42</v>
      </c>
      <c r="E23" s="40"/>
      <c r="F23" s="40"/>
      <c r="G23" s="40"/>
      <c r="H23" s="40"/>
      <c r="I23" s="33" t="s">
        <v>32</v>
      </c>
      <c r="J23" s="28" t="s">
        <v>39</v>
      </c>
      <c r="K23" s="40"/>
      <c r="L23" s="118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1"/>
      <c r="C24" s="40"/>
      <c r="D24" s="40"/>
      <c r="E24" s="28" t="s">
        <v>43</v>
      </c>
      <c r="F24" s="40"/>
      <c r="G24" s="40"/>
      <c r="H24" s="40"/>
      <c r="I24" s="33" t="s">
        <v>35</v>
      </c>
      <c r="J24" s="28" t="s">
        <v>3</v>
      </c>
      <c r="K24" s="40"/>
      <c r="L24" s="118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1"/>
      <c r="C25" s="40"/>
      <c r="D25" s="40"/>
      <c r="E25" s="40"/>
      <c r="F25" s="40"/>
      <c r="G25" s="40"/>
      <c r="H25" s="40"/>
      <c r="I25" s="40"/>
      <c r="J25" s="40"/>
      <c r="K25" s="40"/>
      <c r="L25" s="118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1"/>
      <c r="C26" s="40"/>
      <c r="D26" s="33" t="s">
        <v>44</v>
      </c>
      <c r="E26" s="40"/>
      <c r="F26" s="40"/>
      <c r="G26" s="40"/>
      <c r="H26" s="40"/>
      <c r="I26" s="40"/>
      <c r="J26" s="40"/>
      <c r="K26" s="40"/>
      <c r="L26" s="118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19"/>
      <c r="B27" s="120"/>
      <c r="C27" s="119"/>
      <c r="D27" s="119"/>
      <c r="E27" s="38" t="s">
        <v>3</v>
      </c>
      <c r="F27" s="38"/>
      <c r="G27" s="38"/>
      <c r="H27" s="38"/>
      <c r="I27" s="119"/>
      <c r="J27" s="119"/>
      <c r="K27" s="119"/>
      <c r="L27" s="121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</row>
    <row r="28" spans="1:31" s="2" customFormat="1" ht="6.95" customHeight="1">
      <c r="A28" s="40"/>
      <c r="B28" s="41"/>
      <c r="C28" s="40"/>
      <c r="D28" s="40"/>
      <c r="E28" s="40"/>
      <c r="F28" s="40"/>
      <c r="G28" s="40"/>
      <c r="H28" s="40"/>
      <c r="I28" s="40"/>
      <c r="J28" s="40"/>
      <c r="K28" s="40"/>
      <c r="L28" s="118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1"/>
      <c r="C29" s="40"/>
      <c r="D29" s="86"/>
      <c r="E29" s="86"/>
      <c r="F29" s="86"/>
      <c r="G29" s="86"/>
      <c r="H29" s="86"/>
      <c r="I29" s="86"/>
      <c r="J29" s="86"/>
      <c r="K29" s="86"/>
      <c r="L29" s="118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1"/>
      <c r="C30" s="40"/>
      <c r="D30" s="122" t="s">
        <v>46</v>
      </c>
      <c r="E30" s="40"/>
      <c r="F30" s="40"/>
      <c r="G30" s="40"/>
      <c r="H30" s="40"/>
      <c r="I30" s="40"/>
      <c r="J30" s="92">
        <f>ROUND(J85,2)</f>
        <v>0</v>
      </c>
      <c r="K30" s="40"/>
      <c r="L30" s="118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1"/>
      <c r="C31" s="40"/>
      <c r="D31" s="86"/>
      <c r="E31" s="86"/>
      <c r="F31" s="86"/>
      <c r="G31" s="86"/>
      <c r="H31" s="86"/>
      <c r="I31" s="86"/>
      <c r="J31" s="86"/>
      <c r="K31" s="86"/>
      <c r="L31" s="118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1"/>
      <c r="C32" s="40"/>
      <c r="D32" s="40"/>
      <c r="E32" s="40"/>
      <c r="F32" s="45" t="s">
        <v>48</v>
      </c>
      <c r="G32" s="40"/>
      <c r="H32" s="40"/>
      <c r="I32" s="45" t="s">
        <v>47</v>
      </c>
      <c r="J32" s="45" t="s">
        <v>49</v>
      </c>
      <c r="K32" s="40"/>
      <c r="L32" s="118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1"/>
      <c r="C33" s="40"/>
      <c r="D33" s="123" t="s">
        <v>50</v>
      </c>
      <c r="E33" s="33" t="s">
        <v>51</v>
      </c>
      <c r="F33" s="124">
        <f>ROUND((SUM(BE85:BE171)),2)</f>
        <v>0</v>
      </c>
      <c r="G33" s="40"/>
      <c r="H33" s="40"/>
      <c r="I33" s="125">
        <v>0.21</v>
      </c>
      <c r="J33" s="124">
        <f>ROUND(((SUM(BE85:BE171))*I33),2)</f>
        <v>0</v>
      </c>
      <c r="K33" s="40"/>
      <c r="L33" s="118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1"/>
      <c r="C34" s="40"/>
      <c r="D34" s="40"/>
      <c r="E34" s="33" t="s">
        <v>52</v>
      </c>
      <c r="F34" s="124">
        <f>ROUND((SUM(BF85:BF171)),2)</f>
        <v>0</v>
      </c>
      <c r="G34" s="40"/>
      <c r="H34" s="40"/>
      <c r="I34" s="125">
        <v>0.15</v>
      </c>
      <c r="J34" s="124">
        <f>ROUND(((SUM(BF85:BF171))*I34),2)</f>
        <v>0</v>
      </c>
      <c r="K34" s="40"/>
      <c r="L34" s="118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1"/>
      <c r="C35" s="40"/>
      <c r="D35" s="40"/>
      <c r="E35" s="33" t="s">
        <v>53</v>
      </c>
      <c r="F35" s="124">
        <f>ROUND((SUM(BG85:BG171)),2)</f>
        <v>0</v>
      </c>
      <c r="G35" s="40"/>
      <c r="H35" s="40"/>
      <c r="I35" s="125">
        <v>0.21</v>
      </c>
      <c r="J35" s="124">
        <f>0</f>
        <v>0</v>
      </c>
      <c r="K35" s="40"/>
      <c r="L35" s="118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1"/>
      <c r="C36" s="40"/>
      <c r="D36" s="40"/>
      <c r="E36" s="33" t="s">
        <v>54</v>
      </c>
      <c r="F36" s="124">
        <f>ROUND((SUM(BH85:BH171)),2)</f>
        <v>0</v>
      </c>
      <c r="G36" s="40"/>
      <c r="H36" s="40"/>
      <c r="I36" s="125">
        <v>0.15</v>
      </c>
      <c r="J36" s="124">
        <f>0</f>
        <v>0</v>
      </c>
      <c r="K36" s="40"/>
      <c r="L36" s="118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1"/>
      <c r="C37" s="40"/>
      <c r="D37" s="40"/>
      <c r="E37" s="33" t="s">
        <v>55</v>
      </c>
      <c r="F37" s="124">
        <f>ROUND((SUM(BI85:BI171)),2)</f>
        <v>0</v>
      </c>
      <c r="G37" s="40"/>
      <c r="H37" s="40"/>
      <c r="I37" s="125">
        <v>0</v>
      </c>
      <c r="J37" s="124">
        <f>0</f>
        <v>0</v>
      </c>
      <c r="K37" s="40"/>
      <c r="L37" s="118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1"/>
      <c r="C38" s="40"/>
      <c r="D38" s="40"/>
      <c r="E38" s="40"/>
      <c r="F38" s="40"/>
      <c r="G38" s="40"/>
      <c r="H38" s="40"/>
      <c r="I38" s="40"/>
      <c r="J38" s="40"/>
      <c r="K38" s="40"/>
      <c r="L38" s="118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1"/>
      <c r="C39" s="126"/>
      <c r="D39" s="127" t="s">
        <v>56</v>
      </c>
      <c r="E39" s="78"/>
      <c r="F39" s="78"/>
      <c r="G39" s="128" t="s">
        <v>57</v>
      </c>
      <c r="H39" s="129" t="s">
        <v>58</v>
      </c>
      <c r="I39" s="78"/>
      <c r="J39" s="130">
        <f>SUM(J30:J37)</f>
        <v>0</v>
      </c>
      <c r="K39" s="131"/>
      <c r="L39" s="118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57"/>
      <c r="C40" s="58"/>
      <c r="D40" s="58"/>
      <c r="E40" s="58"/>
      <c r="F40" s="58"/>
      <c r="G40" s="58"/>
      <c r="H40" s="58"/>
      <c r="I40" s="58"/>
      <c r="J40" s="58"/>
      <c r="K40" s="58"/>
      <c r="L40" s="118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59"/>
      <c r="C44" s="60"/>
      <c r="D44" s="60"/>
      <c r="E44" s="60"/>
      <c r="F44" s="60"/>
      <c r="G44" s="60"/>
      <c r="H44" s="60"/>
      <c r="I44" s="60"/>
      <c r="J44" s="60"/>
      <c r="K44" s="60"/>
      <c r="L44" s="118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4" t="s">
        <v>189</v>
      </c>
      <c r="D45" s="40"/>
      <c r="E45" s="40"/>
      <c r="F45" s="40"/>
      <c r="G45" s="40"/>
      <c r="H45" s="40"/>
      <c r="I45" s="40"/>
      <c r="J45" s="40"/>
      <c r="K45" s="40"/>
      <c r="L45" s="118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0"/>
      <c r="D46" s="40"/>
      <c r="E46" s="40"/>
      <c r="F46" s="40"/>
      <c r="G46" s="40"/>
      <c r="H46" s="40"/>
      <c r="I46" s="40"/>
      <c r="J46" s="40"/>
      <c r="K46" s="40"/>
      <c r="L46" s="118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3" t="s">
        <v>17</v>
      </c>
      <c r="D47" s="40"/>
      <c r="E47" s="40"/>
      <c r="F47" s="40"/>
      <c r="G47" s="40"/>
      <c r="H47" s="40"/>
      <c r="I47" s="40"/>
      <c r="J47" s="40"/>
      <c r="K47" s="40"/>
      <c r="L47" s="118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0"/>
      <c r="D48" s="40"/>
      <c r="E48" s="117" t="str">
        <f>E7</f>
        <v>II/187 Kolínec průtah</v>
      </c>
      <c r="F48" s="33"/>
      <c r="G48" s="33"/>
      <c r="H48" s="33"/>
      <c r="I48" s="40"/>
      <c r="J48" s="40"/>
      <c r="K48" s="40"/>
      <c r="L48" s="118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3" t="s">
        <v>187</v>
      </c>
      <c r="D49" s="40"/>
      <c r="E49" s="40"/>
      <c r="F49" s="40"/>
      <c r="G49" s="40"/>
      <c r="H49" s="40"/>
      <c r="I49" s="40"/>
      <c r="J49" s="40"/>
      <c r="K49" s="40"/>
      <c r="L49" s="118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0"/>
      <c r="D50" s="40"/>
      <c r="E50" s="64" t="str">
        <f>E9</f>
        <v>SO 105 - Parkovací zálivy - I. úsek - neuznatelné náklady</v>
      </c>
      <c r="F50" s="40"/>
      <c r="G50" s="40"/>
      <c r="H50" s="40"/>
      <c r="I50" s="40"/>
      <c r="J50" s="40"/>
      <c r="K50" s="40"/>
      <c r="L50" s="118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0"/>
      <c r="D51" s="40"/>
      <c r="E51" s="40"/>
      <c r="F51" s="40"/>
      <c r="G51" s="40"/>
      <c r="H51" s="40"/>
      <c r="I51" s="40"/>
      <c r="J51" s="40"/>
      <c r="K51" s="40"/>
      <c r="L51" s="118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3" t="s">
        <v>23</v>
      </c>
      <c r="D52" s="40"/>
      <c r="E52" s="40"/>
      <c r="F52" s="28" t="str">
        <f>F12</f>
        <v>Kolínec</v>
      </c>
      <c r="G52" s="40"/>
      <c r="H52" s="40"/>
      <c r="I52" s="33" t="s">
        <v>25</v>
      </c>
      <c r="J52" s="66" t="str">
        <f>IF(J12="","",J12)</f>
        <v>21. 1. 2021</v>
      </c>
      <c r="K52" s="40"/>
      <c r="L52" s="118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0"/>
      <c r="D53" s="40"/>
      <c r="E53" s="40"/>
      <c r="F53" s="40"/>
      <c r="G53" s="40"/>
      <c r="H53" s="40"/>
      <c r="I53" s="40"/>
      <c r="J53" s="40"/>
      <c r="K53" s="40"/>
      <c r="L53" s="118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40.05" customHeight="1">
      <c r="A54" s="40"/>
      <c r="B54" s="41"/>
      <c r="C54" s="33" t="s">
        <v>31</v>
      </c>
      <c r="D54" s="40"/>
      <c r="E54" s="40"/>
      <c r="F54" s="28" t="str">
        <f>E15</f>
        <v>Městys Kolínec, Kolínec 28, 341 12 Kolínec</v>
      </c>
      <c r="G54" s="40"/>
      <c r="H54" s="40"/>
      <c r="I54" s="33" t="s">
        <v>38</v>
      </c>
      <c r="J54" s="38" t="str">
        <f>E21</f>
        <v>Ing. arch. Martin Jirovský Ph.D., MBA</v>
      </c>
      <c r="K54" s="40"/>
      <c r="L54" s="118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40.05" customHeight="1">
      <c r="A55" s="40"/>
      <c r="B55" s="41"/>
      <c r="C55" s="33" t="s">
        <v>36</v>
      </c>
      <c r="D55" s="40"/>
      <c r="E55" s="40"/>
      <c r="F55" s="28" t="str">
        <f>IF(E18="","",E18)</f>
        <v>Vyplň údaj</v>
      </c>
      <c r="G55" s="40"/>
      <c r="H55" s="40"/>
      <c r="I55" s="33" t="s">
        <v>42</v>
      </c>
      <c r="J55" s="38" t="str">
        <f>E24</f>
        <v>Centrum služen Staré město; Petra Stejskalová</v>
      </c>
      <c r="K55" s="40"/>
      <c r="L55" s="118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0"/>
      <c r="D56" s="40"/>
      <c r="E56" s="40"/>
      <c r="F56" s="40"/>
      <c r="G56" s="40"/>
      <c r="H56" s="40"/>
      <c r="I56" s="40"/>
      <c r="J56" s="40"/>
      <c r="K56" s="40"/>
      <c r="L56" s="118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32" t="s">
        <v>190</v>
      </c>
      <c r="D57" s="126"/>
      <c r="E57" s="126"/>
      <c r="F57" s="126"/>
      <c r="G57" s="126"/>
      <c r="H57" s="126"/>
      <c r="I57" s="126"/>
      <c r="J57" s="133" t="s">
        <v>191</v>
      </c>
      <c r="K57" s="126"/>
      <c r="L57" s="118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0"/>
      <c r="D58" s="40"/>
      <c r="E58" s="40"/>
      <c r="F58" s="40"/>
      <c r="G58" s="40"/>
      <c r="H58" s="40"/>
      <c r="I58" s="40"/>
      <c r="J58" s="40"/>
      <c r="K58" s="40"/>
      <c r="L58" s="118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34" t="s">
        <v>78</v>
      </c>
      <c r="D59" s="40"/>
      <c r="E59" s="40"/>
      <c r="F59" s="40"/>
      <c r="G59" s="40"/>
      <c r="H59" s="40"/>
      <c r="I59" s="40"/>
      <c r="J59" s="92">
        <f>J85</f>
        <v>0</v>
      </c>
      <c r="K59" s="40"/>
      <c r="L59" s="118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20" t="s">
        <v>192</v>
      </c>
    </row>
    <row r="60" spans="1:31" s="9" customFormat="1" ht="24.95" customHeight="1">
      <c r="A60" s="9"/>
      <c r="B60" s="135"/>
      <c r="C60" s="9"/>
      <c r="D60" s="136" t="s">
        <v>193</v>
      </c>
      <c r="E60" s="137"/>
      <c r="F60" s="137"/>
      <c r="G60" s="137"/>
      <c r="H60" s="137"/>
      <c r="I60" s="137"/>
      <c r="J60" s="138">
        <f>J86</f>
        <v>0</v>
      </c>
      <c r="K60" s="9"/>
      <c r="L60" s="135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39"/>
      <c r="C61" s="10"/>
      <c r="D61" s="140" t="s">
        <v>194</v>
      </c>
      <c r="E61" s="141"/>
      <c r="F61" s="141"/>
      <c r="G61" s="141"/>
      <c r="H61" s="141"/>
      <c r="I61" s="141"/>
      <c r="J61" s="142">
        <f>J87</f>
        <v>0</v>
      </c>
      <c r="K61" s="10"/>
      <c r="L61" s="13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39"/>
      <c r="C62" s="10"/>
      <c r="D62" s="140" t="s">
        <v>197</v>
      </c>
      <c r="E62" s="141"/>
      <c r="F62" s="141"/>
      <c r="G62" s="141"/>
      <c r="H62" s="141"/>
      <c r="I62" s="141"/>
      <c r="J62" s="142">
        <f>J121</f>
        <v>0</v>
      </c>
      <c r="K62" s="10"/>
      <c r="L62" s="13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39"/>
      <c r="C63" s="10"/>
      <c r="D63" s="140" t="s">
        <v>198</v>
      </c>
      <c r="E63" s="141"/>
      <c r="F63" s="141"/>
      <c r="G63" s="141"/>
      <c r="H63" s="141"/>
      <c r="I63" s="141"/>
      <c r="J63" s="142">
        <f>J134</f>
        <v>0</v>
      </c>
      <c r="K63" s="10"/>
      <c r="L63" s="13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39"/>
      <c r="C64" s="10"/>
      <c r="D64" s="140" t="s">
        <v>199</v>
      </c>
      <c r="E64" s="141"/>
      <c r="F64" s="141"/>
      <c r="G64" s="141"/>
      <c r="H64" s="141"/>
      <c r="I64" s="141"/>
      <c r="J64" s="142">
        <f>J151</f>
        <v>0</v>
      </c>
      <c r="K64" s="10"/>
      <c r="L64" s="13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39"/>
      <c r="C65" s="10"/>
      <c r="D65" s="140" t="s">
        <v>200</v>
      </c>
      <c r="E65" s="141"/>
      <c r="F65" s="141"/>
      <c r="G65" s="141"/>
      <c r="H65" s="141"/>
      <c r="I65" s="141"/>
      <c r="J65" s="142">
        <f>J170</f>
        <v>0</v>
      </c>
      <c r="K65" s="10"/>
      <c r="L65" s="13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2" customFormat="1" ht="21.8" customHeight="1">
      <c r="A66" s="40"/>
      <c r="B66" s="41"/>
      <c r="C66" s="40"/>
      <c r="D66" s="40"/>
      <c r="E66" s="40"/>
      <c r="F66" s="40"/>
      <c r="G66" s="40"/>
      <c r="H66" s="40"/>
      <c r="I66" s="40"/>
      <c r="J66" s="40"/>
      <c r="K66" s="40"/>
      <c r="L66" s="118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31" s="2" customFormat="1" ht="6.95" customHeight="1">
      <c r="A67" s="40"/>
      <c r="B67" s="57"/>
      <c r="C67" s="58"/>
      <c r="D67" s="58"/>
      <c r="E67" s="58"/>
      <c r="F67" s="58"/>
      <c r="G67" s="58"/>
      <c r="H67" s="58"/>
      <c r="I67" s="58"/>
      <c r="J67" s="58"/>
      <c r="K67" s="58"/>
      <c r="L67" s="118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71" spans="1:31" s="2" customFormat="1" ht="6.95" customHeight="1">
      <c r="A71" s="40"/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118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24.95" customHeight="1">
      <c r="A72" s="40"/>
      <c r="B72" s="41"/>
      <c r="C72" s="24" t="s">
        <v>201</v>
      </c>
      <c r="D72" s="40"/>
      <c r="E72" s="40"/>
      <c r="F72" s="40"/>
      <c r="G72" s="40"/>
      <c r="H72" s="40"/>
      <c r="I72" s="40"/>
      <c r="J72" s="40"/>
      <c r="K72" s="40"/>
      <c r="L72" s="118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6.95" customHeight="1">
      <c r="A73" s="40"/>
      <c r="B73" s="41"/>
      <c r="C73" s="40"/>
      <c r="D73" s="40"/>
      <c r="E73" s="40"/>
      <c r="F73" s="40"/>
      <c r="G73" s="40"/>
      <c r="H73" s="40"/>
      <c r="I73" s="40"/>
      <c r="J73" s="40"/>
      <c r="K73" s="40"/>
      <c r="L73" s="118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2" customHeight="1">
      <c r="A74" s="40"/>
      <c r="B74" s="41"/>
      <c r="C74" s="33" t="s">
        <v>17</v>
      </c>
      <c r="D74" s="40"/>
      <c r="E74" s="40"/>
      <c r="F74" s="40"/>
      <c r="G74" s="40"/>
      <c r="H74" s="40"/>
      <c r="I74" s="40"/>
      <c r="J74" s="40"/>
      <c r="K74" s="40"/>
      <c r="L74" s="118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6.5" customHeight="1">
      <c r="A75" s="40"/>
      <c r="B75" s="41"/>
      <c r="C75" s="40"/>
      <c r="D75" s="40"/>
      <c r="E75" s="117" t="str">
        <f>E7</f>
        <v>II/187 Kolínec průtah</v>
      </c>
      <c r="F75" s="33"/>
      <c r="G75" s="33"/>
      <c r="H75" s="33"/>
      <c r="I75" s="40"/>
      <c r="J75" s="40"/>
      <c r="K75" s="40"/>
      <c r="L75" s="118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2" customHeight="1">
      <c r="A76" s="40"/>
      <c r="B76" s="41"/>
      <c r="C76" s="33" t="s">
        <v>187</v>
      </c>
      <c r="D76" s="40"/>
      <c r="E76" s="40"/>
      <c r="F76" s="40"/>
      <c r="G76" s="40"/>
      <c r="H76" s="40"/>
      <c r="I76" s="40"/>
      <c r="J76" s="40"/>
      <c r="K76" s="40"/>
      <c r="L76" s="118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6.5" customHeight="1">
      <c r="A77" s="40"/>
      <c r="B77" s="41"/>
      <c r="C77" s="40"/>
      <c r="D77" s="40"/>
      <c r="E77" s="64" t="str">
        <f>E9</f>
        <v>SO 105 - Parkovací zálivy - I. úsek - neuznatelné náklady</v>
      </c>
      <c r="F77" s="40"/>
      <c r="G77" s="40"/>
      <c r="H77" s="40"/>
      <c r="I77" s="40"/>
      <c r="J77" s="40"/>
      <c r="K77" s="40"/>
      <c r="L77" s="118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6.95" customHeight="1">
      <c r="A78" s="40"/>
      <c r="B78" s="41"/>
      <c r="C78" s="40"/>
      <c r="D78" s="40"/>
      <c r="E78" s="40"/>
      <c r="F78" s="40"/>
      <c r="G78" s="40"/>
      <c r="H78" s="40"/>
      <c r="I78" s="40"/>
      <c r="J78" s="40"/>
      <c r="K78" s="40"/>
      <c r="L78" s="118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2" customHeight="1">
      <c r="A79" s="40"/>
      <c r="B79" s="41"/>
      <c r="C79" s="33" t="s">
        <v>23</v>
      </c>
      <c r="D79" s="40"/>
      <c r="E79" s="40"/>
      <c r="F79" s="28" t="str">
        <f>F12</f>
        <v>Kolínec</v>
      </c>
      <c r="G79" s="40"/>
      <c r="H79" s="40"/>
      <c r="I79" s="33" t="s">
        <v>25</v>
      </c>
      <c r="J79" s="66" t="str">
        <f>IF(J12="","",J12)</f>
        <v>21. 1. 2021</v>
      </c>
      <c r="K79" s="40"/>
      <c r="L79" s="118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0"/>
      <c r="D80" s="40"/>
      <c r="E80" s="40"/>
      <c r="F80" s="40"/>
      <c r="G80" s="40"/>
      <c r="H80" s="40"/>
      <c r="I80" s="40"/>
      <c r="J80" s="40"/>
      <c r="K80" s="40"/>
      <c r="L80" s="118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40.05" customHeight="1">
      <c r="A81" s="40"/>
      <c r="B81" s="41"/>
      <c r="C81" s="33" t="s">
        <v>31</v>
      </c>
      <c r="D81" s="40"/>
      <c r="E81" s="40"/>
      <c r="F81" s="28" t="str">
        <f>E15</f>
        <v>Městys Kolínec, Kolínec 28, 341 12 Kolínec</v>
      </c>
      <c r="G81" s="40"/>
      <c r="H81" s="40"/>
      <c r="I81" s="33" t="s">
        <v>38</v>
      </c>
      <c r="J81" s="38" t="str">
        <f>E21</f>
        <v>Ing. arch. Martin Jirovský Ph.D., MBA</v>
      </c>
      <c r="K81" s="40"/>
      <c r="L81" s="118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40.05" customHeight="1">
      <c r="A82" s="40"/>
      <c r="B82" s="41"/>
      <c r="C82" s="33" t="s">
        <v>36</v>
      </c>
      <c r="D82" s="40"/>
      <c r="E82" s="40"/>
      <c r="F82" s="28" t="str">
        <f>IF(E18="","",E18)</f>
        <v>Vyplň údaj</v>
      </c>
      <c r="G82" s="40"/>
      <c r="H82" s="40"/>
      <c r="I82" s="33" t="s">
        <v>42</v>
      </c>
      <c r="J82" s="38" t="str">
        <f>E24</f>
        <v>Centrum služen Staré město; Petra Stejskalová</v>
      </c>
      <c r="K82" s="40"/>
      <c r="L82" s="118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0.3" customHeight="1">
      <c r="A83" s="40"/>
      <c r="B83" s="41"/>
      <c r="C83" s="40"/>
      <c r="D83" s="40"/>
      <c r="E83" s="40"/>
      <c r="F83" s="40"/>
      <c r="G83" s="40"/>
      <c r="H83" s="40"/>
      <c r="I83" s="40"/>
      <c r="J83" s="40"/>
      <c r="K83" s="40"/>
      <c r="L83" s="118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11" customFormat="1" ht="29.25" customHeight="1">
      <c r="A84" s="143"/>
      <c r="B84" s="144"/>
      <c r="C84" s="145" t="s">
        <v>202</v>
      </c>
      <c r="D84" s="146" t="s">
        <v>65</v>
      </c>
      <c r="E84" s="146" t="s">
        <v>61</v>
      </c>
      <c r="F84" s="146" t="s">
        <v>62</v>
      </c>
      <c r="G84" s="146" t="s">
        <v>203</v>
      </c>
      <c r="H84" s="146" t="s">
        <v>204</v>
      </c>
      <c r="I84" s="146" t="s">
        <v>205</v>
      </c>
      <c r="J84" s="147" t="s">
        <v>191</v>
      </c>
      <c r="K84" s="148" t="s">
        <v>206</v>
      </c>
      <c r="L84" s="149"/>
      <c r="M84" s="82" t="s">
        <v>3</v>
      </c>
      <c r="N84" s="83" t="s">
        <v>50</v>
      </c>
      <c r="O84" s="83" t="s">
        <v>207</v>
      </c>
      <c r="P84" s="83" t="s">
        <v>208</v>
      </c>
      <c r="Q84" s="83" t="s">
        <v>209</v>
      </c>
      <c r="R84" s="83" t="s">
        <v>210</v>
      </c>
      <c r="S84" s="83" t="s">
        <v>211</v>
      </c>
      <c r="T84" s="84" t="s">
        <v>212</v>
      </c>
      <c r="U84" s="143"/>
      <c r="V84" s="143"/>
      <c r="W84" s="143"/>
      <c r="X84" s="143"/>
      <c r="Y84" s="143"/>
      <c r="Z84" s="143"/>
      <c r="AA84" s="143"/>
      <c r="AB84" s="143"/>
      <c r="AC84" s="143"/>
      <c r="AD84" s="143"/>
      <c r="AE84" s="143"/>
    </row>
    <row r="85" spans="1:63" s="2" customFormat="1" ht="22.8" customHeight="1">
      <c r="A85" s="40"/>
      <c r="B85" s="41"/>
      <c r="C85" s="89" t="s">
        <v>213</v>
      </c>
      <c r="D85" s="40"/>
      <c r="E85" s="40"/>
      <c r="F85" s="40"/>
      <c r="G85" s="40"/>
      <c r="H85" s="40"/>
      <c r="I85" s="40"/>
      <c r="J85" s="150">
        <f>BK85</f>
        <v>0</v>
      </c>
      <c r="K85" s="40"/>
      <c r="L85" s="41"/>
      <c r="M85" s="85"/>
      <c r="N85" s="70"/>
      <c r="O85" s="86"/>
      <c r="P85" s="151">
        <f>P86</f>
        <v>0</v>
      </c>
      <c r="Q85" s="86"/>
      <c r="R85" s="151">
        <f>R86</f>
        <v>92.18651728000002</v>
      </c>
      <c r="S85" s="86"/>
      <c r="T85" s="152">
        <f>T86</f>
        <v>79.43755999999999</v>
      </c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T85" s="20" t="s">
        <v>79</v>
      </c>
      <c r="AU85" s="20" t="s">
        <v>192</v>
      </c>
      <c r="BK85" s="153">
        <f>BK86</f>
        <v>0</v>
      </c>
    </row>
    <row r="86" spans="1:63" s="12" customFormat="1" ht="25.9" customHeight="1">
      <c r="A86" s="12"/>
      <c r="B86" s="154"/>
      <c r="C86" s="12"/>
      <c r="D86" s="155" t="s">
        <v>79</v>
      </c>
      <c r="E86" s="156" t="s">
        <v>214</v>
      </c>
      <c r="F86" s="156" t="s">
        <v>215</v>
      </c>
      <c r="G86" s="12"/>
      <c r="H86" s="12"/>
      <c r="I86" s="157"/>
      <c r="J86" s="158">
        <f>BK86</f>
        <v>0</v>
      </c>
      <c r="K86" s="12"/>
      <c r="L86" s="154"/>
      <c r="M86" s="159"/>
      <c r="N86" s="160"/>
      <c r="O86" s="160"/>
      <c r="P86" s="161">
        <f>P87+P121+P134+P151+P170</f>
        <v>0</v>
      </c>
      <c r="Q86" s="160"/>
      <c r="R86" s="161">
        <f>R87+R121+R134+R151+R170</f>
        <v>92.18651728000002</v>
      </c>
      <c r="S86" s="160"/>
      <c r="T86" s="162">
        <f>T87+T121+T134+T151+T170</f>
        <v>79.43755999999999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155" t="s">
        <v>88</v>
      </c>
      <c r="AT86" s="163" t="s">
        <v>79</v>
      </c>
      <c r="AU86" s="163" t="s">
        <v>80</v>
      </c>
      <c r="AY86" s="155" t="s">
        <v>216</v>
      </c>
      <c r="BK86" s="164">
        <f>BK87+BK121+BK134+BK151+BK170</f>
        <v>0</v>
      </c>
    </row>
    <row r="87" spans="1:63" s="12" customFormat="1" ht="22.8" customHeight="1">
      <c r="A87" s="12"/>
      <c r="B87" s="154"/>
      <c r="C87" s="12"/>
      <c r="D87" s="155" t="s">
        <v>79</v>
      </c>
      <c r="E87" s="165" t="s">
        <v>88</v>
      </c>
      <c r="F87" s="165" t="s">
        <v>217</v>
      </c>
      <c r="G87" s="12"/>
      <c r="H87" s="12"/>
      <c r="I87" s="157"/>
      <c r="J87" s="166">
        <f>BK87</f>
        <v>0</v>
      </c>
      <c r="K87" s="12"/>
      <c r="L87" s="154"/>
      <c r="M87" s="159"/>
      <c r="N87" s="160"/>
      <c r="O87" s="160"/>
      <c r="P87" s="161">
        <f>SUM(P88:P120)</f>
        <v>0</v>
      </c>
      <c r="Q87" s="160"/>
      <c r="R87" s="161">
        <f>SUM(R88:R120)</f>
        <v>0.0031385000000000002</v>
      </c>
      <c r="S87" s="160"/>
      <c r="T87" s="162">
        <f>SUM(T88:T120)</f>
        <v>79.43755999999999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155" t="s">
        <v>88</v>
      </c>
      <c r="AT87" s="163" t="s">
        <v>79</v>
      </c>
      <c r="AU87" s="163" t="s">
        <v>88</v>
      </c>
      <c r="AY87" s="155" t="s">
        <v>216</v>
      </c>
      <c r="BK87" s="164">
        <f>SUM(BK88:BK120)</f>
        <v>0</v>
      </c>
    </row>
    <row r="88" spans="1:65" s="2" customFormat="1" ht="62.7" customHeight="1">
      <c r="A88" s="40"/>
      <c r="B88" s="167"/>
      <c r="C88" s="168" t="s">
        <v>88</v>
      </c>
      <c r="D88" s="168" t="s">
        <v>218</v>
      </c>
      <c r="E88" s="169" t="s">
        <v>887</v>
      </c>
      <c r="F88" s="170" t="s">
        <v>888</v>
      </c>
      <c r="G88" s="171" t="s">
        <v>221</v>
      </c>
      <c r="H88" s="172">
        <v>62.77</v>
      </c>
      <c r="I88" s="173"/>
      <c r="J88" s="174">
        <f>ROUND(I88*H88,2)</f>
        <v>0</v>
      </c>
      <c r="K88" s="175"/>
      <c r="L88" s="41"/>
      <c r="M88" s="176" t="s">
        <v>3</v>
      </c>
      <c r="N88" s="177" t="s">
        <v>51</v>
      </c>
      <c r="O88" s="74"/>
      <c r="P88" s="178">
        <f>O88*H88</f>
        <v>0</v>
      </c>
      <c r="Q88" s="178">
        <v>0</v>
      </c>
      <c r="R88" s="178">
        <f>Q88*H88</f>
        <v>0</v>
      </c>
      <c r="S88" s="178">
        <v>0.22</v>
      </c>
      <c r="T88" s="179">
        <f>S88*H88</f>
        <v>13.8094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R88" s="180" t="s">
        <v>222</v>
      </c>
      <c r="AT88" s="180" t="s">
        <v>218</v>
      </c>
      <c r="AU88" s="180" t="s">
        <v>22</v>
      </c>
      <c r="AY88" s="20" t="s">
        <v>216</v>
      </c>
      <c r="BE88" s="181">
        <f>IF(N88="základní",J88,0)</f>
        <v>0</v>
      </c>
      <c r="BF88" s="181">
        <f>IF(N88="snížená",J88,0)</f>
        <v>0</v>
      </c>
      <c r="BG88" s="181">
        <f>IF(N88="zákl. přenesená",J88,0)</f>
        <v>0</v>
      </c>
      <c r="BH88" s="181">
        <f>IF(N88="sníž. přenesená",J88,0)</f>
        <v>0</v>
      </c>
      <c r="BI88" s="181">
        <f>IF(N88="nulová",J88,0)</f>
        <v>0</v>
      </c>
      <c r="BJ88" s="20" t="s">
        <v>88</v>
      </c>
      <c r="BK88" s="181">
        <f>ROUND(I88*H88,2)</f>
        <v>0</v>
      </c>
      <c r="BL88" s="20" t="s">
        <v>222</v>
      </c>
      <c r="BM88" s="180" t="s">
        <v>889</v>
      </c>
    </row>
    <row r="89" spans="1:65" s="2" customFormat="1" ht="62.7" customHeight="1">
      <c r="A89" s="40"/>
      <c r="B89" s="167"/>
      <c r="C89" s="168" t="s">
        <v>22</v>
      </c>
      <c r="D89" s="168" t="s">
        <v>218</v>
      </c>
      <c r="E89" s="169" t="s">
        <v>887</v>
      </c>
      <c r="F89" s="170" t="s">
        <v>888</v>
      </c>
      <c r="G89" s="171" t="s">
        <v>221</v>
      </c>
      <c r="H89" s="172">
        <v>62.77</v>
      </c>
      <c r="I89" s="173"/>
      <c r="J89" s="174">
        <f>ROUND(I89*H89,2)</f>
        <v>0</v>
      </c>
      <c r="K89" s="175"/>
      <c r="L89" s="41"/>
      <c r="M89" s="176" t="s">
        <v>3</v>
      </c>
      <c r="N89" s="177" t="s">
        <v>51</v>
      </c>
      <c r="O89" s="74"/>
      <c r="P89" s="178">
        <f>O89*H89</f>
        <v>0</v>
      </c>
      <c r="Q89" s="178">
        <v>0</v>
      </c>
      <c r="R89" s="178">
        <f>Q89*H89</f>
        <v>0</v>
      </c>
      <c r="S89" s="178">
        <v>0.22</v>
      </c>
      <c r="T89" s="179">
        <f>S89*H89</f>
        <v>13.8094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R89" s="180" t="s">
        <v>222</v>
      </c>
      <c r="AT89" s="180" t="s">
        <v>218</v>
      </c>
      <c r="AU89" s="180" t="s">
        <v>22</v>
      </c>
      <c r="AY89" s="20" t="s">
        <v>216</v>
      </c>
      <c r="BE89" s="181">
        <f>IF(N89="základní",J89,0)</f>
        <v>0</v>
      </c>
      <c r="BF89" s="181">
        <f>IF(N89="snížená",J89,0)</f>
        <v>0</v>
      </c>
      <c r="BG89" s="181">
        <f>IF(N89="zákl. přenesená",J89,0)</f>
        <v>0</v>
      </c>
      <c r="BH89" s="181">
        <f>IF(N89="sníž. přenesená",J89,0)</f>
        <v>0</v>
      </c>
      <c r="BI89" s="181">
        <f>IF(N89="nulová",J89,0)</f>
        <v>0</v>
      </c>
      <c r="BJ89" s="20" t="s">
        <v>88</v>
      </c>
      <c r="BK89" s="181">
        <f>ROUND(I89*H89,2)</f>
        <v>0</v>
      </c>
      <c r="BL89" s="20" t="s">
        <v>222</v>
      </c>
      <c r="BM89" s="180" t="s">
        <v>890</v>
      </c>
    </row>
    <row r="90" spans="1:47" s="2" customFormat="1" ht="12">
      <c r="A90" s="40"/>
      <c r="B90" s="41"/>
      <c r="C90" s="40"/>
      <c r="D90" s="183" t="s">
        <v>229</v>
      </c>
      <c r="E90" s="40"/>
      <c r="F90" s="191" t="s">
        <v>815</v>
      </c>
      <c r="G90" s="40"/>
      <c r="H90" s="40"/>
      <c r="I90" s="192"/>
      <c r="J90" s="40"/>
      <c r="K90" s="40"/>
      <c r="L90" s="41"/>
      <c r="M90" s="193"/>
      <c r="N90" s="194"/>
      <c r="O90" s="74"/>
      <c r="P90" s="74"/>
      <c r="Q90" s="74"/>
      <c r="R90" s="74"/>
      <c r="S90" s="74"/>
      <c r="T90" s="75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T90" s="20" t="s">
        <v>229</v>
      </c>
      <c r="AU90" s="20" t="s">
        <v>22</v>
      </c>
    </row>
    <row r="91" spans="1:65" s="2" customFormat="1" ht="62.7" customHeight="1">
      <c r="A91" s="40"/>
      <c r="B91" s="167"/>
      <c r="C91" s="168" t="s">
        <v>234</v>
      </c>
      <c r="D91" s="168" t="s">
        <v>218</v>
      </c>
      <c r="E91" s="169" t="s">
        <v>891</v>
      </c>
      <c r="F91" s="170" t="s">
        <v>892</v>
      </c>
      <c r="G91" s="171" t="s">
        <v>221</v>
      </c>
      <c r="H91" s="172">
        <v>62.77</v>
      </c>
      <c r="I91" s="173"/>
      <c r="J91" s="174">
        <f>ROUND(I91*H91,2)</f>
        <v>0</v>
      </c>
      <c r="K91" s="175"/>
      <c r="L91" s="41"/>
      <c r="M91" s="176" t="s">
        <v>3</v>
      </c>
      <c r="N91" s="177" t="s">
        <v>51</v>
      </c>
      <c r="O91" s="74"/>
      <c r="P91" s="178">
        <f>O91*H91</f>
        <v>0</v>
      </c>
      <c r="Q91" s="178">
        <v>0</v>
      </c>
      <c r="R91" s="178">
        <f>Q91*H91</f>
        <v>0</v>
      </c>
      <c r="S91" s="178">
        <v>0.58</v>
      </c>
      <c r="T91" s="179">
        <f>S91*H91</f>
        <v>36.4066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180" t="s">
        <v>222</v>
      </c>
      <c r="AT91" s="180" t="s">
        <v>218</v>
      </c>
      <c r="AU91" s="180" t="s">
        <v>22</v>
      </c>
      <c r="AY91" s="20" t="s">
        <v>216</v>
      </c>
      <c r="BE91" s="181">
        <f>IF(N91="základní",J91,0)</f>
        <v>0</v>
      </c>
      <c r="BF91" s="181">
        <f>IF(N91="snížená",J91,0)</f>
        <v>0</v>
      </c>
      <c r="BG91" s="181">
        <f>IF(N91="zákl. přenesená",J91,0)</f>
        <v>0</v>
      </c>
      <c r="BH91" s="181">
        <f>IF(N91="sníž. přenesená",J91,0)</f>
        <v>0</v>
      </c>
      <c r="BI91" s="181">
        <f>IF(N91="nulová",J91,0)</f>
        <v>0</v>
      </c>
      <c r="BJ91" s="20" t="s">
        <v>88</v>
      </c>
      <c r="BK91" s="181">
        <f>ROUND(I91*H91,2)</f>
        <v>0</v>
      </c>
      <c r="BL91" s="20" t="s">
        <v>222</v>
      </c>
      <c r="BM91" s="180" t="s">
        <v>893</v>
      </c>
    </row>
    <row r="92" spans="1:65" s="2" customFormat="1" ht="49.05" customHeight="1">
      <c r="A92" s="40"/>
      <c r="B92" s="167"/>
      <c r="C92" s="168" t="s">
        <v>222</v>
      </c>
      <c r="D92" s="168" t="s">
        <v>218</v>
      </c>
      <c r="E92" s="169" t="s">
        <v>718</v>
      </c>
      <c r="F92" s="170" t="s">
        <v>719</v>
      </c>
      <c r="G92" s="171" t="s">
        <v>221</v>
      </c>
      <c r="H92" s="172">
        <v>62.77</v>
      </c>
      <c r="I92" s="173"/>
      <c r="J92" s="174">
        <f>ROUND(I92*H92,2)</f>
        <v>0</v>
      </c>
      <c r="K92" s="175"/>
      <c r="L92" s="41"/>
      <c r="M92" s="176" t="s">
        <v>3</v>
      </c>
      <c r="N92" s="177" t="s">
        <v>51</v>
      </c>
      <c r="O92" s="74"/>
      <c r="P92" s="178">
        <f>O92*H92</f>
        <v>0</v>
      </c>
      <c r="Q92" s="178">
        <v>5E-05</v>
      </c>
      <c r="R92" s="178">
        <f>Q92*H92</f>
        <v>0.0031385000000000002</v>
      </c>
      <c r="S92" s="178">
        <v>0.128</v>
      </c>
      <c r="T92" s="179">
        <f>S92*H92</f>
        <v>8.03456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180" t="s">
        <v>222</v>
      </c>
      <c r="AT92" s="180" t="s">
        <v>218</v>
      </c>
      <c r="AU92" s="180" t="s">
        <v>22</v>
      </c>
      <c r="AY92" s="20" t="s">
        <v>216</v>
      </c>
      <c r="BE92" s="181">
        <f>IF(N92="základní",J92,0)</f>
        <v>0</v>
      </c>
      <c r="BF92" s="181">
        <f>IF(N92="snížená",J92,0)</f>
        <v>0</v>
      </c>
      <c r="BG92" s="181">
        <f>IF(N92="zákl. přenesená",J92,0)</f>
        <v>0</v>
      </c>
      <c r="BH92" s="181">
        <f>IF(N92="sníž. přenesená",J92,0)</f>
        <v>0</v>
      </c>
      <c r="BI92" s="181">
        <f>IF(N92="nulová",J92,0)</f>
        <v>0</v>
      </c>
      <c r="BJ92" s="20" t="s">
        <v>88</v>
      </c>
      <c r="BK92" s="181">
        <f>ROUND(I92*H92,2)</f>
        <v>0</v>
      </c>
      <c r="BL92" s="20" t="s">
        <v>222</v>
      </c>
      <c r="BM92" s="180" t="s">
        <v>894</v>
      </c>
    </row>
    <row r="93" spans="1:51" s="13" customFormat="1" ht="12">
      <c r="A93" s="13"/>
      <c r="B93" s="182"/>
      <c r="C93" s="13"/>
      <c r="D93" s="183" t="s">
        <v>224</v>
      </c>
      <c r="E93" s="184" t="s">
        <v>3</v>
      </c>
      <c r="F93" s="185" t="s">
        <v>895</v>
      </c>
      <c r="G93" s="13"/>
      <c r="H93" s="186">
        <v>62.77</v>
      </c>
      <c r="I93" s="187"/>
      <c r="J93" s="13"/>
      <c r="K93" s="13"/>
      <c r="L93" s="182"/>
      <c r="M93" s="188"/>
      <c r="N93" s="189"/>
      <c r="O93" s="189"/>
      <c r="P93" s="189"/>
      <c r="Q93" s="189"/>
      <c r="R93" s="189"/>
      <c r="S93" s="189"/>
      <c r="T93" s="190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184" t="s">
        <v>224</v>
      </c>
      <c r="AU93" s="184" t="s">
        <v>22</v>
      </c>
      <c r="AV93" s="13" t="s">
        <v>22</v>
      </c>
      <c r="AW93" s="13" t="s">
        <v>41</v>
      </c>
      <c r="AX93" s="13" t="s">
        <v>88</v>
      </c>
      <c r="AY93" s="184" t="s">
        <v>216</v>
      </c>
    </row>
    <row r="94" spans="1:65" s="2" customFormat="1" ht="37.8" customHeight="1">
      <c r="A94" s="40"/>
      <c r="B94" s="167"/>
      <c r="C94" s="168" t="s">
        <v>244</v>
      </c>
      <c r="D94" s="168" t="s">
        <v>218</v>
      </c>
      <c r="E94" s="169" t="s">
        <v>258</v>
      </c>
      <c r="F94" s="170" t="s">
        <v>259</v>
      </c>
      <c r="G94" s="171" t="s">
        <v>260</v>
      </c>
      <c r="H94" s="172">
        <v>25.44</v>
      </c>
      <c r="I94" s="173"/>
      <c r="J94" s="174">
        <f>ROUND(I94*H94,2)</f>
        <v>0</v>
      </c>
      <c r="K94" s="175"/>
      <c r="L94" s="41"/>
      <c r="M94" s="176" t="s">
        <v>3</v>
      </c>
      <c r="N94" s="177" t="s">
        <v>51</v>
      </c>
      <c r="O94" s="74"/>
      <c r="P94" s="178">
        <f>O94*H94</f>
        <v>0</v>
      </c>
      <c r="Q94" s="178">
        <v>0</v>
      </c>
      <c r="R94" s="178">
        <f>Q94*H94</f>
        <v>0</v>
      </c>
      <c r="S94" s="178">
        <v>0.29</v>
      </c>
      <c r="T94" s="179">
        <f>S94*H94</f>
        <v>7.3776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180" t="s">
        <v>222</v>
      </c>
      <c r="AT94" s="180" t="s">
        <v>218</v>
      </c>
      <c r="AU94" s="180" t="s">
        <v>22</v>
      </c>
      <c r="AY94" s="20" t="s">
        <v>216</v>
      </c>
      <c r="BE94" s="181">
        <f>IF(N94="základní",J94,0)</f>
        <v>0</v>
      </c>
      <c r="BF94" s="181">
        <f>IF(N94="snížená",J94,0)</f>
        <v>0</v>
      </c>
      <c r="BG94" s="181">
        <f>IF(N94="zákl. přenesená",J94,0)</f>
        <v>0</v>
      </c>
      <c r="BH94" s="181">
        <f>IF(N94="sníž. přenesená",J94,0)</f>
        <v>0</v>
      </c>
      <c r="BI94" s="181">
        <f>IF(N94="nulová",J94,0)</f>
        <v>0</v>
      </c>
      <c r="BJ94" s="20" t="s">
        <v>88</v>
      </c>
      <c r="BK94" s="181">
        <f>ROUND(I94*H94,2)</f>
        <v>0</v>
      </c>
      <c r="BL94" s="20" t="s">
        <v>222</v>
      </c>
      <c r="BM94" s="180" t="s">
        <v>896</v>
      </c>
    </row>
    <row r="95" spans="1:51" s="13" customFormat="1" ht="12">
      <c r="A95" s="13"/>
      <c r="B95" s="182"/>
      <c r="C95" s="13"/>
      <c r="D95" s="183" t="s">
        <v>224</v>
      </c>
      <c r="E95" s="184" t="s">
        <v>3</v>
      </c>
      <c r="F95" s="185" t="s">
        <v>897</v>
      </c>
      <c r="G95" s="13"/>
      <c r="H95" s="186">
        <v>25.44</v>
      </c>
      <c r="I95" s="187"/>
      <c r="J95" s="13"/>
      <c r="K95" s="13"/>
      <c r="L95" s="182"/>
      <c r="M95" s="188"/>
      <c r="N95" s="189"/>
      <c r="O95" s="189"/>
      <c r="P95" s="189"/>
      <c r="Q95" s="189"/>
      <c r="R95" s="189"/>
      <c r="S95" s="189"/>
      <c r="T95" s="190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184" t="s">
        <v>224</v>
      </c>
      <c r="AU95" s="184" t="s">
        <v>22</v>
      </c>
      <c r="AV95" s="13" t="s">
        <v>22</v>
      </c>
      <c r="AW95" s="13" t="s">
        <v>41</v>
      </c>
      <c r="AX95" s="13" t="s">
        <v>88</v>
      </c>
      <c r="AY95" s="184" t="s">
        <v>216</v>
      </c>
    </row>
    <row r="96" spans="1:65" s="2" customFormat="1" ht="24.15" customHeight="1">
      <c r="A96" s="40"/>
      <c r="B96" s="167"/>
      <c r="C96" s="168" t="s">
        <v>248</v>
      </c>
      <c r="D96" s="168" t="s">
        <v>218</v>
      </c>
      <c r="E96" s="169" t="s">
        <v>264</v>
      </c>
      <c r="F96" s="170" t="s">
        <v>265</v>
      </c>
      <c r="G96" s="171" t="s">
        <v>221</v>
      </c>
      <c r="H96" s="172">
        <v>32.27</v>
      </c>
      <c r="I96" s="173"/>
      <c r="J96" s="174">
        <f>ROUND(I96*H96,2)</f>
        <v>0</v>
      </c>
      <c r="K96" s="175"/>
      <c r="L96" s="41"/>
      <c r="M96" s="176" t="s">
        <v>3</v>
      </c>
      <c r="N96" s="177" t="s">
        <v>51</v>
      </c>
      <c r="O96" s="74"/>
      <c r="P96" s="178">
        <f>O96*H96</f>
        <v>0</v>
      </c>
      <c r="Q96" s="178">
        <v>0</v>
      </c>
      <c r="R96" s="178">
        <f>Q96*H96</f>
        <v>0</v>
      </c>
      <c r="S96" s="178">
        <v>0</v>
      </c>
      <c r="T96" s="179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180" t="s">
        <v>222</v>
      </c>
      <c r="AT96" s="180" t="s">
        <v>218</v>
      </c>
      <c r="AU96" s="180" t="s">
        <v>22</v>
      </c>
      <c r="AY96" s="20" t="s">
        <v>216</v>
      </c>
      <c r="BE96" s="181">
        <f>IF(N96="základní",J96,0)</f>
        <v>0</v>
      </c>
      <c r="BF96" s="181">
        <f>IF(N96="snížená",J96,0)</f>
        <v>0</v>
      </c>
      <c r="BG96" s="181">
        <f>IF(N96="zákl. přenesená",J96,0)</f>
        <v>0</v>
      </c>
      <c r="BH96" s="181">
        <f>IF(N96="sníž. přenesená",J96,0)</f>
        <v>0</v>
      </c>
      <c r="BI96" s="181">
        <f>IF(N96="nulová",J96,0)</f>
        <v>0</v>
      </c>
      <c r="BJ96" s="20" t="s">
        <v>88</v>
      </c>
      <c r="BK96" s="181">
        <f>ROUND(I96*H96,2)</f>
        <v>0</v>
      </c>
      <c r="BL96" s="20" t="s">
        <v>222</v>
      </c>
      <c r="BM96" s="180" t="s">
        <v>898</v>
      </c>
    </row>
    <row r="97" spans="1:51" s="13" customFormat="1" ht="12">
      <c r="A97" s="13"/>
      <c r="B97" s="182"/>
      <c r="C97" s="13"/>
      <c r="D97" s="183" t="s">
        <v>224</v>
      </c>
      <c r="E97" s="184" t="s">
        <v>3</v>
      </c>
      <c r="F97" s="185" t="s">
        <v>899</v>
      </c>
      <c r="G97" s="13"/>
      <c r="H97" s="186">
        <v>32.27</v>
      </c>
      <c r="I97" s="187"/>
      <c r="J97" s="13"/>
      <c r="K97" s="13"/>
      <c r="L97" s="182"/>
      <c r="M97" s="188"/>
      <c r="N97" s="189"/>
      <c r="O97" s="189"/>
      <c r="P97" s="189"/>
      <c r="Q97" s="189"/>
      <c r="R97" s="189"/>
      <c r="S97" s="189"/>
      <c r="T97" s="190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184" t="s">
        <v>224</v>
      </c>
      <c r="AU97" s="184" t="s">
        <v>22</v>
      </c>
      <c r="AV97" s="13" t="s">
        <v>22</v>
      </c>
      <c r="AW97" s="13" t="s">
        <v>41</v>
      </c>
      <c r="AX97" s="13" t="s">
        <v>88</v>
      </c>
      <c r="AY97" s="184" t="s">
        <v>216</v>
      </c>
    </row>
    <row r="98" spans="1:65" s="2" customFormat="1" ht="24.15" customHeight="1">
      <c r="A98" s="40"/>
      <c r="B98" s="167"/>
      <c r="C98" s="168" t="s">
        <v>253</v>
      </c>
      <c r="D98" s="168" t="s">
        <v>218</v>
      </c>
      <c r="E98" s="169" t="s">
        <v>268</v>
      </c>
      <c r="F98" s="170" t="s">
        <v>269</v>
      </c>
      <c r="G98" s="171" t="s">
        <v>270</v>
      </c>
      <c r="H98" s="172">
        <v>4.14</v>
      </c>
      <c r="I98" s="173"/>
      <c r="J98" s="174">
        <f>ROUND(I98*H98,2)</f>
        <v>0</v>
      </c>
      <c r="K98" s="175"/>
      <c r="L98" s="41"/>
      <c r="M98" s="176" t="s">
        <v>3</v>
      </c>
      <c r="N98" s="177" t="s">
        <v>51</v>
      </c>
      <c r="O98" s="74"/>
      <c r="P98" s="178">
        <f>O98*H98</f>
        <v>0</v>
      </c>
      <c r="Q98" s="178">
        <v>0</v>
      </c>
      <c r="R98" s="178">
        <f>Q98*H98</f>
        <v>0</v>
      </c>
      <c r="S98" s="178">
        <v>0</v>
      </c>
      <c r="T98" s="179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180" t="s">
        <v>222</v>
      </c>
      <c r="AT98" s="180" t="s">
        <v>218</v>
      </c>
      <c r="AU98" s="180" t="s">
        <v>22</v>
      </c>
      <c r="AY98" s="20" t="s">
        <v>216</v>
      </c>
      <c r="BE98" s="181">
        <f>IF(N98="základní",J98,0)</f>
        <v>0</v>
      </c>
      <c r="BF98" s="181">
        <f>IF(N98="snížená",J98,0)</f>
        <v>0</v>
      </c>
      <c r="BG98" s="181">
        <f>IF(N98="zákl. přenesená",J98,0)</f>
        <v>0</v>
      </c>
      <c r="BH98" s="181">
        <f>IF(N98="sníž. přenesená",J98,0)</f>
        <v>0</v>
      </c>
      <c r="BI98" s="181">
        <f>IF(N98="nulová",J98,0)</f>
        <v>0</v>
      </c>
      <c r="BJ98" s="20" t="s">
        <v>88</v>
      </c>
      <c r="BK98" s="181">
        <f>ROUND(I98*H98,2)</f>
        <v>0</v>
      </c>
      <c r="BL98" s="20" t="s">
        <v>222</v>
      </c>
      <c r="BM98" s="180" t="s">
        <v>900</v>
      </c>
    </row>
    <row r="99" spans="1:51" s="13" customFormat="1" ht="12">
      <c r="A99" s="13"/>
      <c r="B99" s="182"/>
      <c r="C99" s="13"/>
      <c r="D99" s="183" t="s">
        <v>224</v>
      </c>
      <c r="E99" s="184" t="s">
        <v>3</v>
      </c>
      <c r="F99" s="185" t="s">
        <v>901</v>
      </c>
      <c r="G99" s="13"/>
      <c r="H99" s="186">
        <v>4.14</v>
      </c>
      <c r="I99" s="187"/>
      <c r="J99" s="13"/>
      <c r="K99" s="13"/>
      <c r="L99" s="182"/>
      <c r="M99" s="188"/>
      <c r="N99" s="189"/>
      <c r="O99" s="189"/>
      <c r="P99" s="189"/>
      <c r="Q99" s="189"/>
      <c r="R99" s="189"/>
      <c r="S99" s="189"/>
      <c r="T99" s="190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184" t="s">
        <v>224</v>
      </c>
      <c r="AU99" s="184" t="s">
        <v>22</v>
      </c>
      <c r="AV99" s="13" t="s">
        <v>22</v>
      </c>
      <c r="AW99" s="13" t="s">
        <v>41</v>
      </c>
      <c r="AX99" s="13" t="s">
        <v>88</v>
      </c>
      <c r="AY99" s="184" t="s">
        <v>216</v>
      </c>
    </row>
    <row r="100" spans="1:65" s="2" customFormat="1" ht="37.8" customHeight="1">
      <c r="A100" s="40"/>
      <c r="B100" s="167"/>
      <c r="C100" s="168" t="s">
        <v>257</v>
      </c>
      <c r="D100" s="168" t="s">
        <v>218</v>
      </c>
      <c r="E100" s="169" t="s">
        <v>273</v>
      </c>
      <c r="F100" s="170" t="s">
        <v>274</v>
      </c>
      <c r="G100" s="171" t="s">
        <v>270</v>
      </c>
      <c r="H100" s="172">
        <v>15</v>
      </c>
      <c r="I100" s="173"/>
      <c r="J100" s="174">
        <f>ROUND(I100*H100,2)</f>
        <v>0</v>
      </c>
      <c r="K100" s="175"/>
      <c r="L100" s="41"/>
      <c r="M100" s="176" t="s">
        <v>3</v>
      </c>
      <c r="N100" s="177" t="s">
        <v>51</v>
      </c>
      <c r="O100" s="74"/>
      <c r="P100" s="178">
        <f>O100*H100</f>
        <v>0</v>
      </c>
      <c r="Q100" s="178">
        <v>0</v>
      </c>
      <c r="R100" s="178">
        <f>Q100*H100</f>
        <v>0</v>
      </c>
      <c r="S100" s="178">
        <v>0</v>
      </c>
      <c r="T100" s="179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180" t="s">
        <v>222</v>
      </c>
      <c r="AT100" s="180" t="s">
        <v>218</v>
      </c>
      <c r="AU100" s="180" t="s">
        <v>22</v>
      </c>
      <c r="AY100" s="20" t="s">
        <v>216</v>
      </c>
      <c r="BE100" s="181">
        <f>IF(N100="základní",J100,0)</f>
        <v>0</v>
      </c>
      <c r="BF100" s="181">
        <f>IF(N100="snížená",J100,0)</f>
        <v>0</v>
      </c>
      <c r="BG100" s="181">
        <f>IF(N100="zákl. přenesená",J100,0)</f>
        <v>0</v>
      </c>
      <c r="BH100" s="181">
        <f>IF(N100="sníž. přenesená",J100,0)</f>
        <v>0</v>
      </c>
      <c r="BI100" s="181">
        <f>IF(N100="nulová",J100,0)</f>
        <v>0</v>
      </c>
      <c r="BJ100" s="20" t="s">
        <v>88</v>
      </c>
      <c r="BK100" s="181">
        <f>ROUND(I100*H100,2)</f>
        <v>0</v>
      </c>
      <c r="BL100" s="20" t="s">
        <v>222</v>
      </c>
      <c r="BM100" s="180" t="s">
        <v>902</v>
      </c>
    </row>
    <row r="101" spans="1:51" s="13" customFormat="1" ht="12">
      <c r="A101" s="13"/>
      <c r="B101" s="182"/>
      <c r="C101" s="13"/>
      <c r="D101" s="183" t="s">
        <v>224</v>
      </c>
      <c r="E101" s="184" t="s">
        <v>3</v>
      </c>
      <c r="F101" s="185" t="s">
        <v>903</v>
      </c>
      <c r="G101" s="13"/>
      <c r="H101" s="186">
        <v>2</v>
      </c>
      <c r="I101" s="187"/>
      <c r="J101" s="13"/>
      <c r="K101" s="13"/>
      <c r="L101" s="182"/>
      <c r="M101" s="188"/>
      <c r="N101" s="189"/>
      <c r="O101" s="189"/>
      <c r="P101" s="189"/>
      <c r="Q101" s="189"/>
      <c r="R101" s="189"/>
      <c r="S101" s="189"/>
      <c r="T101" s="190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184" t="s">
        <v>224</v>
      </c>
      <c r="AU101" s="184" t="s">
        <v>22</v>
      </c>
      <c r="AV101" s="13" t="s">
        <v>22</v>
      </c>
      <c r="AW101" s="13" t="s">
        <v>41</v>
      </c>
      <c r="AX101" s="13" t="s">
        <v>80</v>
      </c>
      <c r="AY101" s="184" t="s">
        <v>216</v>
      </c>
    </row>
    <row r="102" spans="1:51" s="13" customFormat="1" ht="12">
      <c r="A102" s="13"/>
      <c r="B102" s="182"/>
      <c r="C102" s="13"/>
      <c r="D102" s="183" t="s">
        <v>224</v>
      </c>
      <c r="E102" s="184" t="s">
        <v>3</v>
      </c>
      <c r="F102" s="185" t="s">
        <v>904</v>
      </c>
      <c r="G102" s="13"/>
      <c r="H102" s="186">
        <v>13</v>
      </c>
      <c r="I102" s="187"/>
      <c r="J102" s="13"/>
      <c r="K102" s="13"/>
      <c r="L102" s="182"/>
      <c r="M102" s="188"/>
      <c r="N102" s="189"/>
      <c r="O102" s="189"/>
      <c r="P102" s="189"/>
      <c r="Q102" s="189"/>
      <c r="R102" s="189"/>
      <c r="S102" s="189"/>
      <c r="T102" s="190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184" t="s">
        <v>224</v>
      </c>
      <c r="AU102" s="184" t="s">
        <v>22</v>
      </c>
      <c r="AV102" s="13" t="s">
        <v>22</v>
      </c>
      <c r="AW102" s="13" t="s">
        <v>41</v>
      </c>
      <c r="AX102" s="13" t="s">
        <v>80</v>
      </c>
      <c r="AY102" s="184" t="s">
        <v>216</v>
      </c>
    </row>
    <row r="103" spans="1:51" s="14" customFormat="1" ht="12">
      <c r="A103" s="14"/>
      <c r="B103" s="195"/>
      <c r="C103" s="14"/>
      <c r="D103" s="183" t="s">
        <v>224</v>
      </c>
      <c r="E103" s="196" t="s">
        <v>3</v>
      </c>
      <c r="F103" s="197" t="s">
        <v>233</v>
      </c>
      <c r="G103" s="14"/>
      <c r="H103" s="198">
        <v>15</v>
      </c>
      <c r="I103" s="199"/>
      <c r="J103" s="14"/>
      <c r="K103" s="14"/>
      <c r="L103" s="195"/>
      <c r="M103" s="200"/>
      <c r="N103" s="201"/>
      <c r="O103" s="201"/>
      <c r="P103" s="201"/>
      <c r="Q103" s="201"/>
      <c r="R103" s="201"/>
      <c r="S103" s="201"/>
      <c r="T103" s="202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196" t="s">
        <v>224</v>
      </c>
      <c r="AU103" s="196" t="s">
        <v>22</v>
      </c>
      <c r="AV103" s="14" t="s">
        <v>222</v>
      </c>
      <c r="AW103" s="14" t="s">
        <v>41</v>
      </c>
      <c r="AX103" s="14" t="s">
        <v>88</v>
      </c>
      <c r="AY103" s="196" t="s">
        <v>216</v>
      </c>
    </row>
    <row r="104" spans="1:65" s="2" customFormat="1" ht="62.7" customHeight="1">
      <c r="A104" s="40"/>
      <c r="B104" s="167"/>
      <c r="C104" s="168" t="s">
        <v>263</v>
      </c>
      <c r="D104" s="168" t="s">
        <v>218</v>
      </c>
      <c r="E104" s="169" t="s">
        <v>905</v>
      </c>
      <c r="F104" s="170" t="s">
        <v>906</v>
      </c>
      <c r="G104" s="171" t="s">
        <v>270</v>
      </c>
      <c r="H104" s="172">
        <v>9.1</v>
      </c>
      <c r="I104" s="173"/>
      <c r="J104" s="174">
        <f>ROUND(I104*H104,2)</f>
        <v>0</v>
      </c>
      <c r="K104" s="175"/>
      <c r="L104" s="41"/>
      <c r="M104" s="176" t="s">
        <v>3</v>
      </c>
      <c r="N104" s="177" t="s">
        <v>51</v>
      </c>
      <c r="O104" s="74"/>
      <c r="P104" s="178">
        <f>O104*H104</f>
        <v>0</v>
      </c>
      <c r="Q104" s="178">
        <v>0</v>
      </c>
      <c r="R104" s="178">
        <f>Q104*H104</f>
        <v>0</v>
      </c>
      <c r="S104" s="178">
        <v>0</v>
      </c>
      <c r="T104" s="179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180" t="s">
        <v>222</v>
      </c>
      <c r="AT104" s="180" t="s">
        <v>218</v>
      </c>
      <c r="AU104" s="180" t="s">
        <v>22</v>
      </c>
      <c r="AY104" s="20" t="s">
        <v>216</v>
      </c>
      <c r="BE104" s="181">
        <f>IF(N104="základní",J104,0)</f>
        <v>0</v>
      </c>
      <c r="BF104" s="181">
        <f>IF(N104="snížená",J104,0)</f>
        <v>0</v>
      </c>
      <c r="BG104" s="181">
        <f>IF(N104="zákl. přenesená",J104,0)</f>
        <v>0</v>
      </c>
      <c r="BH104" s="181">
        <f>IF(N104="sníž. přenesená",J104,0)</f>
        <v>0</v>
      </c>
      <c r="BI104" s="181">
        <f>IF(N104="nulová",J104,0)</f>
        <v>0</v>
      </c>
      <c r="BJ104" s="20" t="s">
        <v>88</v>
      </c>
      <c r="BK104" s="181">
        <f>ROUND(I104*H104,2)</f>
        <v>0</v>
      </c>
      <c r="BL104" s="20" t="s">
        <v>222</v>
      </c>
      <c r="BM104" s="180" t="s">
        <v>907</v>
      </c>
    </row>
    <row r="105" spans="1:51" s="13" customFormat="1" ht="12">
      <c r="A105" s="13"/>
      <c r="B105" s="182"/>
      <c r="C105" s="13"/>
      <c r="D105" s="183" t="s">
        <v>224</v>
      </c>
      <c r="E105" s="184" t="s">
        <v>3</v>
      </c>
      <c r="F105" s="185" t="s">
        <v>908</v>
      </c>
      <c r="G105" s="13"/>
      <c r="H105" s="186">
        <v>9.1</v>
      </c>
      <c r="I105" s="187"/>
      <c r="J105" s="13"/>
      <c r="K105" s="13"/>
      <c r="L105" s="182"/>
      <c r="M105" s="188"/>
      <c r="N105" s="189"/>
      <c r="O105" s="189"/>
      <c r="P105" s="189"/>
      <c r="Q105" s="189"/>
      <c r="R105" s="189"/>
      <c r="S105" s="189"/>
      <c r="T105" s="190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184" t="s">
        <v>224</v>
      </c>
      <c r="AU105" s="184" t="s">
        <v>22</v>
      </c>
      <c r="AV105" s="13" t="s">
        <v>22</v>
      </c>
      <c r="AW105" s="13" t="s">
        <v>41</v>
      </c>
      <c r="AX105" s="13" t="s">
        <v>88</v>
      </c>
      <c r="AY105" s="184" t="s">
        <v>216</v>
      </c>
    </row>
    <row r="106" spans="1:65" s="2" customFormat="1" ht="62.7" customHeight="1">
      <c r="A106" s="40"/>
      <c r="B106" s="167"/>
      <c r="C106" s="168" t="s">
        <v>267</v>
      </c>
      <c r="D106" s="168" t="s">
        <v>218</v>
      </c>
      <c r="E106" s="169" t="s">
        <v>292</v>
      </c>
      <c r="F106" s="170" t="s">
        <v>293</v>
      </c>
      <c r="G106" s="171" t="s">
        <v>270</v>
      </c>
      <c r="H106" s="172">
        <v>1.49</v>
      </c>
      <c r="I106" s="173"/>
      <c r="J106" s="174">
        <f>ROUND(I106*H106,2)</f>
        <v>0</v>
      </c>
      <c r="K106" s="175"/>
      <c r="L106" s="41"/>
      <c r="M106" s="176" t="s">
        <v>3</v>
      </c>
      <c r="N106" s="177" t="s">
        <v>51</v>
      </c>
      <c r="O106" s="74"/>
      <c r="P106" s="178">
        <f>O106*H106</f>
        <v>0</v>
      </c>
      <c r="Q106" s="178">
        <v>0</v>
      </c>
      <c r="R106" s="178">
        <f>Q106*H106</f>
        <v>0</v>
      </c>
      <c r="S106" s="178">
        <v>0</v>
      </c>
      <c r="T106" s="179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180" t="s">
        <v>222</v>
      </c>
      <c r="AT106" s="180" t="s">
        <v>218</v>
      </c>
      <c r="AU106" s="180" t="s">
        <v>22</v>
      </c>
      <c r="AY106" s="20" t="s">
        <v>216</v>
      </c>
      <c r="BE106" s="181">
        <f>IF(N106="základní",J106,0)</f>
        <v>0</v>
      </c>
      <c r="BF106" s="181">
        <f>IF(N106="snížená",J106,0)</f>
        <v>0</v>
      </c>
      <c r="BG106" s="181">
        <f>IF(N106="zákl. přenesená",J106,0)</f>
        <v>0</v>
      </c>
      <c r="BH106" s="181">
        <f>IF(N106="sníž. přenesená",J106,0)</f>
        <v>0</v>
      </c>
      <c r="BI106" s="181">
        <f>IF(N106="nulová",J106,0)</f>
        <v>0</v>
      </c>
      <c r="BJ106" s="20" t="s">
        <v>88</v>
      </c>
      <c r="BK106" s="181">
        <f>ROUND(I106*H106,2)</f>
        <v>0</v>
      </c>
      <c r="BL106" s="20" t="s">
        <v>222</v>
      </c>
      <c r="BM106" s="180" t="s">
        <v>909</v>
      </c>
    </row>
    <row r="107" spans="1:47" s="2" customFormat="1" ht="12">
      <c r="A107" s="40"/>
      <c r="B107" s="41"/>
      <c r="C107" s="40"/>
      <c r="D107" s="183" t="s">
        <v>229</v>
      </c>
      <c r="E107" s="40"/>
      <c r="F107" s="191" t="s">
        <v>295</v>
      </c>
      <c r="G107" s="40"/>
      <c r="H107" s="40"/>
      <c r="I107" s="192"/>
      <c r="J107" s="40"/>
      <c r="K107" s="40"/>
      <c r="L107" s="41"/>
      <c r="M107" s="193"/>
      <c r="N107" s="194"/>
      <c r="O107" s="74"/>
      <c r="P107" s="74"/>
      <c r="Q107" s="74"/>
      <c r="R107" s="74"/>
      <c r="S107" s="74"/>
      <c r="T107" s="75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T107" s="20" t="s">
        <v>229</v>
      </c>
      <c r="AU107" s="20" t="s">
        <v>22</v>
      </c>
    </row>
    <row r="108" spans="1:51" s="13" customFormat="1" ht="12">
      <c r="A108" s="13"/>
      <c r="B108" s="182"/>
      <c r="C108" s="13"/>
      <c r="D108" s="183" t="s">
        <v>224</v>
      </c>
      <c r="E108" s="184" t="s">
        <v>3</v>
      </c>
      <c r="F108" s="185" t="s">
        <v>910</v>
      </c>
      <c r="G108" s="13"/>
      <c r="H108" s="186">
        <v>1.49</v>
      </c>
      <c r="I108" s="187"/>
      <c r="J108" s="13"/>
      <c r="K108" s="13"/>
      <c r="L108" s="182"/>
      <c r="M108" s="188"/>
      <c r="N108" s="189"/>
      <c r="O108" s="189"/>
      <c r="P108" s="189"/>
      <c r="Q108" s="189"/>
      <c r="R108" s="189"/>
      <c r="S108" s="189"/>
      <c r="T108" s="190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184" t="s">
        <v>224</v>
      </c>
      <c r="AU108" s="184" t="s">
        <v>22</v>
      </c>
      <c r="AV108" s="13" t="s">
        <v>22</v>
      </c>
      <c r="AW108" s="13" t="s">
        <v>41</v>
      </c>
      <c r="AX108" s="13" t="s">
        <v>88</v>
      </c>
      <c r="AY108" s="184" t="s">
        <v>216</v>
      </c>
    </row>
    <row r="109" spans="1:65" s="2" customFormat="1" ht="37.8" customHeight="1">
      <c r="A109" s="40"/>
      <c r="B109" s="167"/>
      <c r="C109" s="168" t="s">
        <v>272</v>
      </c>
      <c r="D109" s="168" t="s">
        <v>218</v>
      </c>
      <c r="E109" s="169" t="s">
        <v>297</v>
      </c>
      <c r="F109" s="170" t="s">
        <v>298</v>
      </c>
      <c r="G109" s="171" t="s">
        <v>299</v>
      </c>
      <c r="H109" s="172">
        <v>2.98</v>
      </c>
      <c r="I109" s="173"/>
      <c r="J109" s="174">
        <f>ROUND(I109*H109,2)</f>
        <v>0</v>
      </c>
      <c r="K109" s="175"/>
      <c r="L109" s="41"/>
      <c r="M109" s="176" t="s">
        <v>3</v>
      </c>
      <c r="N109" s="177" t="s">
        <v>51</v>
      </c>
      <c r="O109" s="74"/>
      <c r="P109" s="178">
        <f>O109*H109</f>
        <v>0</v>
      </c>
      <c r="Q109" s="178">
        <v>0</v>
      </c>
      <c r="R109" s="178">
        <f>Q109*H109</f>
        <v>0</v>
      </c>
      <c r="S109" s="178">
        <v>0</v>
      </c>
      <c r="T109" s="179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180" t="s">
        <v>222</v>
      </c>
      <c r="AT109" s="180" t="s">
        <v>218</v>
      </c>
      <c r="AU109" s="180" t="s">
        <v>22</v>
      </c>
      <c r="AY109" s="20" t="s">
        <v>216</v>
      </c>
      <c r="BE109" s="181">
        <f>IF(N109="základní",J109,0)</f>
        <v>0</v>
      </c>
      <c r="BF109" s="181">
        <f>IF(N109="snížená",J109,0)</f>
        <v>0</v>
      </c>
      <c r="BG109" s="181">
        <f>IF(N109="zákl. přenesená",J109,0)</f>
        <v>0</v>
      </c>
      <c r="BH109" s="181">
        <f>IF(N109="sníž. přenesená",J109,0)</f>
        <v>0</v>
      </c>
      <c r="BI109" s="181">
        <f>IF(N109="nulová",J109,0)</f>
        <v>0</v>
      </c>
      <c r="BJ109" s="20" t="s">
        <v>88</v>
      </c>
      <c r="BK109" s="181">
        <f>ROUND(I109*H109,2)</f>
        <v>0</v>
      </c>
      <c r="BL109" s="20" t="s">
        <v>222</v>
      </c>
      <c r="BM109" s="180" t="s">
        <v>911</v>
      </c>
    </row>
    <row r="110" spans="1:51" s="13" customFormat="1" ht="12">
      <c r="A110" s="13"/>
      <c r="B110" s="182"/>
      <c r="C110" s="13"/>
      <c r="D110" s="183" t="s">
        <v>224</v>
      </c>
      <c r="E110" s="13"/>
      <c r="F110" s="185" t="s">
        <v>912</v>
      </c>
      <c r="G110" s="13"/>
      <c r="H110" s="186">
        <v>2.98</v>
      </c>
      <c r="I110" s="187"/>
      <c r="J110" s="13"/>
      <c r="K110" s="13"/>
      <c r="L110" s="182"/>
      <c r="M110" s="188"/>
      <c r="N110" s="189"/>
      <c r="O110" s="189"/>
      <c r="P110" s="189"/>
      <c r="Q110" s="189"/>
      <c r="R110" s="189"/>
      <c r="S110" s="189"/>
      <c r="T110" s="190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184" t="s">
        <v>224</v>
      </c>
      <c r="AU110" s="184" t="s">
        <v>22</v>
      </c>
      <c r="AV110" s="13" t="s">
        <v>22</v>
      </c>
      <c r="AW110" s="13" t="s">
        <v>4</v>
      </c>
      <c r="AX110" s="13" t="s">
        <v>88</v>
      </c>
      <c r="AY110" s="184" t="s">
        <v>216</v>
      </c>
    </row>
    <row r="111" spans="1:65" s="2" customFormat="1" ht="37.8" customHeight="1">
      <c r="A111" s="40"/>
      <c r="B111" s="167"/>
      <c r="C111" s="168" t="s">
        <v>279</v>
      </c>
      <c r="D111" s="168" t="s">
        <v>218</v>
      </c>
      <c r="E111" s="169" t="s">
        <v>303</v>
      </c>
      <c r="F111" s="170" t="s">
        <v>304</v>
      </c>
      <c r="G111" s="171" t="s">
        <v>270</v>
      </c>
      <c r="H111" s="172">
        <v>9.1</v>
      </c>
      <c r="I111" s="173"/>
      <c r="J111" s="174">
        <f>ROUND(I111*H111,2)</f>
        <v>0</v>
      </c>
      <c r="K111" s="175"/>
      <c r="L111" s="41"/>
      <c r="M111" s="176" t="s">
        <v>3</v>
      </c>
      <c r="N111" s="177" t="s">
        <v>51</v>
      </c>
      <c r="O111" s="74"/>
      <c r="P111" s="178">
        <f>O111*H111</f>
        <v>0</v>
      </c>
      <c r="Q111" s="178">
        <v>0</v>
      </c>
      <c r="R111" s="178">
        <f>Q111*H111</f>
        <v>0</v>
      </c>
      <c r="S111" s="178">
        <v>0</v>
      </c>
      <c r="T111" s="179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180" t="s">
        <v>222</v>
      </c>
      <c r="AT111" s="180" t="s">
        <v>218</v>
      </c>
      <c r="AU111" s="180" t="s">
        <v>22</v>
      </c>
      <c r="AY111" s="20" t="s">
        <v>216</v>
      </c>
      <c r="BE111" s="181">
        <f>IF(N111="základní",J111,0)</f>
        <v>0</v>
      </c>
      <c r="BF111" s="181">
        <f>IF(N111="snížená",J111,0)</f>
        <v>0</v>
      </c>
      <c r="BG111" s="181">
        <f>IF(N111="zákl. přenesená",J111,0)</f>
        <v>0</v>
      </c>
      <c r="BH111" s="181">
        <f>IF(N111="sníž. přenesená",J111,0)</f>
        <v>0</v>
      </c>
      <c r="BI111" s="181">
        <f>IF(N111="nulová",J111,0)</f>
        <v>0</v>
      </c>
      <c r="BJ111" s="20" t="s">
        <v>88</v>
      </c>
      <c r="BK111" s="181">
        <f>ROUND(I111*H111,2)</f>
        <v>0</v>
      </c>
      <c r="BL111" s="20" t="s">
        <v>222</v>
      </c>
      <c r="BM111" s="180" t="s">
        <v>913</v>
      </c>
    </row>
    <row r="112" spans="1:51" s="13" customFormat="1" ht="12">
      <c r="A112" s="13"/>
      <c r="B112" s="182"/>
      <c r="C112" s="13"/>
      <c r="D112" s="183" t="s">
        <v>224</v>
      </c>
      <c r="E112" s="184" t="s">
        <v>3</v>
      </c>
      <c r="F112" s="185" t="s">
        <v>914</v>
      </c>
      <c r="G112" s="13"/>
      <c r="H112" s="186">
        <v>9.1</v>
      </c>
      <c r="I112" s="187"/>
      <c r="J112" s="13"/>
      <c r="K112" s="13"/>
      <c r="L112" s="182"/>
      <c r="M112" s="188"/>
      <c r="N112" s="189"/>
      <c r="O112" s="189"/>
      <c r="P112" s="189"/>
      <c r="Q112" s="189"/>
      <c r="R112" s="189"/>
      <c r="S112" s="189"/>
      <c r="T112" s="190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184" t="s">
        <v>224</v>
      </c>
      <c r="AU112" s="184" t="s">
        <v>22</v>
      </c>
      <c r="AV112" s="13" t="s">
        <v>22</v>
      </c>
      <c r="AW112" s="13" t="s">
        <v>41</v>
      </c>
      <c r="AX112" s="13" t="s">
        <v>88</v>
      </c>
      <c r="AY112" s="184" t="s">
        <v>216</v>
      </c>
    </row>
    <row r="113" spans="1:65" s="2" customFormat="1" ht="37.8" customHeight="1">
      <c r="A113" s="40"/>
      <c r="B113" s="167"/>
      <c r="C113" s="168" t="s">
        <v>286</v>
      </c>
      <c r="D113" s="168" t="s">
        <v>218</v>
      </c>
      <c r="E113" s="169" t="s">
        <v>308</v>
      </c>
      <c r="F113" s="170" t="s">
        <v>309</v>
      </c>
      <c r="G113" s="171" t="s">
        <v>270</v>
      </c>
      <c r="H113" s="172">
        <v>2.91</v>
      </c>
      <c r="I113" s="173"/>
      <c r="J113" s="174">
        <f>ROUND(I113*H113,2)</f>
        <v>0</v>
      </c>
      <c r="K113" s="175"/>
      <c r="L113" s="41"/>
      <c r="M113" s="176" t="s">
        <v>3</v>
      </c>
      <c r="N113" s="177" t="s">
        <v>51</v>
      </c>
      <c r="O113" s="74"/>
      <c r="P113" s="178">
        <f>O113*H113</f>
        <v>0</v>
      </c>
      <c r="Q113" s="178">
        <v>0</v>
      </c>
      <c r="R113" s="178">
        <f>Q113*H113</f>
        <v>0</v>
      </c>
      <c r="S113" s="178">
        <v>0</v>
      </c>
      <c r="T113" s="179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180" t="s">
        <v>222</v>
      </c>
      <c r="AT113" s="180" t="s">
        <v>218</v>
      </c>
      <c r="AU113" s="180" t="s">
        <v>22</v>
      </c>
      <c r="AY113" s="20" t="s">
        <v>216</v>
      </c>
      <c r="BE113" s="181">
        <f>IF(N113="základní",J113,0)</f>
        <v>0</v>
      </c>
      <c r="BF113" s="181">
        <f>IF(N113="snížená",J113,0)</f>
        <v>0</v>
      </c>
      <c r="BG113" s="181">
        <f>IF(N113="zákl. přenesená",J113,0)</f>
        <v>0</v>
      </c>
      <c r="BH113" s="181">
        <f>IF(N113="sníž. přenesená",J113,0)</f>
        <v>0</v>
      </c>
      <c r="BI113" s="181">
        <f>IF(N113="nulová",J113,0)</f>
        <v>0</v>
      </c>
      <c r="BJ113" s="20" t="s">
        <v>88</v>
      </c>
      <c r="BK113" s="181">
        <f>ROUND(I113*H113,2)</f>
        <v>0</v>
      </c>
      <c r="BL113" s="20" t="s">
        <v>222</v>
      </c>
      <c r="BM113" s="180" t="s">
        <v>915</v>
      </c>
    </row>
    <row r="114" spans="1:47" s="2" customFormat="1" ht="12">
      <c r="A114" s="40"/>
      <c r="B114" s="41"/>
      <c r="C114" s="40"/>
      <c r="D114" s="183" t="s">
        <v>229</v>
      </c>
      <c r="E114" s="40"/>
      <c r="F114" s="191" t="s">
        <v>311</v>
      </c>
      <c r="G114" s="40"/>
      <c r="H114" s="40"/>
      <c r="I114" s="192"/>
      <c r="J114" s="40"/>
      <c r="K114" s="40"/>
      <c r="L114" s="41"/>
      <c r="M114" s="193"/>
      <c r="N114" s="194"/>
      <c r="O114" s="74"/>
      <c r="P114" s="74"/>
      <c r="Q114" s="74"/>
      <c r="R114" s="74"/>
      <c r="S114" s="74"/>
      <c r="T114" s="75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T114" s="20" t="s">
        <v>229</v>
      </c>
      <c r="AU114" s="20" t="s">
        <v>22</v>
      </c>
    </row>
    <row r="115" spans="1:51" s="13" customFormat="1" ht="12">
      <c r="A115" s="13"/>
      <c r="B115" s="182"/>
      <c r="C115" s="13"/>
      <c r="D115" s="183" t="s">
        <v>224</v>
      </c>
      <c r="E115" s="184" t="s">
        <v>3</v>
      </c>
      <c r="F115" s="185" t="s">
        <v>916</v>
      </c>
      <c r="G115" s="13"/>
      <c r="H115" s="186">
        <v>2.91</v>
      </c>
      <c r="I115" s="187"/>
      <c r="J115" s="13"/>
      <c r="K115" s="13"/>
      <c r="L115" s="182"/>
      <c r="M115" s="188"/>
      <c r="N115" s="189"/>
      <c r="O115" s="189"/>
      <c r="P115" s="189"/>
      <c r="Q115" s="189"/>
      <c r="R115" s="189"/>
      <c r="S115" s="189"/>
      <c r="T115" s="190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184" t="s">
        <v>224</v>
      </c>
      <c r="AU115" s="184" t="s">
        <v>22</v>
      </c>
      <c r="AV115" s="13" t="s">
        <v>22</v>
      </c>
      <c r="AW115" s="13" t="s">
        <v>41</v>
      </c>
      <c r="AX115" s="13" t="s">
        <v>88</v>
      </c>
      <c r="AY115" s="184" t="s">
        <v>216</v>
      </c>
    </row>
    <row r="116" spans="1:65" s="2" customFormat="1" ht="24.15" customHeight="1">
      <c r="A116" s="40"/>
      <c r="B116" s="167"/>
      <c r="C116" s="168" t="s">
        <v>291</v>
      </c>
      <c r="D116" s="168" t="s">
        <v>218</v>
      </c>
      <c r="E116" s="169" t="s">
        <v>319</v>
      </c>
      <c r="F116" s="170" t="s">
        <v>320</v>
      </c>
      <c r="G116" s="171" t="s">
        <v>221</v>
      </c>
      <c r="H116" s="172">
        <v>53.107</v>
      </c>
      <c r="I116" s="173"/>
      <c r="J116" s="174">
        <f>ROUND(I116*H116,2)</f>
        <v>0</v>
      </c>
      <c r="K116" s="175"/>
      <c r="L116" s="41"/>
      <c r="M116" s="176" t="s">
        <v>3</v>
      </c>
      <c r="N116" s="177" t="s">
        <v>51</v>
      </c>
      <c r="O116" s="74"/>
      <c r="P116" s="178">
        <f>O116*H116</f>
        <v>0</v>
      </c>
      <c r="Q116" s="178">
        <v>0</v>
      </c>
      <c r="R116" s="178">
        <f>Q116*H116</f>
        <v>0</v>
      </c>
      <c r="S116" s="178">
        <v>0</v>
      </c>
      <c r="T116" s="179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180" t="s">
        <v>222</v>
      </c>
      <c r="AT116" s="180" t="s">
        <v>218</v>
      </c>
      <c r="AU116" s="180" t="s">
        <v>22</v>
      </c>
      <c r="AY116" s="20" t="s">
        <v>216</v>
      </c>
      <c r="BE116" s="181">
        <f>IF(N116="základní",J116,0)</f>
        <v>0</v>
      </c>
      <c r="BF116" s="181">
        <f>IF(N116="snížená",J116,0)</f>
        <v>0</v>
      </c>
      <c r="BG116" s="181">
        <f>IF(N116="zákl. přenesená",J116,0)</f>
        <v>0</v>
      </c>
      <c r="BH116" s="181">
        <f>IF(N116="sníž. přenesená",J116,0)</f>
        <v>0</v>
      </c>
      <c r="BI116" s="181">
        <f>IF(N116="nulová",J116,0)</f>
        <v>0</v>
      </c>
      <c r="BJ116" s="20" t="s">
        <v>88</v>
      </c>
      <c r="BK116" s="181">
        <f>ROUND(I116*H116,2)</f>
        <v>0</v>
      </c>
      <c r="BL116" s="20" t="s">
        <v>222</v>
      </c>
      <c r="BM116" s="180" t="s">
        <v>917</v>
      </c>
    </row>
    <row r="117" spans="1:47" s="2" customFormat="1" ht="12">
      <c r="A117" s="40"/>
      <c r="B117" s="41"/>
      <c r="C117" s="40"/>
      <c r="D117" s="183" t="s">
        <v>229</v>
      </c>
      <c r="E117" s="40"/>
      <c r="F117" s="191" t="s">
        <v>322</v>
      </c>
      <c r="G117" s="40"/>
      <c r="H117" s="40"/>
      <c r="I117" s="192"/>
      <c r="J117" s="40"/>
      <c r="K117" s="40"/>
      <c r="L117" s="41"/>
      <c r="M117" s="193"/>
      <c r="N117" s="194"/>
      <c r="O117" s="74"/>
      <c r="P117" s="74"/>
      <c r="Q117" s="74"/>
      <c r="R117" s="74"/>
      <c r="S117" s="74"/>
      <c r="T117" s="75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T117" s="20" t="s">
        <v>229</v>
      </c>
      <c r="AU117" s="20" t="s">
        <v>22</v>
      </c>
    </row>
    <row r="118" spans="1:51" s="13" customFormat="1" ht="12">
      <c r="A118" s="13"/>
      <c r="B118" s="182"/>
      <c r="C118" s="13"/>
      <c r="D118" s="183" t="s">
        <v>224</v>
      </c>
      <c r="E118" s="184" t="s">
        <v>3</v>
      </c>
      <c r="F118" s="185" t="s">
        <v>918</v>
      </c>
      <c r="G118" s="13"/>
      <c r="H118" s="186">
        <v>53.107</v>
      </c>
      <c r="I118" s="187"/>
      <c r="J118" s="13"/>
      <c r="K118" s="13"/>
      <c r="L118" s="182"/>
      <c r="M118" s="188"/>
      <c r="N118" s="189"/>
      <c r="O118" s="189"/>
      <c r="P118" s="189"/>
      <c r="Q118" s="189"/>
      <c r="R118" s="189"/>
      <c r="S118" s="189"/>
      <c r="T118" s="190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184" t="s">
        <v>224</v>
      </c>
      <c r="AU118" s="184" t="s">
        <v>22</v>
      </c>
      <c r="AV118" s="13" t="s">
        <v>22</v>
      </c>
      <c r="AW118" s="13" t="s">
        <v>41</v>
      </c>
      <c r="AX118" s="13" t="s">
        <v>88</v>
      </c>
      <c r="AY118" s="184" t="s">
        <v>216</v>
      </c>
    </row>
    <row r="119" spans="1:65" s="2" customFormat="1" ht="37.8" customHeight="1">
      <c r="A119" s="40"/>
      <c r="B119" s="167"/>
      <c r="C119" s="168" t="s">
        <v>9</v>
      </c>
      <c r="D119" s="168" t="s">
        <v>218</v>
      </c>
      <c r="E119" s="169" t="s">
        <v>325</v>
      </c>
      <c r="F119" s="170" t="s">
        <v>326</v>
      </c>
      <c r="G119" s="171" t="s">
        <v>221</v>
      </c>
      <c r="H119" s="172">
        <v>41.26</v>
      </c>
      <c r="I119" s="173"/>
      <c r="J119" s="174">
        <f>ROUND(I119*H119,2)</f>
        <v>0</v>
      </c>
      <c r="K119" s="175"/>
      <c r="L119" s="41"/>
      <c r="M119" s="176" t="s">
        <v>3</v>
      </c>
      <c r="N119" s="177" t="s">
        <v>51</v>
      </c>
      <c r="O119" s="74"/>
      <c r="P119" s="178">
        <f>O119*H119</f>
        <v>0</v>
      </c>
      <c r="Q119" s="178">
        <v>0</v>
      </c>
      <c r="R119" s="178">
        <f>Q119*H119</f>
        <v>0</v>
      </c>
      <c r="S119" s="178">
        <v>0</v>
      </c>
      <c r="T119" s="179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180" t="s">
        <v>222</v>
      </c>
      <c r="AT119" s="180" t="s">
        <v>218</v>
      </c>
      <c r="AU119" s="180" t="s">
        <v>22</v>
      </c>
      <c r="AY119" s="20" t="s">
        <v>216</v>
      </c>
      <c r="BE119" s="181">
        <f>IF(N119="základní",J119,0)</f>
        <v>0</v>
      </c>
      <c r="BF119" s="181">
        <f>IF(N119="snížená",J119,0)</f>
        <v>0</v>
      </c>
      <c r="BG119" s="181">
        <f>IF(N119="zákl. přenesená",J119,0)</f>
        <v>0</v>
      </c>
      <c r="BH119" s="181">
        <f>IF(N119="sníž. přenesená",J119,0)</f>
        <v>0</v>
      </c>
      <c r="BI119" s="181">
        <f>IF(N119="nulová",J119,0)</f>
        <v>0</v>
      </c>
      <c r="BJ119" s="20" t="s">
        <v>88</v>
      </c>
      <c r="BK119" s="181">
        <f>ROUND(I119*H119,2)</f>
        <v>0</v>
      </c>
      <c r="BL119" s="20" t="s">
        <v>222</v>
      </c>
      <c r="BM119" s="180" t="s">
        <v>919</v>
      </c>
    </row>
    <row r="120" spans="1:51" s="13" customFormat="1" ht="12">
      <c r="A120" s="13"/>
      <c r="B120" s="182"/>
      <c r="C120" s="13"/>
      <c r="D120" s="183" t="s">
        <v>224</v>
      </c>
      <c r="E120" s="184" t="s">
        <v>3</v>
      </c>
      <c r="F120" s="185" t="s">
        <v>920</v>
      </c>
      <c r="G120" s="13"/>
      <c r="H120" s="186">
        <v>41.26</v>
      </c>
      <c r="I120" s="187"/>
      <c r="J120" s="13"/>
      <c r="K120" s="13"/>
      <c r="L120" s="182"/>
      <c r="M120" s="188"/>
      <c r="N120" s="189"/>
      <c r="O120" s="189"/>
      <c r="P120" s="189"/>
      <c r="Q120" s="189"/>
      <c r="R120" s="189"/>
      <c r="S120" s="189"/>
      <c r="T120" s="190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184" t="s">
        <v>224</v>
      </c>
      <c r="AU120" s="184" t="s">
        <v>22</v>
      </c>
      <c r="AV120" s="13" t="s">
        <v>22</v>
      </c>
      <c r="AW120" s="13" t="s">
        <v>41</v>
      </c>
      <c r="AX120" s="13" t="s">
        <v>88</v>
      </c>
      <c r="AY120" s="184" t="s">
        <v>216</v>
      </c>
    </row>
    <row r="121" spans="1:63" s="12" customFormat="1" ht="22.8" customHeight="1">
      <c r="A121" s="12"/>
      <c r="B121" s="154"/>
      <c r="C121" s="12"/>
      <c r="D121" s="155" t="s">
        <v>79</v>
      </c>
      <c r="E121" s="165" t="s">
        <v>244</v>
      </c>
      <c r="F121" s="165" t="s">
        <v>349</v>
      </c>
      <c r="G121" s="12"/>
      <c r="H121" s="12"/>
      <c r="I121" s="157"/>
      <c r="J121" s="166">
        <f>BK121</f>
        <v>0</v>
      </c>
      <c r="K121" s="12"/>
      <c r="L121" s="154"/>
      <c r="M121" s="159"/>
      <c r="N121" s="160"/>
      <c r="O121" s="160"/>
      <c r="P121" s="161">
        <f>SUM(P122:P133)</f>
        <v>0</v>
      </c>
      <c r="Q121" s="160"/>
      <c r="R121" s="161">
        <f>SUM(R122:R133)</f>
        <v>72.46373600000001</v>
      </c>
      <c r="S121" s="160"/>
      <c r="T121" s="162">
        <f>SUM(T122:T133)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155" t="s">
        <v>88</v>
      </c>
      <c r="AT121" s="163" t="s">
        <v>79</v>
      </c>
      <c r="AU121" s="163" t="s">
        <v>88</v>
      </c>
      <c r="AY121" s="155" t="s">
        <v>216</v>
      </c>
      <c r="BK121" s="164">
        <f>SUM(BK122:BK133)</f>
        <v>0</v>
      </c>
    </row>
    <row r="122" spans="1:65" s="2" customFormat="1" ht="62.7" customHeight="1">
      <c r="A122" s="40"/>
      <c r="B122" s="167"/>
      <c r="C122" s="168" t="s">
        <v>302</v>
      </c>
      <c r="D122" s="168" t="s">
        <v>218</v>
      </c>
      <c r="E122" s="169" t="s">
        <v>351</v>
      </c>
      <c r="F122" s="170" t="s">
        <v>352</v>
      </c>
      <c r="G122" s="171" t="s">
        <v>221</v>
      </c>
      <c r="H122" s="172">
        <v>53.107</v>
      </c>
      <c r="I122" s="173"/>
      <c r="J122" s="174">
        <f>ROUND(I122*H122,2)</f>
        <v>0</v>
      </c>
      <c r="K122" s="175"/>
      <c r="L122" s="41"/>
      <c r="M122" s="176" t="s">
        <v>3</v>
      </c>
      <c r="N122" s="177" t="s">
        <v>51</v>
      </c>
      <c r="O122" s="74"/>
      <c r="P122" s="178">
        <f>O122*H122</f>
        <v>0</v>
      </c>
      <c r="Q122" s="178">
        <v>0</v>
      </c>
      <c r="R122" s="178">
        <f>Q122*H122</f>
        <v>0</v>
      </c>
      <c r="S122" s="178">
        <v>0</v>
      </c>
      <c r="T122" s="179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180" t="s">
        <v>222</v>
      </c>
      <c r="AT122" s="180" t="s">
        <v>218</v>
      </c>
      <c r="AU122" s="180" t="s">
        <v>22</v>
      </c>
      <c r="AY122" s="20" t="s">
        <v>216</v>
      </c>
      <c r="BE122" s="181">
        <f>IF(N122="základní",J122,0)</f>
        <v>0</v>
      </c>
      <c r="BF122" s="181">
        <f>IF(N122="snížená",J122,0)</f>
        <v>0</v>
      </c>
      <c r="BG122" s="181">
        <f>IF(N122="zákl. přenesená",J122,0)</f>
        <v>0</v>
      </c>
      <c r="BH122" s="181">
        <f>IF(N122="sníž. přenesená",J122,0)</f>
        <v>0</v>
      </c>
      <c r="BI122" s="181">
        <f>IF(N122="nulová",J122,0)</f>
        <v>0</v>
      </c>
      <c r="BJ122" s="20" t="s">
        <v>88</v>
      </c>
      <c r="BK122" s="181">
        <f>ROUND(I122*H122,2)</f>
        <v>0</v>
      </c>
      <c r="BL122" s="20" t="s">
        <v>222</v>
      </c>
      <c r="BM122" s="180" t="s">
        <v>921</v>
      </c>
    </row>
    <row r="123" spans="1:51" s="13" customFormat="1" ht="12">
      <c r="A123" s="13"/>
      <c r="B123" s="182"/>
      <c r="C123" s="13"/>
      <c r="D123" s="183" t="s">
        <v>224</v>
      </c>
      <c r="E123" s="184" t="s">
        <v>3</v>
      </c>
      <c r="F123" s="185" t="s">
        <v>922</v>
      </c>
      <c r="G123" s="13"/>
      <c r="H123" s="186">
        <v>53.107</v>
      </c>
      <c r="I123" s="187"/>
      <c r="J123" s="13"/>
      <c r="K123" s="13"/>
      <c r="L123" s="182"/>
      <c r="M123" s="188"/>
      <c r="N123" s="189"/>
      <c r="O123" s="189"/>
      <c r="P123" s="189"/>
      <c r="Q123" s="189"/>
      <c r="R123" s="189"/>
      <c r="S123" s="189"/>
      <c r="T123" s="190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184" t="s">
        <v>224</v>
      </c>
      <c r="AU123" s="184" t="s">
        <v>22</v>
      </c>
      <c r="AV123" s="13" t="s">
        <v>22</v>
      </c>
      <c r="AW123" s="13" t="s">
        <v>41</v>
      </c>
      <c r="AX123" s="13" t="s">
        <v>88</v>
      </c>
      <c r="AY123" s="184" t="s">
        <v>216</v>
      </c>
    </row>
    <row r="124" spans="1:65" s="2" customFormat="1" ht="14.4" customHeight="1">
      <c r="A124" s="40"/>
      <c r="B124" s="167"/>
      <c r="C124" s="203" t="s">
        <v>307</v>
      </c>
      <c r="D124" s="203" t="s">
        <v>355</v>
      </c>
      <c r="E124" s="204" t="s">
        <v>356</v>
      </c>
      <c r="F124" s="205" t="s">
        <v>357</v>
      </c>
      <c r="G124" s="206" t="s">
        <v>299</v>
      </c>
      <c r="H124" s="207">
        <v>30.479</v>
      </c>
      <c r="I124" s="208"/>
      <c r="J124" s="209">
        <f>ROUND(I124*H124,2)</f>
        <v>0</v>
      </c>
      <c r="K124" s="210"/>
      <c r="L124" s="211"/>
      <c r="M124" s="212" t="s">
        <v>3</v>
      </c>
      <c r="N124" s="213" t="s">
        <v>51</v>
      </c>
      <c r="O124" s="74"/>
      <c r="P124" s="178">
        <f>O124*H124</f>
        <v>0</v>
      </c>
      <c r="Q124" s="178">
        <v>1</v>
      </c>
      <c r="R124" s="178">
        <f>Q124*H124</f>
        <v>30.479</v>
      </c>
      <c r="S124" s="178">
        <v>0</v>
      </c>
      <c r="T124" s="179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180" t="s">
        <v>257</v>
      </c>
      <c r="AT124" s="180" t="s">
        <v>355</v>
      </c>
      <c r="AU124" s="180" t="s">
        <v>22</v>
      </c>
      <c r="AY124" s="20" t="s">
        <v>216</v>
      </c>
      <c r="BE124" s="181">
        <f>IF(N124="základní",J124,0)</f>
        <v>0</v>
      </c>
      <c r="BF124" s="181">
        <f>IF(N124="snížená",J124,0)</f>
        <v>0</v>
      </c>
      <c r="BG124" s="181">
        <f>IF(N124="zákl. přenesená",J124,0)</f>
        <v>0</v>
      </c>
      <c r="BH124" s="181">
        <f>IF(N124="sníž. přenesená",J124,0)</f>
        <v>0</v>
      </c>
      <c r="BI124" s="181">
        <f>IF(N124="nulová",J124,0)</f>
        <v>0</v>
      </c>
      <c r="BJ124" s="20" t="s">
        <v>88</v>
      </c>
      <c r="BK124" s="181">
        <f>ROUND(I124*H124,2)</f>
        <v>0</v>
      </c>
      <c r="BL124" s="20" t="s">
        <v>222</v>
      </c>
      <c r="BM124" s="180" t="s">
        <v>923</v>
      </c>
    </row>
    <row r="125" spans="1:51" s="13" customFormat="1" ht="12">
      <c r="A125" s="13"/>
      <c r="B125" s="182"/>
      <c r="C125" s="13"/>
      <c r="D125" s="183" t="s">
        <v>224</v>
      </c>
      <c r="E125" s="184" t="s">
        <v>3</v>
      </c>
      <c r="F125" s="185" t="s">
        <v>924</v>
      </c>
      <c r="G125" s="13"/>
      <c r="H125" s="186">
        <v>13.854</v>
      </c>
      <c r="I125" s="187"/>
      <c r="J125" s="13"/>
      <c r="K125" s="13"/>
      <c r="L125" s="182"/>
      <c r="M125" s="188"/>
      <c r="N125" s="189"/>
      <c r="O125" s="189"/>
      <c r="P125" s="189"/>
      <c r="Q125" s="189"/>
      <c r="R125" s="189"/>
      <c r="S125" s="189"/>
      <c r="T125" s="190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184" t="s">
        <v>224</v>
      </c>
      <c r="AU125" s="184" t="s">
        <v>22</v>
      </c>
      <c r="AV125" s="13" t="s">
        <v>22</v>
      </c>
      <c r="AW125" s="13" t="s">
        <v>41</v>
      </c>
      <c r="AX125" s="13" t="s">
        <v>88</v>
      </c>
      <c r="AY125" s="184" t="s">
        <v>216</v>
      </c>
    </row>
    <row r="126" spans="1:51" s="13" customFormat="1" ht="12">
      <c r="A126" s="13"/>
      <c r="B126" s="182"/>
      <c r="C126" s="13"/>
      <c r="D126" s="183" t="s">
        <v>224</v>
      </c>
      <c r="E126" s="13"/>
      <c r="F126" s="185" t="s">
        <v>925</v>
      </c>
      <c r="G126" s="13"/>
      <c r="H126" s="186">
        <v>30.479</v>
      </c>
      <c r="I126" s="187"/>
      <c r="J126" s="13"/>
      <c r="K126" s="13"/>
      <c r="L126" s="182"/>
      <c r="M126" s="188"/>
      <c r="N126" s="189"/>
      <c r="O126" s="189"/>
      <c r="P126" s="189"/>
      <c r="Q126" s="189"/>
      <c r="R126" s="189"/>
      <c r="S126" s="189"/>
      <c r="T126" s="190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184" t="s">
        <v>224</v>
      </c>
      <c r="AU126" s="184" t="s">
        <v>22</v>
      </c>
      <c r="AV126" s="13" t="s">
        <v>22</v>
      </c>
      <c r="AW126" s="13" t="s">
        <v>4</v>
      </c>
      <c r="AX126" s="13" t="s">
        <v>88</v>
      </c>
      <c r="AY126" s="184" t="s">
        <v>216</v>
      </c>
    </row>
    <row r="127" spans="1:65" s="2" customFormat="1" ht="24.15" customHeight="1">
      <c r="A127" s="40"/>
      <c r="B127" s="167"/>
      <c r="C127" s="168" t="s">
        <v>313</v>
      </c>
      <c r="D127" s="168" t="s">
        <v>218</v>
      </c>
      <c r="E127" s="169" t="s">
        <v>363</v>
      </c>
      <c r="F127" s="170" t="s">
        <v>364</v>
      </c>
      <c r="G127" s="171" t="s">
        <v>221</v>
      </c>
      <c r="H127" s="172">
        <v>49.874</v>
      </c>
      <c r="I127" s="173"/>
      <c r="J127" s="174">
        <f>ROUND(I127*H127,2)</f>
        <v>0</v>
      </c>
      <c r="K127" s="175"/>
      <c r="L127" s="41"/>
      <c r="M127" s="176" t="s">
        <v>3</v>
      </c>
      <c r="N127" s="177" t="s">
        <v>51</v>
      </c>
      <c r="O127" s="74"/>
      <c r="P127" s="178">
        <f>O127*H127</f>
        <v>0</v>
      </c>
      <c r="Q127" s="178">
        <v>0.46</v>
      </c>
      <c r="R127" s="178">
        <f>Q127*H127</f>
        <v>22.942040000000002</v>
      </c>
      <c r="S127" s="178">
        <v>0</v>
      </c>
      <c r="T127" s="179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180" t="s">
        <v>222</v>
      </c>
      <c r="AT127" s="180" t="s">
        <v>218</v>
      </c>
      <c r="AU127" s="180" t="s">
        <v>22</v>
      </c>
      <c r="AY127" s="20" t="s">
        <v>216</v>
      </c>
      <c r="BE127" s="181">
        <f>IF(N127="základní",J127,0)</f>
        <v>0</v>
      </c>
      <c r="BF127" s="181">
        <f>IF(N127="snížená",J127,0)</f>
        <v>0</v>
      </c>
      <c r="BG127" s="181">
        <f>IF(N127="zákl. přenesená",J127,0)</f>
        <v>0</v>
      </c>
      <c r="BH127" s="181">
        <f>IF(N127="sníž. přenesená",J127,0)</f>
        <v>0</v>
      </c>
      <c r="BI127" s="181">
        <f>IF(N127="nulová",J127,0)</f>
        <v>0</v>
      </c>
      <c r="BJ127" s="20" t="s">
        <v>88</v>
      </c>
      <c r="BK127" s="181">
        <f>ROUND(I127*H127,2)</f>
        <v>0</v>
      </c>
      <c r="BL127" s="20" t="s">
        <v>222</v>
      </c>
      <c r="BM127" s="180" t="s">
        <v>926</v>
      </c>
    </row>
    <row r="128" spans="1:47" s="2" customFormat="1" ht="12">
      <c r="A128" s="40"/>
      <c r="B128" s="41"/>
      <c r="C128" s="40"/>
      <c r="D128" s="183" t="s">
        <v>229</v>
      </c>
      <c r="E128" s="40"/>
      <c r="F128" s="191" t="s">
        <v>843</v>
      </c>
      <c r="G128" s="40"/>
      <c r="H128" s="40"/>
      <c r="I128" s="192"/>
      <c r="J128" s="40"/>
      <c r="K128" s="40"/>
      <c r="L128" s="41"/>
      <c r="M128" s="193"/>
      <c r="N128" s="194"/>
      <c r="O128" s="74"/>
      <c r="P128" s="74"/>
      <c r="Q128" s="74"/>
      <c r="R128" s="74"/>
      <c r="S128" s="74"/>
      <c r="T128" s="75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T128" s="20" t="s">
        <v>229</v>
      </c>
      <c r="AU128" s="20" t="s">
        <v>22</v>
      </c>
    </row>
    <row r="129" spans="1:51" s="13" customFormat="1" ht="12">
      <c r="A129" s="13"/>
      <c r="B129" s="182"/>
      <c r="C129" s="13"/>
      <c r="D129" s="183" t="s">
        <v>224</v>
      </c>
      <c r="E129" s="184" t="s">
        <v>3</v>
      </c>
      <c r="F129" s="185" t="s">
        <v>927</v>
      </c>
      <c r="G129" s="13"/>
      <c r="H129" s="186">
        <v>49.874</v>
      </c>
      <c r="I129" s="187"/>
      <c r="J129" s="13"/>
      <c r="K129" s="13"/>
      <c r="L129" s="182"/>
      <c r="M129" s="188"/>
      <c r="N129" s="189"/>
      <c r="O129" s="189"/>
      <c r="P129" s="189"/>
      <c r="Q129" s="189"/>
      <c r="R129" s="189"/>
      <c r="S129" s="189"/>
      <c r="T129" s="190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184" t="s">
        <v>224</v>
      </c>
      <c r="AU129" s="184" t="s">
        <v>22</v>
      </c>
      <c r="AV129" s="13" t="s">
        <v>22</v>
      </c>
      <c r="AW129" s="13" t="s">
        <v>41</v>
      </c>
      <c r="AX129" s="13" t="s">
        <v>88</v>
      </c>
      <c r="AY129" s="184" t="s">
        <v>216</v>
      </c>
    </row>
    <row r="130" spans="1:65" s="2" customFormat="1" ht="49.05" customHeight="1">
      <c r="A130" s="40"/>
      <c r="B130" s="167"/>
      <c r="C130" s="168" t="s">
        <v>318</v>
      </c>
      <c r="D130" s="168" t="s">
        <v>218</v>
      </c>
      <c r="E130" s="169" t="s">
        <v>928</v>
      </c>
      <c r="F130" s="170" t="s">
        <v>929</v>
      </c>
      <c r="G130" s="171" t="s">
        <v>221</v>
      </c>
      <c r="H130" s="172">
        <v>46.18</v>
      </c>
      <c r="I130" s="173"/>
      <c r="J130" s="174">
        <f>ROUND(I130*H130,2)</f>
        <v>0</v>
      </c>
      <c r="K130" s="175"/>
      <c r="L130" s="41"/>
      <c r="M130" s="176" t="s">
        <v>3</v>
      </c>
      <c r="N130" s="177" t="s">
        <v>51</v>
      </c>
      <c r="O130" s="74"/>
      <c r="P130" s="178">
        <f>O130*H130</f>
        <v>0</v>
      </c>
      <c r="Q130" s="178">
        <v>0.1837</v>
      </c>
      <c r="R130" s="178">
        <f>Q130*H130</f>
        <v>8.483266</v>
      </c>
      <c r="S130" s="178">
        <v>0</v>
      </c>
      <c r="T130" s="179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180" t="s">
        <v>222</v>
      </c>
      <c r="AT130" s="180" t="s">
        <v>218</v>
      </c>
      <c r="AU130" s="180" t="s">
        <v>22</v>
      </c>
      <c r="AY130" s="20" t="s">
        <v>216</v>
      </c>
      <c r="BE130" s="181">
        <f>IF(N130="základní",J130,0)</f>
        <v>0</v>
      </c>
      <c r="BF130" s="181">
        <f>IF(N130="snížená",J130,0)</f>
        <v>0</v>
      </c>
      <c r="BG130" s="181">
        <f>IF(N130="zákl. přenesená",J130,0)</f>
        <v>0</v>
      </c>
      <c r="BH130" s="181">
        <f>IF(N130="sníž. přenesená",J130,0)</f>
        <v>0</v>
      </c>
      <c r="BI130" s="181">
        <f>IF(N130="nulová",J130,0)</f>
        <v>0</v>
      </c>
      <c r="BJ130" s="20" t="s">
        <v>88</v>
      </c>
      <c r="BK130" s="181">
        <f>ROUND(I130*H130,2)</f>
        <v>0</v>
      </c>
      <c r="BL130" s="20" t="s">
        <v>222</v>
      </c>
      <c r="BM130" s="180" t="s">
        <v>930</v>
      </c>
    </row>
    <row r="131" spans="1:51" s="13" customFormat="1" ht="12">
      <c r="A131" s="13"/>
      <c r="B131" s="182"/>
      <c r="C131" s="13"/>
      <c r="D131" s="183" t="s">
        <v>224</v>
      </c>
      <c r="E131" s="184" t="s">
        <v>3</v>
      </c>
      <c r="F131" s="185" t="s">
        <v>931</v>
      </c>
      <c r="G131" s="13"/>
      <c r="H131" s="186">
        <v>46.18</v>
      </c>
      <c r="I131" s="187"/>
      <c r="J131" s="13"/>
      <c r="K131" s="13"/>
      <c r="L131" s="182"/>
      <c r="M131" s="188"/>
      <c r="N131" s="189"/>
      <c r="O131" s="189"/>
      <c r="P131" s="189"/>
      <c r="Q131" s="189"/>
      <c r="R131" s="189"/>
      <c r="S131" s="189"/>
      <c r="T131" s="190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184" t="s">
        <v>224</v>
      </c>
      <c r="AU131" s="184" t="s">
        <v>22</v>
      </c>
      <c r="AV131" s="13" t="s">
        <v>22</v>
      </c>
      <c r="AW131" s="13" t="s">
        <v>41</v>
      </c>
      <c r="AX131" s="13" t="s">
        <v>88</v>
      </c>
      <c r="AY131" s="184" t="s">
        <v>216</v>
      </c>
    </row>
    <row r="132" spans="1:65" s="2" customFormat="1" ht="14.4" customHeight="1">
      <c r="A132" s="40"/>
      <c r="B132" s="167"/>
      <c r="C132" s="203" t="s">
        <v>324</v>
      </c>
      <c r="D132" s="203" t="s">
        <v>355</v>
      </c>
      <c r="E132" s="204" t="s">
        <v>932</v>
      </c>
      <c r="F132" s="205" t="s">
        <v>933</v>
      </c>
      <c r="G132" s="206" t="s">
        <v>221</v>
      </c>
      <c r="H132" s="207">
        <v>47.565</v>
      </c>
      <c r="I132" s="208"/>
      <c r="J132" s="209">
        <f>ROUND(I132*H132,2)</f>
        <v>0</v>
      </c>
      <c r="K132" s="210"/>
      <c r="L132" s="211"/>
      <c r="M132" s="212" t="s">
        <v>3</v>
      </c>
      <c r="N132" s="213" t="s">
        <v>51</v>
      </c>
      <c r="O132" s="74"/>
      <c r="P132" s="178">
        <f>O132*H132</f>
        <v>0</v>
      </c>
      <c r="Q132" s="178">
        <v>0.222</v>
      </c>
      <c r="R132" s="178">
        <f>Q132*H132</f>
        <v>10.559429999999999</v>
      </c>
      <c r="S132" s="178">
        <v>0</v>
      </c>
      <c r="T132" s="179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180" t="s">
        <v>257</v>
      </c>
      <c r="AT132" s="180" t="s">
        <v>355</v>
      </c>
      <c r="AU132" s="180" t="s">
        <v>22</v>
      </c>
      <c r="AY132" s="20" t="s">
        <v>216</v>
      </c>
      <c r="BE132" s="181">
        <f>IF(N132="základní",J132,0)</f>
        <v>0</v>
      </c>
      <c r="BF132" s="181">
        <f>IF(N132="snížená",J132,0)</f>
        <v>0</v>
      </c>
      <c r="BG132" s="181">
        <f>IF(N132="zákl. přenesená",J132,0)</f>
        <v>0</v>
      </c>
      <c r="BH132" s="181">
        <f>IF(N132="sníž. přenesená",J132,0)</f>
        <v>0</v>
      </c>
      <c r="BI132" s="181">
        <f>IF(N132="nulová",J132,0)</f>
        <v>0</v>
      </c>
      <c r="BJ132" s="20" t="s">
        <v>88</v>
      </c>
      <c r="BK132" s="181">
        <f>ROUND(I132*H132,2)</f>
        <v>0</v>
      </c>
      <c r="BL132" s="20" t="s">
        <v>222</v>
      </c>
      <c r="BM132" s="180" t="s">
        <v>934</v>
      </c>
    </row>
    <row r="133" spans="1:51" s="13" customFormat="1" ht="12">
      <c r="A133" s="13"/>
      <c r="B133" s="182"/>
      <c r="C133" s="13"/>
      <c r="D133" s="183" t="s">
        <v>224</v>
      </c>
      <c r="E133" s="13"/>
      <c r="F133" s="185" t="s">
        <v>935</v>
      </c>
      <c r="G133" s="13"/>
      <c r="H133" s="186">
        <v>47.565</v>
      </c>
      <c r="I133" s="187"/>
      <c r="J133" s="13"/>
      <c r="K133" s="13"/>
      <c r="L133" s="182"/>
      <c r="M133" s="188"/>
      <c r="N133" s="189"/>
      <c r="O133" s="189"/>
      <c r="P133" s="189"/>
      <c r="Q133" s="189"/>
      <c r="R133" s="189"/>
      <c r="S133" s="189"/>
      <c r="T133" s="190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184" t="s">
        <v>224</v>
      </c>
      <c r="AU133" s="184" t="s">
        <v>22</v>
      </c>
      <c r="AV133" s="13" t="s">
        <v>22</v>
      </c>
      <c r="AW133" s="13" t="s">
        <v>4</v>
      </c>
      <c r="AX133" s="13" t="s">
        <v>88</v>
      </c>
      <c r="AY133" s="184" t="s">
        <v>216</v>
      </c>
    </row>
    <row r="134" spans="1:63" s="12" customFormat="1" ht="22.8" customHeight="1">
      <c r="A134" s="12"/>
      <c r="B134" s="154"/>
      <c r="C134" s="12"/>
      <c r="D134" s="155" t="s">
        <v>79</v>
      </c>
      <c r="E134" s="165" t="s">
        <v>263</v>
      </c>
      <c r="F134" s="165" t="s">
        <v>438</v>
      </c>
      <c r="G134" s="12"/>
      <c r="H134" s="12"/>
      <c r="I134" s="157"/>
      <c r="J134" s="166">
        <f>BK134</f>
        <v>0</v>
      </c>
      <c r="K134" s="12"/>
      <c r="L134" s="154"/>
      <c r="M134" s="159"/>
      <c r="N134" s="160"/>
      <c r="O134" s="160"/>
      <c r="P134" s="161">
        <f>SUM(P135:P150)</f>
        <v>0</v>
      </c>
      <c r="Q134" s="160"/>
      <c r="R134" s="161">
        <f>SUM(R135:R150)</f>
        <v>19.71964278</v>
      </c>
      <c r="S134" s="160"/>
      <c r="T134" s="162">
        <f>SUM(T135:T150)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155" t="s">
        <v>88</v>
      </c>
      <c r="AT134" s="163" t="s">
        <v>79</v>
      </c>
      <c r="AU134" s="163" t="s">
        <v>88</v>
      </c>
      <c r="AY134" s="155" t="s">
        <v>216</v>
      </c>
      <c r="BK134" s="164">
        <f>SUM(BK135:BK150)</f>
        <v>0</v>
      </c>
    </row>
    <row r="135" spans="1:65" s="2" customFormat="1" ht="24.15" customHeight="1">
      <c r="A135" s="40"/>
      <c r="B135" s="167"/>
      <c r="C135" s="168" t="s">
        <v>8</v>
      </c>
      <c r="D135" s="168" t="s">
        <v>218</v>
      </c>
      <c r="E135" s="169" t="s">
        <v>459</v>
      </c>
      <c r="F135" s="170" t="s">
        <v>460</v>
      </c>
      <c r="G135" s="171" t="s">
        <v>461</v>
      </c>
      <c r="H135" s="172">
        <v>1</v>
      </c>
      <c r="I135" s="173"/>
      <c r="J135" s="174">
        <f>ROUND(I135*H135,2)</f>
        <v>0</v>
      </c>
      <c r="K135" s="175"/>
      <c r="L135" s="41"/>
      <c r="M135" s="176" t="s">
        <v>3</v>
      </c>
      <c r="N135" s="177" t="s">
        <v>51</v>
      </c>
      <c r="O135" s="74"/>
      <c r="P135" s="178">
        <f>O135*H135</f>
        <v>0</v>
      </c>
      <c r="Q135" s="178">
        <v>0.0007</v>
      </c>
      <c r="R135" s="178">
        <f>Q135*H135</f>
        <v>0.0007</v>
      </c>
      <c r="S135" s="178">
        <v>0</v>
      </c>
      <c r="T135" s="179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180" t="s">
        <v>222</v>
      </c>
      <c r="AT135" s="180" t="s">
        <v>218</v>
      </c>
      <c r="AU135" s="180" t="s">
        <v>22</v>
      </c>
      <c r="AY135" s="20" t="s">
        <v>216</v>
      </c>
      <c r="BE135" s="181">
        <f>IF(N135="základní",J135,0)</f>
        <v>0</v>
      </c>
      <c r="BF135" s="181">
        <f>IF(N135="snížená",J135,0)</f>
        <v>0</v>
      </c>
      <c r="BG135" s="181">
        <f>IF(N135="zákl. přenesená",J135,0)</f>
        <v>0</v>
      </c>
      <c r="BH135" s="181">
        <f>IF(N135="sníž. přenesená",J135,0)</f>
        <v>0</v>
      </c>
      <c r="BI135" s="181">
        <f>IF(N135="nulová",J135,0)</f>
        <v>0</v>
      </c>
      <c r="BJ135" s="20" t="s">
        <v>88</v>
      </c>
      <c r="BK135" s="181">
        <f>ROUND(I135*H135,2)</f>
        <v>0</v>
      </c>
      <c r="BL135" s="20" t="s">
        <v>222</v>
      </c>
      <c r="BM135" s="180" t="s">
        <v>936</v>
      </c>
    </row>
    <row r="136" spans="1:65" s="2" customFormat="1" ht="24.15" customHeight="1">
      <c r="A136" s="40"/>
      <c r="B136" s="167"/>
      <c r="C136" s="203" t="s">
        <v>335</v>
      </c>
      <c r="D136" s="203" t="s">
        <v>355</v>
      </c>
      <c r="E136" s="204" t="s">
        <v>937</v>
      </c>
      <c r="F136" s="205" t="s">
        <v>938</v>
      </c>
      <c r="G136" s="206" t="s">
        <v>461</v>
      </c>
      <c r="H136" s="207">
        <v>1</v>
      </c>
      <c r="I136" s="208"/>
      <c r="J136" s="209">
        <f>ROUND(I136*H136,2)</f>
        <v>0</v>
      </c>
      <c r="K136" s="210"/>
      <c r="L136" s="211"/>
      <c r="M136" s="212" t="s">
        <v>3</v>
      </c>
      <c r="N136" s="213" t="s">
        <v>51</v>
      </c>
      <c r="O136" s="74"/>
      <c r="P136" s="178">
        <f>O136*H136</f>
        <v>0</v>
      </c>
      <c r="Q136" s="178">
        <v>0.0035</v>
      </c>
      <c r="R136" s="178">
        <f>Q136*H136</f>
        <v>0.0035</v>
      </c>
      <c r="S136" s="178">
        <v>0</v>
      </c>
      <c r="T136" s="179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180" t="s">
        <v>257</v>
      </c>
      <c r="AT136" s="180" t="s">
        <v>355</v>
      </c>
      <c r="AU136" s="180" t="s">
        <v>22</v>
      </c>
      <c r="AY136" s="20" t="s">
        <v>216</v>
      </c>
      <c r="BE136" s="181">
        <f>IF(N136="základní",J136,0)</f>
        <v>0</v>
      </c>
      <c r="BF136" s="181">
        <f>IF(N136="snížená",J136,0)</f>
        <v>0</v>
      </c>
      <c r="BG136" s="181">
        <f>IF(N136="zákl. přenesená",J136,0)</f>
        <v>0</v>
      </c>
      <c r="BH136" s="181">
        <f>IF(N136="sníž. přenesená",J136,0)</f>
        <v>0</v>
      </c>
      <c r="BI136" s="181">
        <f>IF(N136="nulová",J136,0)</f>
        <v>0</v>
      </c>
      <c r="BJ136" s="20" t="s">
        <v>88</v>
      </c>
      <c r="BK136" s="181">
        <f>ROUND(I136*H136,2)</f>
        <v>0</v>
      </c>
      <c r="BL136" s="20" t="s">
        <v>222</v>
      </c>
      <c r="BM136" s="180" t="s">
        <v>939</v>
      </c>
    </row>
    <row r="137" spans="1:47" s="2" customFormat="1" ht="12">
      <c r="A137" s="40"/>
      <c r="B137" s="41"/>
      <c r="C137" s="40"/>
      <c r="D137" s="183" t="s">
        <v>229</v>
      </c>
      <c r="E137" s="40"/>
      <c r="F137" s="191" t="s">
        <v>940</v>
      </c>
      <c r="G137" s="40"/>
      <c r="H137" s="40"/>
      <c r="I137" s="192"/>
      <c r="J137" s="40"/>
      <c r="K137" s="40"/>
      <c r="L137" s="41"/>
      <c r="M137" s="193"/>
      <c r="N137" s="194"/>
      <c r="O137" s="74"/>
      <c r="P137" s="74"/>
      <c r="Q137" s="74"/>
      <c r="R137" s="74"/>
      <c r="S137" s="74"/>
      <c r="T137" s="75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T137" s="20" t="s">
        <v>229</v>
      </c>
      <c r="AU137" s="20" t="s">
        <v>22</v>
      </c>
    </row>
    <row r="138" spans="1:65" s="2" customFormat="1" ht="24.15" customHeight="1">
      <c r="A138" s="40"/>
      <c r="B138" s="167"/>
      <c r="C138" s="168" t="s">
        <v>340</v>
      </c>
      <c r="D138" s="168" t="s">
        <v>218</v>
      </c>
      <c r="E138" s="169" t="s">
        <v>464</v>
      </c>
      <c r="F138" s="170" t="s">
        <v>465</v>
      </c>
      <c r="G138" s="171" t="s">
        <v>461</v>
      </c>
      <c r="H138" s="172">
        <v>1</v>
      </c>
      <c r="I138" s="173"/>
      <c r="J138" s="174">
        <f>ROUND(I138*H138,2)</f>
        <v>0</v>
      </c>
      <c r="K138" s="175"/>
      <c r="L138" s="41"/>
      <c r="M138" s="176" t="s">
        <v>3</v>
      </c>
      <c r="N138" s="177" t="s">
        <v>51</v>
      </c>
      <c r="O138" s="74"/>
      <c r="P138" s="178">
        <f>O138*H138</f>
        <v>0</v>
      </c>
      <c r="Q138" s="178">
        <v>0.11241</v>
      </c>
      <c r="R138" s="178">
        <f>Q138*H138</f>
        <v>0.11241</v>
      </c>
      <c r="S138" s="178">
        <v>0</v>
      </c>
      <c r="T138" s="179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180" t="s">
        <v>222</v>
      </c>
      <c r="AT138" s="180" t="s">
        <v>218</v>
      </c>
      <c r="AU138" s="180" t="s">
        <v>22</v>
      </c>
      <c r="AY138" s="20" t="s">
        <v>216</v>
      </c>
      <c r="BE138" s="181">
        <f>IF(N138="základní",J138,0)</f>
        <v>0</v>
      </c>
      <c r="BF138" s="181">
        <f>IF(N138="snížená",J138,0)</f>
        <v>0</v>
      </c>
      <c r="BG138" s="181">
        <f>IF(N138="zákl. přenesená",J138,0)</f>
        <v>0</v>
      </c>
      <c r="BH138" s="181">
        <f>IF(N138="sníž. přenesená",J138,0)</f>
        <v>0</v>
      </c>
      <c r="BI138" s="181">
        <f>IF(N138="nulová",J138,0)</f>
        <v>0</v>
      </c>
      <c r="BJ138" s="20" t="s">
        <v>88</v>
      </c>
      <c r="BK138" s="181">
        <f>ROUND(I138*H138,2)</f>
        <v>0</v>
      </c>
      <c r="BL138" s="20" t="s">
        <v>222</v>
      </c>
      <c r="BM138" s="180" t="s">
        <v>941</v>
      </c>
    </row>
    <row r="139" spans="1:65" s="2" customFormat="1" ht="14.4" customHeight="1">
      <c r="A139" s="40"/>
      <c r="B139" s="167"/>
      <c r="C139" s="203" t="s">
        <v>345</v>
      </c>
      <c r="D139" s="203" t="s">
        <v>355</v>
      </c>
      <c r="E139" s="204" t="s">
        <v>468</v>
      </c>
      <c r="F139" s="205" t="s">
        <v>469</v>
      </c>
      <c r="G139" s="206" t="s">
        <v>461</v>
      </c>
      <c r="H139" s="207">
        <v>1</v>
      </c>
      <c r="I139" s="208"/>
      <c r="J139" s="209">
        <f>ROUND(I139*H139,2)</f>
        <v>0</v>
      </c>
      <c r="K139" s="210"/>
      <c r="L139" s="211"/>
      <c r="M139" s="212" t="s">
        <v>3</v>
      </c>
      <c r="N139" s="213" t="s">
        <v>51</v>
      </c>
      <c r="O139" s="74"/>
      <c r="P139" s="178">
        <f>O139*H139</f>
        <v>0</v>
      </c>
      <c r="Q139" s="178">
        <v>0.0061</v>
      </c>
      <c r="R139" s="178">
        <f>Q139*H139</f>
        <v>0.0061</v>
      </c>
      <c r="S139" s="178">
        <v>0</v>
      </c>
      <c r="T139" s="179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180" t="s">
        <v>257</v>
      </c>
      <c r="AT139" s="180" t="s">
        <v>355</v>
      </c>
      <c r="AU139" s="180" t="s">
        <v>22</v>
      </c>
      <c r="AY139" s="20" t="s">
        <v>216</v>
      </c>
      <c r="BE139" s="181">
        <f>IF(N139="základní",J139,0)</f>
        <v>0</v>
      </c>
      <c r="BF139" s="181">
        <f>IF(N139="snížená",J139,0)</f>
        <v>0</v>
      </c>
      <c r="BG139" s="181">
        <f>IF(N139="zákl. přenesená",J139,0)</f>
        <v>0</v>
      </c>
      <c r="BH139" s="181">
        <f>IF(N139="sníž. přenesená",J139,0)</f>
        <v>0</v>
      </c>
      <c r="BI139" s="181">
        <f>IF(N139="nulová",J139,0)</f>
        <v>0</v>
      </c>
      <c r="BJ139" s="20" t="s">
        <v>88</v>
      </c>
      <c r="BK139" s="181">
        <f>ROUND(I139*H139,2)</f>
        <v>0</v>
      </c>
      <c r="BL139" s="20" t="s">
        <v>222</v>
      </c>
      <c r="BM139" s="180" t="s">
        <v>942</v>
      </c>
    </row>
    <row r="140" spans="1:65" s="2" customFormat="1" ht="14.4" customHeight="1">
      <c r="A140" s="40"/>
      <c r="B140" s="167"/>
      <c r="C140" s="203" t="s">
        <v>350</v>
      </c>
      <c r="D140" s="203" t="s">
        <v>355</v>
      </c>
      <c r="E140" s="204" t="s">
        <v>472</v>
      </c>
      <c r="F140" s="205" t="s">
        <v>473</v>
      </c>
      <c r="G140" s="206" t="s">
        <v>461</v>
      </c>
      <c r="H140" s="207">
        <v>1</v>
      </c>
      <c r="I140" s="208"/>
      <c r="J140" s="209">
        <f>ROUND(I140*H140,2)</f>
        <v>0</v>
      </c>
      <c r="K140" s="210"/>
      <c r="L140" s="211"/>
      <c r="M140" s="212" t="s">
        <v>3</v>
      </c>
      <c r="N140" s="213" t="s">
        <v>51</v>
      </c>
      <c r="O140" s="74"/>
      <c r="P140" s="178">
        <f>O140*H140</f>
        <v>0</v>
      </c>
      <c r="Q140" s="178">
        <v>0.003</v>
      </c>
      <c r="R140" s="178">
        <f>Q140*H140</f>
        <v>0.003</v>
      </c>
      <c r="S140" s="178">
        <v>0</v>
      </c>
      <c r="T140" s="179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180" t="s">
        <v>257</v>
      </c>
      <c r="AT140" s="180" t="s">
        <v>355</v>
      </c>
      <c r="AU140" s="180" t="s">
        <v>22</v>
      </c>
      <c r="AY140" s="20" t="s">
        <v>216</v>
      </c>
      <c r="BE140" s="181">
        <f>IF(N140="základní",J140,0)</f>
        <v>0</v>
      </c>
      <c r="BF140" s="181">
        <f>IF(N140="snížená",J140,0)</f>
        <v>0</v>
      </c>
      <c r="BG140" s="181">
        <f>IF(N140="zákl. přenesená",J140,0)</f>
        <v>0</v>
      </c>
      <c r="BH140" s="181">
        <f>IF(N140="sníž. přenesená",J140,0)</f>
        <v>0</v>
      </c>
      <c r="BI140" s="181">
        <f>IF(N140="nulová",J140,0)</f>
        <v>0</v>
      </c>
      <c r="BJ140" s="20" t="s">
        <v>88</v>
      </c>
      <c r="BK140" s="181">
        <f>ROUND(I140*H140,2)</f>
        <v>0</v>
      </c>
      <c r="BL140" s="20" t="s">
        <v>222</v>
      </c>
      <c r="BM140" s="180" t="s">
        <v>943</v>
      </c>
    </row>
    <row r="141" spans="1:65" s="2" customFormat="1" ht="24.15" customHeight="1">
      <c r="A141" s="40"/>
      <c r="B141" s="167"/>
      <c r="C141" s="168" t="s">
        <v>354</v>
      </c>
      <c r="D141" s="168" t="s">
        <v>218</v>
      </c>
      <c r="E141" s="169" t="s">
        <v>944</v>
      </c>
      <c r="F141" s="170" t="s">
        <v>945</v>
      </c>
      <c r="G141" s="171" t="s">
        <v>260</v>
      </c>
      <c r="H141" s="172">
        <v>47.74</v>
      </c>
      <c r="I141" s="173"/>
      <c r="J141" s="174">
        <f>ROUND(I141*H141,2)</f>
        <v>0</v>
      </c>
      <c r="K141" s="175"/>
      <c r="L141" s="41"/>
      <c r="M141" s="176" t="s">
        <v>3</v>
      </c>
      <c r="N141" s="177" t="s">
        <v>51</v>
      </c>
      <c r="O141" s="74"/>
      <c r="P141" s="178">
        <f>O141*H141</f>
        <v>0</v>
      </c>
      <c r="Q141" s="178">
        <v>4E-05</v>
      </c>
      <c r="R141" s="178">
        <f>Q141*H141</f>
        <v>0.0019096000000000002</v>
      </c>
      <c r="S141" s="178">
        <v>0</v>
      </c>
      <c r="T141" s="179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180" t="s">
        <v>222</v>
      </c>
      <c r="AT141" s="180" t="s">
        <v>218</v>
      </c>
      <c r="AU141" s="180" t="s">
        <v>22</v>
      </c>
      <c r="AY141" s="20" t="s">
        <v>216</v>
      </c>
      <c r="BE141" s="181">
        <f>IF(N141="základní",J141,0)</f>
        <v>0</v>
      </c>
      <c r="BF141" s="181">
        <f>IF(N141="snížená",J141,0)</f>
        <v>0</v>
      </c>
      <c r="BG141" s="181">
        <f>IF(N141="zákl. přenesená",J141,0)</f>
        <v>0</v>
      </c>
      <c r="BH141" s="181">
        <f>IF(N141="sníž. přenesená",J141,0)</f>
        <v>0</v>
      </c>
      <c r="BI141" s="181">
        <f>IF(N141="nulová",J141,0)</f>
        <v>0</v>
      </c>
      <c r="BJ141" s="20" t="s">
        <v>88</v>
      </c>
      <c r="BK141" s="181">
        <f>ROUND(I141*H141,2)</f>
        <v>0</v>
      </c>
      <c r="BL141" s="20" t="s">
        <v>222</v>
      </c>
      <c r="BM141" s="180" t="s">
        <v>946</v>
      </c>
    </row>
    <row r="142" spans="1:51" s="13" customFormat="1" ht="12">
      <c r="A142" s="13"/>
      <c r="B142" s="182"/>
      <c r="C142" s="13"/>
      <c r="D142" s="183" t="s">
        <v>224</v>
      </c>
      <c r="E142" s="184" t="s">
        <v>3</v>
      </c>
      <c r="F142" s="185" t="s">
        <v>947</v>
      </c>
      <c r="G142" s="13"/>
      <c r="H142" s="186">
        <v>47.74</v>
      </c>
      <c r="I142" s="187"/>
      <c r="J142" s="13"/>
      <c r="K142" s="13"/>
      <c r="L142" s="182"/>
      <c r="M142" s="188"/>
      <c r="N142" s="189"/>
      <c r="O142" s="189"/>
      <c r="P142" s="189"/>
      <c r="Q142" s="189"/>
      <c r="R142" s="189"/>
      <c r="S142" s="189"/>
      <c r="T142" s="190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184" t="s">
        <v>224</v>
      </c>
      <c r="AU142" s="184" t="s">
        <v>22</v>
      </c>
      <c r="AV142" s="13" t="s">
        <v>22</v>
      </c>
      <c r="AW142" s="13" t="s">
        <v>41</v>
      </c>
      <c r="AX142" s="13" t="s">
        <v>88</v>
      </c>
      <c r="AY142" s="184" t="s">
        <v>216</v>
      </c>
    </row>
    <row r="143" spans="1:65" s="2" customFormat="1" ht="37.8" customHeight="1">
      <c r="A143" s="40"/>
      <c r="B143" s="167"/>
      <c r="C143" s="168" t="s">
        <v>362</v>
      </c>
      <c r="D143" s="168" t="s">
        <v>218</v>
      </c>
      <c r="E143" s="169" t="s">
        <v>948</v>
      </c>
      <c r="F143" s="170" t="s">
        <v>949</v>
      </c>
      <c r="G143" s="171" t="s">
        <v>260</v>
      </c>
      <c r="H143" s="172">
        <v>47.74</v>
      </c>
      <c r="I143" s="173"/>
      <c r="J143" s="174">
        <f>ROUND(I143*H143,2)</f>
        <v>0</v>
      </c>
      <c r="K143" s="175"/>
      <c r="L143" s="41"/>
      <c r="M143" s="176" t="s">
        <v>3</v>
      </c>
      <c r="N143" s="177" t="s">
        <v>51</v>
      </c>
      <c r="O143" s="74"/>
      <c r="P143" s="178">
        <f>O143*H143</f>
        <v>0</v>
      </c>
      <c r="Q143" s="178">
        <v>0</v>
      </c>
      <c r="R143" s="178">
        <f>Q143*H143</f>
        <v>0</v>
      </c>
      <c r="S143" s="178">
        <v>0</v>
      </c>
      <c r="T143" s="179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180" t="s">
        <v>222</v>
      </c>
      <c r="AT143" s="180" t="s">
        <v>218</v>
      </c>
      <c r="AU143" s="180" t="s">
        <v>22</v>
      </c>
      <c r="AY143" s="20" t="s">
        <v>216</v>
      </c>
      <c r="BE143" s="181">
        <f>IF(N143="základní",J143,0)</f>
        <v>0</v>
      </c>
      <c r="BF143" s="181">
        <f>IF(N143="snížená",J143,0)</f>
        <v>0</v>
      </c>
      <c r="BG143" s="181">
        <f>IF(N143="zákl. přenesená",J143,0)</f>
        <v>0</v>
      </c>
      <c r="BH143" s="181">
        <f>IF(N143="sníž. přenesená",J143,0)</f>
        <v>0</v>
      </c>
      <c r="BI143" s="181">
        <f>IF(N143="nulová",J143,0)</f>
        <v>0</v>
      </c>
      <c r="BJ143" s="20" t="s">
        <v>88</v>
      </c>
      <c r="BK143" s="181">
        <f>ROUND(I143*H143,2)</f>
        <v>0</v>
      </c>
      <c r="BL143" s="20" t="s">
        <v>222</v>
      </c>
      <c r="BM143" s="180" t="s">
        <v>950</v>
      </c>
    </row>
    <row r="144" spans="1:65" s="2" customFormat="1" ht="49.05" customHeight="1">
      <c r="A144" s="40"/>
      <c r="B144" s="167"/>
      <c r="C144" s="168" t="s">
        <v>368</v>
      </c>
      <c r="D144" s="168" t="s">
        <v>218</v>
      </c>
      <c r="E144" s="169" t="s">
        <v>522</v>
      </c>
      <c r="F144" s="170" t="s">
        <v>523</v>
      </c>
      <c r="G144" s="171" t="s">
        <v>260</v>
      </c>
      <c r="H144" s="172">
        <v>55.81</v>
      </c>
      <c r="I144" s="173"/>
      <c r="J144" s="174">
        <f>ROUND(I144*H144,2)</f>
        <v>0</v>
      </c>
      <c r="K144" s="175"/>
      <c r="L144" s="41"/>
      <c r="M144" s="176" t="s">
        <v>3</v>
      </c>
      <c r="N144" s="177" t="s">
        <v>51</v>
      </c>
      <c r="O144" s="74"/>
      <c r="P144" s="178">
        <f>O144*H144</f>
        <v>0</v>
      </c>
      <c r="Q144" s="178">
        <v>0.14067</v>
      </c>
      <c r="R144" s="178">
        <f>Q144*H144</f>
        <v>7.8507926999999995</v>
      </c>
      <c r="S144" s="178">
        <v>0</v>
      </c>
      <c r="T144" s="179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180" t="s">
        <v>222</v>
      </c>
      <c r="AT144" s="180" t="s">
        <v>218</v>
      </c>
      <c r="AU144" s="180" t="s">
        <v>22</v>
      </c>
      <c r="AY144" s="20" t="s">
        <v>216</v>
      </c>
      <c r="BE144" s="181">
        <f>IF(N144="základní",J144,0)</f>
        <v>0</v>
      </c>
      <c r="BF144" s="181">
        <f>IF(N144="snížená",J144,0)</f>
        <v>0</v>
      </c>
      <c r="BG144" s="181">
        <f>IF(N144="zákl. přenesená",J144,0)</f>
        <v>0</v>
      </c>
      <c r="BH144" s="181">
        <f>IF(N144="sníž. přenesená",J144,0)</f>
        <v>0</v>
      </c>
      <c r="BI144" s="181">
        <f>IF(N144="nulová",J144,0)</f>
        <v>0</v>
      </c>
      <c r="BJ144" s="20" t="s">
        <v>88</v>
      </c>
      <c r="BK144" s="181">
        <f>ROUND(I144*H144,2)</f>
        <v>0</v>
      </c>
      <c r="BL144" s="20" t="s">
        <v>222</v>
      </c>
      <c r="BM144" s="180" t="s">
        <v>951</v>
      </c>
    </row>
    <row r="145" spans="1:51" s="13" customFormat="1" ht="12">
      <c r="A145" s="13"/>
      <c r="B145" s="182"/>
      <c r="C145" s="13"/>
      <c r="D145" s="183" t="s">
        <v>224</v>
      </c>
      <c r="E145" s="184" t="s">
        <v>3</v>
      </c>
      <c r="F145" s="185" t="s">
        <v>952</v>
      </c>
      <c r="G145" s="13"/>
      <c r="H145" s="186">
        <v>55.81</v>
      </c>
      <c r="I145" s="187"/>
      <c r="J145" s="13"/>
      <c r="K145" s="13"/>
      <c r="L145" s="182"/>
      <c r="M145" s="188"/>
      <c r="N145" s="189"/>
      <c r="O145" s="189"/>
      <c r="P145" s="189"/>
      <c r="Q145" s="189"/>
      <c r="R145" s="189"/>
      <c r="S145" s="189"/>
      <c r="T145" s="190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184" t="s">
        <v>224</v>
      </c>
      <c r="AU145" s="184" t="s">
        <v>22</v>
      </c>
      <c r="AV145" s="13" t="s">
        <v>22</v>
      </c>
      <c r="AW145" s="13" t="s">
        <v>41</v>
      </c>
      <c r="AX145" s="13" t="s">
        <v>88</v>
      </c>
      <c r="AY145" s="184" t="s">
        <v>216</v>
      </c>
    </row>
    <row r="146" spans="1:65" s="2" customFormat="1" ht="14.4" customHeight="1">
      <c r="A146" s="40"/>
      <c r="B146" s="167"/>
      <c r="C146" s="203" t="s">
        <v>373</v>
      </c>
      <c r="D146" s="203" t="s">
        <v>355</v>
      </c>
      <c r="E146" s="204" t="s">
        <v>530</v>
      </c>
      <c r="F146" s="205" t="s">
        <v>531</v>
      </c>
      <c r="G146" s="206" t="s">
        <v>260</v>
      </c>
      <c r="H146" s="207">
        <v>58.601</v>
      </c>
      <c r="I146" s="208"/>
      <c r="J146" s="209">
        <f>ROUND(I146*H146,2)</f>
        <v>0</v>
      </c>
      <c r="K146" s="210"/>
      <c r="L146" s="211"/>
      <c r="M146" s="212" t="s">
        <v>3</v>
      </c>
      <c r="N146" s="213" t="s">
        <v>51</v>
      </c>
      <c r="O146" s="74"/>
      <c r="P146" s="178">
        <f>O146*H146</f>
        <v>0</v>
      </c>
      <c r="Q146" s="178">
        <v>0.2</v>
      </c>
      <c r="R146" s="178">
        <f>Q146*H146</f>
        <v>11.7202</v>
      </c>
      <c r="S146" s="178">
        <v>0</v>
      </c>
      <c r="T146" s="179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180" t="s">
        <v>257</v>
      </c>
      <c r="AT146" s="180" t="s">
        <v>355</v>
      </c>
      <c r="AU146" s="180" t="s">
        <v>22</v>
      </c>
      <c r="AY146" s="20" t="s">
        <v>216</v>
      </c>
      <c r="BE146" s="181">
        <f>IF(N146="základní",J146,0)</f>
        <v>0</v>
      </c>
      <c r="BF146" s="181">
        <f>IF(N146="snížená",J146,0)</f>
        <v>0</v>
      </c>
      <c r="BG146" s="181">
        <f>IF(N146="zákl. přenesená",J146,0)</f>
        <v>0</v>
      </c>
      <c r="BH146" s="181">
        <f>IF(N146="sníž. přenesená",J146,0)</f>
        <v>0</v>
      </c>
      <c r="BI146" s="181">
        <f>IF(N146="nulová",J146,0)</f>
        <v>0</v>
      </c>
      <c r="BJ146" s="20" t="s">
        <v>88</v>
      </c>
      <c r="BK146" s="181">
        <f>ROUND(I146*H146,2)</f>
        <v>0</v>
      </c>
      <c r="BL146" s="20" t="s">
        <v>222</v>
      </c>
      <c r="BM146" s="180" t="s">
        <v>953</v>
      </c>
    </row>
    <row r="147" spans="1:51" s="13" customFormat="1" ht="12">
      <c r="A147" s="13"/>
      <c r="B147" s="182"/>
      <c r="C147" s="13"/>
      <c r="D147" s="183" t="s">
        <v>224</v>
      </c>
      <c r="E147" s="13"/>
      <c r="F147" s="185" t="s">
        <v>954</v>
      </c>
      <c r="G147" s="13"/>
      <c r="H147" s="186">
        <v>58.601</v>
      </c>
      <c r="I147" s="187"/>
      <c r="J147" s="13"/>
      <c r="K147" s="13"/>
      <c r="L147" s="182"/>
      <c r="M147" s="188"/>
      <c r="N147" s="189"/>
      <c r="O147" s="189"/>
      <c r="P147" s="189"/>
      <c r="Q147" s="189"/>
      <c r="R147" s="189"/>
      <c r="S147" s="189"/>
      <c r="T147" s="190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184" t="s">
        <v>224</v>
      </c>
      <c r="AU147" s="184" t="s">
        <v>22</v>
      </c>
      <c r="AV147" s="13" t="s">
        <v>22</v>
      </c>
      <c r="AW147" s="13" t="s">
        <v>4</v>
      </c>
      <c r="AX147" s="13" t="s">
        <v>88</v>
      </c>
      <c r="AY147" s="184" t="s">
        <v>216</v>
      </c>
    </row>
    <row r="148" spans="1:65" s="2" customFormat="1" ht="24.15" customHeight="1">
      <c r="A148" s="40"/>
      <c r="B148" s="167"/>
      <c r="C148" s="168" t="s">
        <v>378</v>
      </c>
      <c r="D148" s="168" t="s">
        <v>218</v>
      </c>
      <c r="E148" s="169" t="s">
        <v>535</v>
      </c>
      <c r="F148" s="170" t="s">
        <v>536</v>
      </c>
      <c r="G148" s="171" t="s">
        <v>221</v>
      </c>
      <c r="H148" s="172">
        <v>58.418</v>
      </c>
      <c r="I148" s="173"/>
      <c r="J148" s="174">
        <f>ROUND(I148*H148,2)</f>
        <v>0</v>
      </c>
      <c r="K148" s="175"/>
      <c r="L148" s="41"/>
      <c r="M148" s="176" t="s">
        <v>3</v>
      </c>
      <c r="N148" s="177" t="s">
        <v>51</v>
      </c>
      <c r="O148" s="74"/>
      <c r="P148" s="178">
        <f>O148*H148</f>
        <v>0</v>
      </c>
      <c r="Q148" s="178">
        <v>0.00036</v>
      </c>
      <c r="R148" s="178">
        <f>Q148*H148</f>
        <v>0.02103048</v>
      </c>
      <c r="S148" s="178">
        <v>0</v>
      </c>
      <c r="T148" s="179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180" t="s">
        <v>222</v>
      </c>
      <c r="AT148" s="180" t="s">
        <v>218</v>
      </c>
      <c r="AU148" s="180" t="s">
        <v>22</v>
      </c>
      <c r="AY148" s="20" t="s">
        <v>216</v>
      </c>
      <c r="BE148" s="181">
        <f>IF(N148="základní",J148,0)</f>
        <v>0</v>
      </c>
      <c r="BF148" s="181">
        <f>IF(N148="snížená",J148,0)</f>
        <v>0</v>
      </c>
      <c r="BG148" s="181">
        <f>IF(N148="zákl. přenesená",J148,0)</f>
        <v>0</v>
      </c>
      <c r="BH148" s="181">
        <f>IF(N148="sníž. přenesená",J148,0)</f>
        <v>0</v>
      </c>
      <c r="BI148" s="181">
        <f>IF(N148="nulová",J148,0)</f>
        <v>0</v>
      </c>
      <c r="BJ148" s="20" t="s">
        <v>88</v>
      </c>
      <c r="BK148" s="181">
        <f>ROUND(I148*H148,2)</f>
        <v>0</v>
      </c>
      <c r="BL148" s="20" t="s">
        <v>222</v>
      </c>
      <c r="BM148" s="180" t="s">
        <v>955</v>
      </c>
    </row>
    <row r="149" spans="1:51" s="13" customFormat="1" ht="12">
      <c r="A149" s="13"/>
      <c r="B149" s="182"/>
      <c r="C149" s="13"/>
      <c r="D149" s="183" t="s">
        <v>224</v>
      </c>
      <c r="E149" s="184" t="s">
        <v>3</v>
      </c>
      <c r="F149" s="185" t="s">
        <v>922</v>
      </c>
      <c r="G149" s="13"/>
      <c r="H149" s="186">
        <v>53.107</v>
      </c>
      <c r="I149" s="187"/>
      <c r="J149" s="13"/>
      <c r="K149" s="13"/>
      <c r="L149" s="182"/>
      <c r="M149" s="188"/>
      <c r="N149" s="189"/>
      <c r="O149" s="189"/>
      <c r="P149" s="189"/>
      <c r="Q149" s="189"/>
      <c r="R149" s="189"/>
      <c r="S149" s="189"/>
      <c r="T149" s="190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184" t="s">
        <v>224</v>
      </c>
      <c r="AU149" s="184" t="s">
        <v>22</v>
      </c>
      <c r="AV149" s="13" t="s">
        <v>22</v>
      </c>
      <c r="AW149" s="13" t="s">
        <v>41</v>
      </c>
      <c r="AX149" s="13" t="s">
        <v>88</v>
      </c>
      <c r="AY149" s="184" t="s">
        <v>216</v>
      </c>
    </row>
    <row r="150" spans="1:51" s="13" customFormat="1" ht="12">
      <c r="A150" s="13"/>
      <c r="B150" s="182"/>
      <c r="C150" s="13"/>
      <c r="D150" s="183" t="s">
        <v>224</v>
      </c>
      <c r="E150" s="13"/>
      <c r="F150" s="185" t="s">
        <v>956</v>
      </c>
      <c r="G150" s="13"/>
      <c r="H150" s="186">
        <v>58.418</v>
      </c>
      <c r="I150" s="187"/>
      <c r="J150" s="13"/>
      <c r="K150" s="13"/>
      <c r="L150" s="182"/>
      <c r="M150" s="188"/>
      <c r="N150" s="189"/>
      <c r="O150" s="189"/>
      <c r="P150" s="189"/>
      <c r="Q150" s="189"/>
      <c r="R150" s="189"/>
      <c r="S150" s="189"/>
      <c r="T150" s="190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184" t="s">
        <v>224</v>
      </c>
      <c r="AU150" s="184" t="s">
        <v>22</v>
      </c>
      <c r="AV150" s="13" t="s">
        <v>22</v>
      </c>
      <c r="AW150" s="13" t="s">
        <v>4</v>
      </c>
      <c r="AX150" s="13" t="s">
        <v>88</v>
      </c>
      <c r="AY150" s="184" t="s">
        <v>216</v>
      </c>
    </row>
    <row r="151" spans="1:63" s="12" customFormat="1" ht="22.8" customHeight="1">
      <c r="A151" s="12"/>
      <c r="B151" s="154"/>
      <c r="C151" s="12"/>
      <c r="D151" s="155" t="s">
        <v>79</v>
      </c>
      <c r="E151" s="165" t="s">
        <v>555</v>
      </c>
      <c r="F151" s="165" t="s">
        <v>556</v>
      </c>
      <c r="G151" s="12"/>
      <c r="H151" s="12"/>
      <c r="I151" s="157"/>
      <c r="J151" s="166">
        <f>BK151</f>
        <v>0</v>
      </c>
      <c r="K151" s="12"/>
      <c r="L151" s="154"/>
      <c r="M151" s="159"/>
      <c r="N151" s="160"/>
      <c r="O151" s="160"/>
      <c r="P151" s="161">
        <f>SUM(P152:P169)</f>
        <v>0</v>
      </c>
      <c r="Q151" s="160"/>
      <c r="R151" s="161">
        <f>SUM(R152:R169)</f>
        <v>0</v>
      </c>
      <c r="S151" s="160"/>
      <c r="T151" s="162">
        <f>SUM(T152:T169)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155" t="s">
        <v>88</v>
      </c>
      <c r="AT151" s="163" t="s">
        <v>79</v>
      </c>
      <c r="AU151" s="163" t="s">
        <v>88</v>
      </c>
      <c r="AY151" s="155" t="s">
        <v>216</v>
      </c>
      <c r="BK151" s="164">
        <f>SUM(BK152:BK169)</f>
        <v>0</v>
      </c>
    </row>
    <row r="152" spans="1:65" s="2" customFormat="1" ht="37.8" customHeight="1">
      <c r="A152" s="40"/>
      <c r="B152" s="167"/>
      <c r="C152" s="168" t="s">
        <v>387</v>
      </c>
      <c r="D152" s="168" t="s">
        <v>218</v>
      </c>
      <c r="E152" s="169" t="s">
        <v>558</v>
      </c>
      <c r="F152" s="170" t="s">
        <v>559</v>
      </c>
      <c r="G152" s="171" t="s">
        <v>299</v>
      </c>
      <c r="H152" s="172">
        <v>79.438</v>
      </c>
      <c r="I152" s="173"/>
      <c r="J152" s="174">
        <f>ROUND(I152*H152,2)</f>
        <v>0</v>
      </c>
      <c r="K152" s="175"/>
      <c r="L152" s="41"/>
      <c r="M152" s="176" t="s">
        <v>3</v>
      </c>
      <c r="N152" s="177" t="s">
        <v>51</v>
      </c>
      <c r="O152" s="74"/>
      <c r="P152" s="178">
        <f>O152*H152</f>
        <v>0</v>
      </c>
      <c r="Q152" s="178">
        <v>0</v>
      </c>
      <c r="R152" s="178">
        <f>Q152*H152</f>
        <v>0</v>
      </c>
      <c r="S152" s="178">
        <v>0</v>
      </c>
      <c r="T152" s="179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180" t="s">
        <v>222</v>
      </c>
      <c r="AT152" s="180" t="s">
        <v>218</v>
      </c>
      <c r="AU152" s="180" t="s">
        <v>22</v>
      </c>
      <c r="AY152" s="20" t="s">
        <v>216</v>
      </c>
      <c r="BE152" s="181">
        <f>IF(N152="základní",J152,0)</f>
        <v>0</v>
      </c>
      <c r="BF152" s="181">
        <f>IF(N152="snížená",J152,0)</f>
        <v>0</v>
      </c>
      <c r="BG152" s="181">
        <f>IF(N152="zákl. přenesená",J152,0)</f>
        <v>0</v>
      </c>
      <c r="BH152" s="181">
        <f>IF(N152="sníž. přenesená",J152,0)</f>
        <v>0</v>
      </c>
      <c r="BI152" s="181">
        <f>IF(N152="nulová",J152,0)</f>
        <v>0</v>
      </c>
      <c r="BJ152" s="20" t="s">
        <v>88</v>
      </c>
      <c r="BK152" s="181">
        <f>ROUND(I152*H152,2)</f>
        <v>0</v>
      </c>
      <c r="BL152" s="20" t="s">
        <v>222</v>
      </c>
      <c r="BM152" s="180" t="s">
        <v>957</v>
      </c>
    </row>
    <row r="153" spans="1:65" s="2" customFormat="1" ht="49.05" customHeight="1">
      <c r="A153" s="40"/>
      <c r="B153" s="167"/>
      <c r="C153" s="168" t="s">
        <v>396</v>
      </c>
      <c r="D153" s="168" t="s">
        <v>218</v>
      </c>
      <c r="E153" s="169" t="s">
        <v>562</v>
      </c>
      <c r="F153" s="170" t="s">
        <v>563</v>
      </c>
      <c r="G153" s="171" t="s">
        <v>299</v>
      </c>
      <c r="H153" s="172">
        <v>88.385</v>
      </c>
      <c r="I153" s="173"/>
      <c r="J153" s="174">
        <f>ROUND(I153*H153,2)</f>
        <v>0</v>
      </c>
      <c r="K153" s="175"/>
      <c r="L153" s="41"/>
      <c r="M153" s="176" t="s">
        <v>3</v>
      </c>
      <c r="N153" s="177" t="s">
        <v>51</v>
      </c>
      <c r="O153" s="74"/>
      <c r="P153" s="178">
        <f>O153*H153</f>
        <v>0</v>
      </c>
      <c r="Q153" s="178">
        <v>0</v>
      </c>
      <c r="R153" s="178">
        <f>Q153*H153</f>
        <v>0</v>
      </c>
      <c r="S153" s="178">
        <v>0</v>
      </c>
      <c r="T153" s="179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180" t="s">
        <v>222</v>
      </c>
      <c r="AT153" s="180" t="s">
        <v>218</v>
      </c>
      <c r="AU153" s="180" t="s">
        <v>22</v>
      </c>
      <c r="AY153" s="20" t="s">
        <v>216</v>
      </c>
      <c r="BE153" s="181">
        <f>IF(N153="základní",J153,0)</f>
        <v>0</v>
      </c>
      <c r="BF153" s="181">
        <f>IF(N153="snížená",J153,0)</f>
        <v>0</v>
      </c>
      <c r="BG153" s="181">
        <f>IF(N153="zákl. přenesená",J153,0)</f>
        <v>0</v>
      </c>
      <c r="BH153" s="181">
        <f>IF(N153="sníž. přenesená",J153,0)</f>
        <v>0</v>
      </c>
      <c r="BI153" s="181">
        <f>IF(N153="nulová",J153,0)</f>
        <v>0</v>
      </c>
      <c r="BJ153" s="20" t="s">
        <v>88</v>
      </c>
      <c r="BK153" s="181">
        <f>ROUND(I153*H153,2)</f>
        <v>0</v>
      </c>
      <c r="BL153" s="20" t="s">
        <v>222</v>
      </c>
      <c r="BM153" s="180" t="s">
        <v>958</v>
      </c>
    </row>
    <row r="154" spans="1:47" s="2" customFormat="1" ht="12">
      <c r="A154" s="40"/>
      <c r="B154" s="41"/>
      <c r="C154" s="40"/>
      <c r="D154" s="183" t="s">
        <v>229</v>
      </c>
      <c r="E154" s="40"/>
      <c r="F154" s="191" t="s">
        <v>565</v>
      </c>
      <c r="G154" s="40"/>
      <c r="H154" s="40"/>
      <c r="I154" s="192"/>
      <c r="J154" s="40"/>
      <c r="K154" s="40"/>
      <c r="L154" s="41"/>
      <c r="M154" s="193"/>
      <c r="N154" s="194"/>
      <c r="O154" s="74"/>
      <c r="P154" s="74"/>
      <c r="Q154" s="74"/>
      <c r="R154" s="74"/>
      <c r="S154" s="74"/>
      <c r="T154" s="75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T154" s="20" t="s">
        <v>229</v>
      </c>
      <c r="AU154" s="20" t="s">
        <v>22</v>
      </c>
    </row>
    <row r="155" spans="1:51" s="13" customFormat="1" ht="12">
      <c r="A155" s="13"/>
      <c r="B155" s="182"/>
      <c r="C155" s="13"/>
      <c r="D155" s="183" t="s">
        <v>224</v>
      </c>
      <c r="E155" s="184" t="s">
        <v>3</v>
      </c>
      <c r="F155" s="185" t="s">
        <v>959</v>
      </c>
      <c r="G155" s="13"/>
      <c r="H155" s="186">
        <v>8.035</v>
      </c>
      <c r="I155" s="187"/>
      <c r="J155" s="13"/>
      <c r="K155" s="13"/>
      <c r="L155" s="182"/>
      <c r="M155" s="188"/>
      <c r="N155" s="189"/>
      <c r="O155" s="189"/>
      <c r="P155" s="189"/>
      <c r="Q155" s="189"/>
      <c r="R155" s="189"/>
      <c r="S155" s="189"/>
      <c r="T155" s="190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184" t="s">
        <v>224</v>
      </c>
      <c r="AU155" s="184" t="s">
        <v>22</v>
      </c>
      <c r="AV155" s="13" t="s">
        <v>22</v>
      </c>
      <c r="AW155" s="13" t="s">
        <v>41</v>
      </c>
      <c r="AX155" s="13" t="s">
        <v>88</v>
      </c>
      <c r="AY155" s="184" t="s">
        <v>216</v>
      </c>
    </row>
    <row r="156" spans="1:51" s="13" customFormat="1" ht="12">
      <c r="A156" s="13"/>
      <c r="B156" s="182"/>
      <c r="C156" s="13"/>
      <c r="D156" s="183" t="s">
        <v>224</v>
      </c>
      <c r="E156" s="13"/>
      <c r="F156" s="185" t="s">
        <v>960</v>
      </c>
      <c r="G156" s="13"/>
      <c r="H156" s="186">
        <v>88.385</v>
      </c>
      <c r="I156" s="187"/>
      <c r="J156" s="13"/>
      <c r="K156" s="13"/>
      <c r="L156" s="182"/>
      <c r="M156" s="188"/>
      <c r="N156" s="189"/>
      <c r="O156" s="189"/>
      <c r="P156" s="189"/>
      <c r="Q156" s="189"/>
      <c r="R156" s="189"/>
      <c r="S156" s="189"/>
      <c r="T156" s="190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184" t="s">
        <v>224</v>
      </c>
      <c r="AU156" s="184" t="s">
        <v>22</v>
      </c>
      <c r="AV156" s="13" t="s">
        <v>22</v>
      </c>
      <c r="AW156" s="13" t="s">
        <v>4</v>
      </c>
      <c r="AX156" s="13" t="s">
        <v>88</v>
      </c>
      <c r="AY156" s="184" t="s">
        <v>216</v>
      </c>
    </row>
    <row r="157" spans="1:65" s="2" customFormat="1" ht="49.05" customHeight="1">
      <c r="A157" s="40"/>
      <c r="B157" s="167"/>
      <c r="C157" s="168" t="s">
        <v>402</v>
      </c>
      <c r="D157" s="168" t="s">
        <v>218</v>
      </c>
      <c r="E157" s="169" t="s">
        <v>562</v>
      </c>
      <c r="F157" s="170" t="s">
        <v>563</v>
      </c>
      <c r="G157" s="171" t="s">
        <v>299</v>
      </c>
      <c r="H157" s="172">
        <v>1822.788</v>
      </c>
      <c r="I157" s="173"/>
      <c r="J157" s="174">
        <f>ROUND(I157*H157,2)</f>
        <v>0</v>
      </c>
      <c r="K157" s="175"/>
      <c r="L157" s="41"/>
      <c r="M157" s="176" t="s">
        <v>3</v>
      </c>
      <c r="N157" s="177" t="s">
        <v>51</v>
      </c>
      <c r="O157" s="74"/>
      <c r="P157" s="178">
        <f>O157*H157</f>
        <v>0</v>
      </c>
      <c r="Q157" s="178">
        <v>0</v>
      </c>
      <c r="R157" s="178">
        <f>Q157*H157</f>
        <v>0</v>
      </c>
      <c r="S157" s="178">
        <v>0</v>
      </c>
      <c r="T157" s="179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180" t="s">
        <v>222</v>
      </c>
      <c r="AT157" s="180" t="s">
        <v>218</v>
      </c>
      <c r="AU157" s="180" t="s">
        <v>22</v>
      </c>
      <c r="AY157" s="20" t="s">
        <v>216</v>
      </c>
      <c r="BE157" s="181">
        <f>IF(N157="základní",J157,0)</f>
        <v>0</v>
      </c>
      <c r="BF157" s="181">
        <f>IF(N157="snížená",J157,0)</f>
        <v>0</v>
      </c>
      <c r="BG157" s="181">
        <f>IF(N157="zákl. přenesená",J157,0)</f>
        <v>0</v>
      </c>
      <c r="BH157" s="181">
        <f>IF(N157="sníž. přenesená",J157,0)</f>
        <v>0</v>
      </c>
      <c r="BI157" s="181">
        <f>IF(N157="nulová",J157,0)</f>
        <v>0</v>
      </c>
      <c r="BJ157" s="20" t="s">
        <v>88</v>
      </c>
      <c r="BK157" s="181">
        <f>ROUND(I157*H157,2)</f>
        <v>0</v>
      </c>
      <c r="BL157" s="20" t="s">
        <v>222</v>
      </c>
      <c r="BM157" s="180" t="s">
        <v>961</v>
      </c>
    </row>
    <row r="158" spans="1:47" s="2" customFormat="1" ht="12">
      <c r="A158" s="40"/>
      <c r="B158" s="41"/>
      <c r="C158" s="40"/>
      <c r="D158" s="183" t="s">
        <v>229</v>
      </c>
      <c r="E158" s="40"/>
      <c r="F158" s="191" t="s">
        <v>570</v>
      </c>
      <c r="G158" s="40"/>
      <c r="H158" s="40"/>
      <c r="I158" s="192"/>
      <c r="J158" s="40"/>
      <c r="K158" s="40"/>
      <c r="L158" s="41"/>
      <c r="M158" s="193"/>
      <c r="N158" s="194"/>
      <c r="O158" s="74"/>
      <c r="P158" s="74"/>
      <c r="Q158" s="74"/>
      <c r="R158" s="74"/>
      <c r="S158" s="74"/>
      <c r="T158" s="75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T158" s="20" t="s">
        <v>229</v>
      </c>
      <c r="AU158" s="20" t="s">
        <v>22</v>
      </c>
    </row>
    <row r="159" spans="1:51" s="13" customFormat="1" ht="12">
      <c r="A159" s="13"/>
      <c r="B159" s="182"/>
      <c r="C159" s="13"/>
      <c r="D159" s="183" t="s">
        <v>224</v>
      </c>
      <c r="E159" s="184" t="s">
        <v>3</v>
      </c>
      <c r="F159" s="185" t="s">
        <v>962</v>
      </c>
      <c r="G159" s="13"/>
      <c r="H159" s="186">
        <v>13.809</v>
      </c>
      <c r="I159" s="187"/>
      <c r="J159" s="13"/>
      <c r="K159" s="13"/>
      <c r="L159" s="182"/>
      <c r="M159" s="188"/>
      <c r="N159" s="189"/>
      <c r="O159" s="189"/>
      <c r="P159" s="189"/>
      <c r="Q159" s="189"/>
      <c r="R159" s="189"/>
      <c r="S159" s="189"/>
      <c r="T159" s="190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184" t="s">
        <v>224</v>
      </c>
      <c r="AU159" s="184" t="s">
        <v>22</v>
      </c>
      <c r="AV159" s="13" t="s">
        <v>22</v>
      </c>
      <c r="AW159" s="13" t="s">
        <v>41</v>
      </c>
      <c r="AX159" s="13" t="s">
        <v>80</v>
      </c>
      <c r="AY159" s="184" t="s">
        <v>216</v>
      </c>
    </row>
    <row r="160" spans="1:51" s="13" customFormat="1" ht="12">
      <c r="A160" s="13"/>
      <c r="B160" s="182"/>
      <c r="C160" s="13"/>
      <c r="D160" s="183" t="s">
        <v>224</v>
      </c>
      <c r="E160" s="184" t="s">
        <v>3</v>
      </c>
      <c r="F160" s="185" t="s">
        <v>963</v>
      </c>
      <c r="G160" s="13"/>
      <c r="H160" s="186">
        <v>13.809</v>
      </c>
      <c r="I160" s="187"/>
      <c r="J160" s="13"/>
      <c r="K160" s="13"/>
      <c r="L160" s="182"/>
      <c r="M160" s="188"/>
      <c r="N160" s="189"/>
      <c r="O160" s="189"/>
      <c r="P160" s="189"/>
      <c r="Q160" s="189"/>
      <c r="R160" s="189"/>
      <c r="S160" s="189"/>
      <c r="T160" s="190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184" t="s">
        <v>224</v>
      </c>
      <c r="AU160" s="184" t="s">
        <v>22</v>
      </c>
      <c r="AV160" s="13" t="s">
        <v>22</v>
      </c>
      <c r="AW160" s="13" t="s">
        <v>41</v>
      </c>
      <c r="AX160" s="13" t="s">
        <v>80</v>
      </c>
      <c r="AY160" s="184" t="s">
        <v>216</v>
      </c>
    </row>
    <row r="161" spans="1:51" s="14" customFormat="1" ht="12">
      <c r="A161" s="14"/>
      <c r="B161" s="195"/>
      <c r="C161" s="14"/>
      <c r="D161" s="183" t="s">
        <v>224</v>
      </c>
      <c r="E161" s="196" t="s">
        <v>3</v>
      </c>
      <c r="F161" s="197" t="s">
        <v>233</v>
      </c>
      <c r="G161" s="14"/>
      <c r="H161" s="198">
        <v>27.618</v>
      </c>
      <c r="I161" s="199"/>
      <c r="J161" s="14"/>
      <c r="K161" s="14"/>
      <c r="L161" s="195"/>
      <c r="M161" s="200"/>
      <c r="N161" s="201"/>
      <c r="O161" s="201"/>
      <c r="P161" s="201"/>
      <c r="Q161" s="201"/>
      <c r="R161" s="201"/>
      <c r="S161" s="201"/>
      <c r="T161" s="202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196" t="s">
        <v>224</v>
      </c>
      <c r="AU161" s="196" t="s">
        <v>22</v>
      </c>
      <c r="AV161" s="14" t="s">
        <v>222</v>
      </c>
      <c r="AW161" s="14" t="s">
        <v>41</v>
      </c>
      <c r="AX161" s="14" t="s">
        <v>88</v>
      </c>
      <c r="AY161" s="196" t="s">
        <v>216</v>
      </c>
    </row>
    <row r="162" spans="1:51" s="13" customFormat="1" ht="12">
      <c r="A162" s="13"/>
      <c r="B162" s="182"/>
      <c r="C162" s="13"/>
      <c r="D162" s="183" t="s">
        <v>224</v>
      </c>
      <c r="E162" s="13"/>
      <c r="F162" s="185" t="s">
        <v>964</v>
      </c>
      <c r="G162" s="13"/>
      <c r="H162" s="186">
        <v>1822.788</v>
      </c>
      <c r="I162" s="187"/>
      <c r="J162" s="13"/>
      <c r="K162" s="13"/>
      <c r="L162" s="182"/>
      <c r="M162" s="188"/>
      <c r="N162" s="189"/>
      <c r="O162" s="189"/>
      <c r="P162" s="189"/>
      <c r="Q162" s="189"/>
      <c r="R162" s="189"/>
      <c r="S162" s="189"/>
      <c r="T162" s="190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184" t="s">
        <v>224</v>
      </c>
      <c r="AU162" s="184" t="s">
        <v>22</v>
      </c>
      <c r="AV162" s="13" t="s">
        <v>22</v>
      </c>
      <c r="AW162" s="13" t="s">
        <v>4</v>
      </c>
      <c r="AX162" s="13" t="s">
        <v>88</v>
      </c>
      <c r="AY162" s="184" t="s">
        <v>216</v>
      </c>
    </row>
    <row r="163" spans="1:65" s="2" customFormat="1" ht="49.05" customHeight="1">
      <c r="A163" s="40"/>
      <c r="B163" s="167"/>
      <c r="C163" s="168" t="s">
        <v>411</v>
      </c>
      <c r="D163" s="168" t="s">
        <v>218</v>
      </c>
      <c r="E163" s="169" t="s">
        <v>562</v>
      </c>
      <c r="F163" s="170" t="s">
        <v>563</v>
      </c>
      <c r="G163" s="171" t="s">
        <v>299</v>
      </c>
      <c r="H163" s="172">
        <v>218.925</v>
      </c>
      <c r="I163" s="173"/>
      <c r="J163" s="174">
        <f>ROUND(I163*H163,2)</f>
        <v>0</v>
      </c>
      <c r="K163" s="175"/>
      <c r="L163" s="41"/>
      <c r="M163" s="176" t="s">
        <v>3</v>
      </c>
      <c r="N163" s="177" t="s">
        <v>51</v>
      </c>
      <c r="O163" s="74"/>
      <c r="P163" s="178">
        <f>O163*H163</f>
        <v>0</v>
      </c>
      <c r="Q163" s="178">
        <v>0</v>
      </c>
      <c r="R163" s="178">
        <f>Q163*H163</f>
        <v>0</v>
      </c>
      <c r="S163" s="178">
        <v>0</v>
      </c>
      <c r="T163" s="179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180" t="s">
        <v>222</v>
      </c>
      <c r="AT163" s="180" t="s">
        <v>218</v>
      </c>
      <c r="AU163" s="180" t="s">
        <v>22</v>
      </c>
      <c r="AY163" s="20" t="s">
        <v>216</v>
      </c>
      <c r="BE163" s="181">
        <f>IF(N163="základní",J163,0)</f>
        <v>0</v>
      </c>
      <c r="BF163" s="181">
        <f>IF(N163="snížená",J163,0)</f>
        <v>0</v>
      </c>
      <c r="BG163" s="181">
        <f>IF(N163="zákl. přenesená",J163,0)</f>
        <v>0</v>
      </c>
      <c r="BH163" s="181">
        <f>IF(N163="sníž. přenesená",J163,0)</f>
        <v>0</v>
      </c>
      <c r="BI163" s="181">
        <f>IF(N163="nulová",J163,0)</f>
        <v>0</v>
      </c>
      <c r="BJ163" s="20" t="s">
        <v>88</v>
      </c>
      <c r="BK163" s="181">
        <f>ROUND(I163*H163,2)</f>
        <v>0</v>
      </c>
      <c r="BL163" s="20" t="s">
        <v>222</v>
      </c>
      <c r="BM163" s="180" t="s">
        <v>965</v>
      </c>
    </row>
    <row r="164" spans="1:47" s="2" customFormat="1" ht="12">
      <c r="A164" s="40"/>
      <c r="B164" s="41"/>
      <c r="C164" s="40"/>
      <c r="D164" s="183" t="s">
        <v>229</v>
      </c>
      <c r="E164" s="40"/>
      <c r="F164" s="191" t="s">
        <v>295</v>
      </c>
      <c r="G164" s="40"/>
      <c r="H164" s="40"/>
      <c r="I164" s="192"/>
      <c r="J164" s="40"/>
      <c r="K164" s="40"/>
      <c r="L164" s="41"/>
      <c r="M164" s="193"/>
      <c r="N164" s="194"/>
      <c r="O164" s="74"/>
      <c r="P164" s="74"/>
      <c r="Q164" s="74"/>
      <c r="R164" s="74"/>
      <c r="S164" s="74"/>
      <c r="T164" s="75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T164" s="20" t="s">
        <v>229</v>
      </c>
      <c r="AU164" s="20" t="s">
        <v>22</v>
      </c>
    </row>
    <row r="165" spans="1:51" s="13" customFormat="1" ht="12">
      <c r="A165" s="13"/>
      <c r="B165" s="182"/>
      <c r="C165" s="13"/>
      <c r="D165" s="183" t="s">
        <v>224</v>
      </c>
      <c r="E165" s="184" t="s">
        <v>3</v>
      </c>
      <c r="F165" s="185" t="s">
        <v>966</v>
      </c>
      <c r="G165" s="13"/>
      <c r="H165" s="186">
        <v>43.785</v>
      </c>
      <c r="I165" s="187"/>
      <c r="J165" s="13"/>
      <c r="K165" s="13"/>
      <c r="L165" s="182"/>
      <c r="M165" s="188"/>
      <c r="N165" s="189"/>
      <c r="O165" s="189"/>
      <c r="P165" s="189"/>
      <c r="Q165" s="189"/>
      <c r="R165" s="189"/>
      <c r="S165" s="189"/>
      <c r="T165" s="190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184" t="s">
        <v>224</v>
      </c>
      <c r="AU165" s="184" t="s">
        <v>22</v>
      </c>
      <c r="AV165" s="13" t="s">
        <v>22</v>
      </c>
      <c r="AW165" s="13" t="s">
        <v>41</v>
      </c>
      <c r="AX165" s="13" t="s">
        <v>88</v>
      </c>
      <c r="AY165" s="184" t="s">
        <v>216</v>
      </c>
    </row>
    <row r="166" spans="1:51" s="13" customFormat="1" ht="12">
      <c r="A166" s="13"/>
      <c r="B166" s="182"/>
      <c r="C166" s="13"/>
      <c r="D166" s="183" t="s">
        <v>224</v>
      </c>
      <c r="E166" s="13"/>
      <c r="F166" s="185" t="s">
        <v>967</v>
      </c>
      <c r="G166" s="13"/>
      <c r="H166" s="186">
        <v>218.925</v>
      </c>
      <c r="I166" s="187"/>
      <c r="J166" s="13"/>
      <c r="K166" s="13"/>
      <c r="L166" s="182"/>
      <c r="M166" s="188"/>
      <c r="N166" s="189"/>
      <c r="O166" s="189"/>
      <c r="P166" s="189"/>
      <c r="Q166" s="189"/>
      <c r="R166" s="189"/>
      <c r="S166" s="189"/>
      <c r="T166" s="190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184" t="s">
        <v>224</v>
      </c>
      <c r="AU166" s="184" t="s">
        <v>22</v>
      </c>
      <c r="AV166" s="13" t="s">
        <v>22</v>
      </c>
      <c r="AW166" s="13" t="s">
        <v>4</v>
      </c>
      <c r="AX166" s="13" t="s">
        <v>88</v>
      </c>
      <c r="AY166" s="184" t="s">
        <v>216</v>
      </c>
    </row>
    <row r="167" spans="1:65" s="2" customFormat="1" ht="37.8" customHeight="1">
      <c r="A167" s="40"/>
      <c r="B167" s="167"/>
      <c r="C167" s="168" t="s">
        <v>418</v>
      </c>
      <c r="D167" s="168" t="s">
        <v>218</v>
      </c>
      <c r="E167" s="169" t="s">
        <v>578</v>
      </c>
      <c r="F167" s="170" t="s">
        <v>579</v>
      </c>
      <c r="G167" s="171" t="s">
        <v>299</v>
      </c>
      <c r="H167" s="172">
        <v>7.378</v>
      </c>
      <c r="I167" s="173"/>
      <c r="J167" s="174">
        <f>ROUND(I167*H167,2)</f>
        <v>0</v>
      </c>
      <c r="K167" s="175"/>
      <c r="L167" s="41"/>
      <c r="M167" s="176" t="s">
        <v>3</v>
      </c>
      <c r="N167" s="177" t="s">
        <v>51</v>
      </c>
      <c r="O167" s="74"/>
      <c r="P167" s="178">
        <f>O167*H167</f>
        <v>0</v>
      </c>
      <c r="Q167" s="178">
        <v>0</v>
      </c>
      <c r="R167" s="178">
        <f>Q167*H167</f>
        <v>0</v>
      </c>
      <c r="S167" s="178">
        <v>0</v>
      </c>
      <c r="T167" s="179">
        <f>S167*H167</f>
        <v>0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180" t="s">
        <v>222</v>
      </c>
      <c r="AT167" s="180" t="s">
        <v>218</v>
      </c>
      <c r="AU167" s="180" t="s">
        <v>22</v>
      </c>
      <c r="AY167" s="20" t="s">
        <v>216</v>
      </c>
      <c r="BE167" s="181">
        <f>IF(N167="základní",J167,0)</f>
        <v>0</v>
      </c>
      <c r="BF167" s="181">
        <f>IF(N167="snížená",J167,0)</f>
        <v>0</v>
      </c>
      <c r="BG167" s="181">
        <f>IF(N167="zákl. přenesená",J167,0)</f>
        <v>0</v>
      </c>
      <c r="BH167" s="181">
        <f>IF(N167="sníž. přenesená",J167,0)</f>
        <v>0</v>
      </c>
      <c r="BI167" s="181">
        <f>IF(N167="nulová",J167,0)</f>
        <v>0</v>
      </c>
      <c r="BJ167" s="20" t="s">
        <v>88</v>
      </c>
      <c r="BK167" s="181">
        <f>ROUND(I167*H167,2)</f>
        <v>0</v>
      </c>
      <c r="BL167" s="20" t="s">
        <v>222</v>
      </c>
      <c r="BM167" s="180" t="s">
        <v>968</v>
      </c>
    </row>
    <row r="168" spans="1:65" s="2" customFormat="1" ht="37.8" customHeight="1">
      <c r="A168" s="40"/>
      <c r="B168" s="167"/>
      <c r="C168" s="168" t="s">
        <v>426</v>
      </c>
      <c r="D168" s="168" t="s">
        <v>218</v>
      </c>
      <c r="E168" s="169" t="s">
        <v>586</v>
      </c>
      <c r="F168" s="170" t="s">
        <v>587</v>
      </c>
      <c r="G168" s="171" t="s">
        <v>299</v>
      </c>
      <c r="H168" s="172">
        <v>27.618</v>
      </c>
      <c r="I168" s="173"/>
      <c r="J168" s="174">
        <f>ROUND(I168*H168,2)</f>
        <v>0</v>
      </c>
      <c r="K168" s="175"/>
      <c r="L168" s="41"/>
      <c r="M168" s="176" t="s">
        <v>3</v>
      </c>
      <c r="N168" s="177" t="s">
        <v>51</v>
      </c>
      <c r="O168" s="74"/>
      <c r="P168" s="178">
        <f>O168*H168</f>
        <v>0</v>
      </c>
      <c r="Q168" s="178">
        <v>0</v>
      </c>
      <c r="R168" s="178">
        <f>Q168*H168</f>
        <v>0</v>
      </c>
      <c r="S168" s="178">
        <v>0</v>
      </c>
      <c r="T168" s="179">
        <f>S168*H168</f>
        <v>0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180" t="s">
        <v>222</v>
      </c>
      <c r="AT168" s="180" t="s">
        <v>218</v>
      </c>
      <c r="AU168" s="180" t="s">
        <v>22</v>
      </c>
      <c r="AY168" s="20" t="s">
        <v>216</v>
      </c>
      <c r="BE168" s="181">
        <f>IF(N168="základní",J168,0)</f>
        <v>0</v>
      </c>
      <c r="BF168" s="181">
        <f>IF(N168="snížená",J168,0)</f>
        <v>0</v>
      </c>
      <c r="BG168" s="181">
        <f>IF(N168="zákl. přenesená",J168,0)</f>
        <v>0</v>
      </c>
      <c r="BH168" s="181">
        <f>IF(N168="sníž. přenesená",J168,0)</f>
        <v>0</v>
      </c>
      <c r="BI168" s="181">
        <f>IF(N168="nulová",J168,0)</f>
        <v>0</v>
      </c>
      <c r="BJ168" s="20" t="s">
        <v>88</v>
      </c>
      <c r="BK168" s="181">
        <f>ROUND(I168*H168,2)</f>
        <v>0</v>
      </c>
      <c r="BL168" s="20" t="s">
        <v>222</v>
      </c>
      <c r="BM168" s="180" t="s">
        <v>969</v>
      </c>
    </row>
    <row r="169" spans="1:65" s="2" customFormat="1" ht="37.8" customHeight="1">
      <c r="A169" s="40"/>
      <c r="B169" s="167"/>
      <c r="C169" s="168" t="s">
        <v>433</v>
      </c>
      <c r="D169" s="168" t="s">
        <v>218</v>
      </c>
      <c r="E169" s="169" t="s">
        <v>590</v>
      </c>
      <c r="F169" s="170" t="s">
        <v>298</v>
      </c>
      <c r="G169" s="171" t="s">
        <v>299</v>
      </c>
      <c r="H169" s="172">
        <v>36.407</v>
      </c>
      <c r="I169" s="173"/>
      <c r="J169" s="174">
        <f>ROUND(I169*H169,2)</f>
        <v>0</v>
      </c>
      <c r="K169" s="175"/>
      <c r="L169" s="41"/>
      <c r="M169" s="176" t="s">
        <v>3</v>
      </c>
      <c r="N169" s="177" t="s">
        <v>51</v>
      </c>
      <c r="O169" s="74"/>
      <c r="P169" s="178">
        <f>O169*H169</f>
        <v>0</v>
      </c>
      <c r="Q169" s="178">
        <v>0</v>
      </c>
      <c r="R169" s="178">
        <f>Q169*H169</f>
        <v>0</v>
      </c>
      <c r="S169" s="178">
        <v>0</v>
      </c>
      <c r="T169" s="179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180" t="s">
        <v>222</v>
      </c>
      <c r="AT169" s="180" t="s">
        <v>218</v>
      </c>
      <c r="AU169" s="180" t="s">
        <v>22</v>
      </c>
      <c r="AY169" s="20" t="s">
        <v>216</v>
      </c>
      <c r="BE169" s="181">
        <f>IF(N169="základní",J169,0)</f>
        <v>0</v>
      </c>
      <c r="BF169" s="181">
        <f>IF(N169="snížená",J169,0)</f>
        <v>0</v>
      </c>
      <c r="BG169" s="181">
        <f>IF(N169="zákl. přenesená",J169,0)</f>
        <v>0</v>
      </c>
      <c r="BH169" s="181">
        <f>IF(N169="sníž. přenesená",J169,0)</f>
        <v>0</v>
      </c>
      <c r="BI169" s="181">
        <f>IF(N169="nulová",J169,0)</f>
        <v>0</v>
      </c>
      <c r="BJ169" s="20" t="s">
        <v>88</v>
      </c>
      <c r="BK169" s="181">
        <f>ROUND(I169*H169,2)</f>
        <v>0</v>
      </c>
      <c r="BL169" s="20" t="s">
        <v>222</v>
      </c>
      <c r="BM169" s="180" t="s">
        <v>970</v>
      </c>
    </row>
    <row r="170" spans="1:63" s="12" customFormat="1" ht="22.8" customHeight="1">
      <c r="A170" s="12"/>
      <c r="B170" s="154"/>
      <c r="C170" s="12"/>
      <c r="D170" s="155" t="s">
        <v>79</v>
      </c>
      <c r="E170" s="165" t="s">
        <v>592</v>
      </c>
      <c r="F170" s="165" t="s">
        <v>593</v>
      </c>
      <c r="G170" s="12"/>
      <c r="H170" s="12"/>
      <c r="I170" s="157"/>
      <c r="J170" s="166">
        <f>BK170</f>
        <v>0</v>
      </c>
      <c r="K170" s="12"/>
      <c r="L170" s="154"/>
      <c r="M170" s="159"/>
      <c r="N170" s="160"/>
      <c r="O170" s="160"/>
      <c r="P170" s="161">
        <f>P171</f>
        <v>0</v>
      </c>
      <c r="Q170" s="160"/>
      <c r="R170" s="161">
        <f>R171</f>
        <v>0</v>
      </c>
      <c r="S170" s="160"/>
      <c r="T170" s="162">
        <f>T171</f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155" t="s">
        <v>88</v>
      </c>
      <c r="AT170" s="163" t="s">
        <v>79</v>
      </c>
      <c r="AU170" s="163" t="s">
        <v>88</v>
      </c>
      <c r="AY170" s="155" t="s">
        <v>216</v>
      </c>
      <c r="BK170" s="164">
        <f>BK171</f>
        <v>0</v>
      </c>
    </row>
    <row r="171" spans="1:65" s="2" customFormat="1" ht="37.8" customHeight="1">
      <c r="A171" s="40"/>
      <c r="B171" s="167"/>
      <c r="C171" s="168" t="s">
        <v>439</v>
      </c>
      <c r="D171" s="168" t="s">
        <v>218</v>
      </c>
      <c r="E171" s="169" t="s">
        <v>595</v>
      </c>
      <c r="F171" s="170" t="s">
        <v>596</v>
      </c>
      <c r="G171" s="171" t="s">
        <v>299</v>
      </c>
      <c r="H171" s="172">
        <v>92.187</v>
      </c>
      <c r="I171" s="173"/>
      <c r="J171" s="174">
        <f>ROUND(I171*H171,2)</f>
        <v>0</v>
      </c>
      <c r="K171" s="175"/>
      <c r="L171" s="41"/>
      <c r="M171" s="214" t="s">
        <v>3</v>
      </c>
      <c r="N171" s="215" t="s">
        <v>51</v>
      </c>
      <c r="O171" s="216"/>
      <c r="P171" s="217">
        <f>O171*H171</f>
        <v>0</v>
      </c>
      <c r="Q171" s="217">
        <v>0</v>
      </c>
      <c r="R171" s="217">
        <f>Q171*H171</f>
        <v>0</v>
      </c>
      <c r="S171" s="217">
        <v>0</v>
      </c>
      <c r="T171" s="218">
        <f>S171*H171</f>
        <v>0</v>
      </c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R171" s="180" t="s">
        <v>222</v>
      </c>
      <c r="AT171" s="180" t="s">
        <v>218</v>
      </c>
      <c r="AU171" s="180" t="s">
        <v>22</v>
      </c>
      <c r="AY171" s="20" t="s">
        <v>216</v>
      </c>
      <c r="BE171" s="181">
        <f>IF(N171="základní",J171,0)</f>
        <v>0</v>
      </c>
      <c r="BF171" s="181">
        <f>IF(N171="snížená",J171,0)</f>
        <v>0</v>
      </c>
      <c r="BG171" s="181">
        <f>IF(N171="zákl. přenesená",J171,0)</f>
        <v>0</v>
      </c>
      <c r="BH171" s="181">
        <f>IF(N171="sníž. přenesená",J171,0)</f>
        <v>0</v>
      </c>
      <c r="BI171" s="181">
        <f>IF(N171="nulová",J171,0)</f>
        <v>0</v>
      </c>
      <c r="BJ171" s="20" t="s">
        <v>88</v>
      </c>
      <c r="BK171" s="181">
        <f>ROUND(I171*H171,2)</f>
        <v>0</v>
      </c>
      <c r="BL171" s="20" t="s">
        <v>222</v>
      </c>
      <c r="BM171" s="180" t="s">
        <v>971</v>
      </c>
    </row>
    <row r="172" spans="1:31" s="2" customFormat="1" ht="6.95" customHeight="1">
      <c r="A172" s="40"/>
      <c r="B172" s="57"/>
      <c r="C172" s="58"/>
      <c r="D172" s="58"/>
      <c r="E172" s="58"/>
      <c r="F172" s="58"/>
      <c r="G172" s="58"/>
      <c r="H172" s="58"/>
      <c r="I172" s="58"/>
      <c r="J172" s="58"/>
      <c r="K172" s="58"/>
      <c r="L172" s="41"/>
      <c r="M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</row>
  </sheetData>
  <autoFilter ref="C84:K171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DESKTOP-MGGI299\Veronika</dc:creator>
  <cp:keywords/>
  <dc:description/>
  <cp:lastModifiedBy>DESKTOP-MGGI299\Veronika</cp:lastModifiedBy>
  <dcterms:created xsi:type="dcterms:W3CDTF">2022-03-14T12:29:11Z</dcterms:created>
  <dcterms:modified xsi:type="dcterms:W3CDTF">2022-03-14T12:29:44Z</dcterms:modified>
  <cp:category/>
  <cp:version/>
  <cp:contentType/>
  <cp:contentStatus/>
</cp:coreProperties>
</file>