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bookViews>
    <workbookView xWindow="65416" yWindow="65416" windowWidth="29040" windowHeight="15840" activeTab="0"/>
  </bookViews>
  <sheets>
    <sheet name="Rekapitulace stavby" sheetId="1" r:id="rId1"/>
    <sheet name="SO 34 - DBP _ Sila na obi..." sheetId="2" r:id="rId2"/>
    <sheet name="SO 37 - DBP _ Porodna pra..." sheetId="3" r:id="rId3"/>
    <sheet name="SO 39 - DBP _ Odchov pras..." sheetId="4" r:id="rId4"/>
  </sheets>
  <definedNames>
    <definedName name="_xlnm._FilterDatabase" localSheetId="1" hidden="1">'SO 34 - DBP _ Sila na obi...'!$C$125:$K$167</definedName>
    <definedName name="_xlnm._FilterDatabase" localSheetId="2" hidden="1">'SO 37 - DBP _ Porodna pra...'!$C$128:$K$184</definedName>
    <definedName name="_xlnm._FilterDatabase" localSheetId="3" hidden="1">'SO 39 - DBP _ Odchov pras...'!$C$126:$K$173</definedName>
    <definedName name="_xlnm.Print_Area" localSheetId="0">'Rekapitulace stavby'!$D$4:$AO$76,'Rekapitulace stavby'!$C$82:$AQ$98</definedName>
    <definedName name="_xlnm.Print_Area" localSheetId="1">'SO 34 - DBP _ Sila na obi...'!$C$4:$J$39,'SO 34 - DBP _ Sila na obi...'!$C$50:$J$76,'SO 34 - DBP _ Sila na obi...'!$C$82:$J$107,'SO 34 - DBP _ Sila na obi...'!$C$113:$K$167</definedName>
    <definedName name="_xlnm.Print_Area" localSheetId="2">'SO 37 - DBP _ Porodna pra...'!$C$4:$J$39,'SO 37 - DBP _ Porodna pra...'!$C$50:$J$76,'SO 37 - DBP _ Porodna pra...'!$C$82:$J$110,'SO 37 - DBP _ Porodna pra...'!$C$116:$K$184</definedName>
    <definedName name="_xlnm.Print_Area" localSheetId="3">'SO 39 - DBP _ Odchov pras...'!$C$4:$J$39,'SO 39 - DBP _ Odchov pras...'!$C$50:$J$76,'SO 39 - DBP _ Odchov pras...'!$C$82:$J$108,'SO 39 - DBP _ Odchov pras...'!$C$114:$K$173</definedName>
    <definedName name="_xlnm.Print_Titles" localSheetId="0">'Rekapitulace stavby'!$92:$92</definedName>
    <definedName name="_xlnm.Print_Titles" localSheetId="1">'SO 34 - DBP _ Sila na obi...'!$125:$125</definedName>
    <definedName name="_xlnm.Print_Titles" localSheetId="2">'SO 37 - DBP _ Porodna pra...'!$128:$128</definedName>
    <definedName name="_xlnm.Print_Titles" localSheetId="3">'SO 39 - DBP _ Odchov pras...'!$126:$126</definedName>
  </definedNames>
  <calcPr calcId="191029"/>
  <extLst/>
</workbook>
</file>

<file path=xl/sharedStrings.xml><?xml version="1.0" encoding="utf-8"?>
<sst xmlns="http://schemas.openxmlformats.org/spreadsheetml/2006/main" count="1845" uniqueCount="288">
  <si>
    <t>Export Komplet</t>
  </si>
  <si>
    <t/>
  </si>
  <si>
    <t>2.0</t>
  </si>
  <si>
    <t>ZAMOK</t>
  </si>
  <si>
    <t>False</t>
  </si>
  <si>
    <t>{4fca4015-6e1a-4793-8c70-0b0402b8dcc3}</t>
  </si>
  <si>
    <t>0,01</t>
  </si>
  <si>
    <t>21</t>
  </si>
  <si>
    <t>15</t>
  </si>
  <si>
    <t>REKAPITULACE STAVBY</t>
  </si>
  <si>
    <t>v ---  níže se nacházejí doplnkové a pomocné údaje k sestavám  --- v</t>
  </si>
  <si>
    <t>Návod na vyplnění</t>
  </si>
  <si>
    <t>0,001</t>
  </si>
  <si>
    <t>Kód:</t>
  </si>
  <si>
    <t>N21-093_exp3_VR02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</si>
  <si>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</si>
  <si>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</si>
  <si>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ŠKOLNÍ FARMA NA ZEMĚDĚLCE – ČÍNOV A SOUVISEJÍCÍ ČINNOST _ DBP</t>
  </si>
  <si>
    <t>KSO:</t>
  </si>
  <si>
    <t>815 99</t>
  </si>
  <si>
    <t>CC-CZ:</t>
  </si>
  <si>
    <t>127</t>
  </si>
  <si>
    <t>Místo:</t>
  </si>
  <si>
    <t xml:space="preserve"> </t>
  </si>
  <si>
    <t>Datum:</t>
  </si>
  <si>
    <t>27. 6. 2021</t>
  </si>
  <si>
    <t>CZ-CPV:</t>
  </si>
  <si>
    <t>45000000-7</t>
  </si>
  <si>
    <t>CZ-CPA:</t>
  </si>
  <si>
    <t>43.1</t>
  </si>
  <si>
    <t>Zadavatel:</t>
  </si>
  <si>
    <t>IČ:</t>
  </si>
  <si>
    <t>STŘEDNÍ ŠKOLA ZEMĚDĚLSKÁ A POTRAVINÁŘSKÁ</t>
  </si>
  <si>
    <t>DIČ:</t>
  </si>
  <si>
    <t>Uchazeč:</t>
  </si>
  <si>
    <t>Vyplň údaj</t>
  </si>
  <si>
    <t>Projektant:</t>
  </si>
  <si>
    <t>KANIA a.s.</t>
  </si>
  <si>
    <t>True</t>
  </si>
  <si>
    <t>Zpracovatel:</t>
  </si>
  <si>
    <t>Poznámka:</t>
  </si>
  <si>
    <t xml:space="preserve">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 . POLOŽKY V SOUPISU PRACÍ _ CENOVÁ ÚROVEŇ "VLASTNÍ".
</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</si>
  <si>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</si>
  <si>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</si>
  <si>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</si>
  <si>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</si>
  <si>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</si>
  <si>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</si>
  <si>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</si>
  <si>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</si>
  <si>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</si>
  <si>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</si>
  <si>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</si>
  <si>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</si>
  <si>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</si>
  <si>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</si>
  <si>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</si>
  <si>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</si>
  <si>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</si>
  <si>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</si>
  <si>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</si>
  <si>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</si>
  <si>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</si>
  <si>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</si>
  <si>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</si>
  <si>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</si>
  <si>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</si>
  <si>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</si>
  <si>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</si>
  <si>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</si>
  <si>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</si>
  <si>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</si>
  <si>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</si>
  <si>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</si>
  <si>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</si>
  <si>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</si>
  <si>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</si>
  <si>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</si>
  <si>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</si>
  <si>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</si>
  <si>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</si>
  <si>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</si>
  <si>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</si>
  <si>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</si>
  <si>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</si>
  <si>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</si>
  <si>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</si>
  <si>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34</t>
  </si>
  <si>
    <t xml:space="preserve">DBP _ Sila na obiloviny </t>
  </si>
  <si>
    <t>STA</t>
  </si>
  <si>
    <t>1</t>
  </si>
  <si>
    <t>{fe42ff6d-6e99-4f42-9d3f-f517af5e8136}</t>
  </si>
  <si>
    <t>2</t>
  </si>
  <si>
    <t>SO 37</t>
  </si>
  <si>
    <t xml:space="preserve">DBP _ Porodna prasat </t>
  </si>
  <si>
    <t>{2e9983dc-9e17-4def-906b-1da1e858b5e6}</t>
  </si>
  <si>
    <t>SO 39</t>
  </si>
  <si>
    <t xml:space="preserve">DBP _ Odchov prasniček </t>
  </si>
  <si>
    <t>{23695ad1-74b2-4d33-8cb5-738809b6a355}</t>
  </si>
  <si>
    <t>KRYCÍ LIST SOUPISU PRACÍ</t>
  </si>
  <si>
    <t>Objekt:</t>
  </si>
  <si>
    <t xml:space="preserve">SO 34 - DBP _ Sila na obiloviny </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</si>
  <si>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 . POLOŽKY V SOUPISU PRACÍ _ CENOVÁ ÚROVEŇ "VLASTNÍ".</t>
  </si>
  <si>
    <t>REKAPITULACE ČLENĚNÍ SOUPISU PRACÍ</t>
  </si>
  <si>
    <t>Kód dílu - Popis</t>
  </si>
  <si>
    <t>Cena celkem [CZK]</t>
  </si>
  <si>
    <t>Náklady ze soupisu prací</t>
  </si>
  <si>
    <t>-1</t>
  </si>
  <si>
    <t>HSV - Práce a dodávky HSV</t>
  </si>
  <si>
    <t xml:space="preserve">    1 - Zemní práce</t>
  </si>
  <si>
    <t xml:space="preserve">    9 - Ostatní konstrukce a práce, bourání</t>
  </si>
  <si>
    <t xml:space="preserve">    997 - Přesun sutě</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</si>
  <si>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</si>
  <si>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</si>
  <si>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</si>
  <si>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</si>
  <si>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</si>
  <si>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</si>
  <si>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</si>
  <si>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</si>
  <si>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</si>
  <si>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</si>
  <si>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</si>
  <si>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</si>
  <si>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</si>
  <si>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</si>
  <si>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</si>
  <si>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</si>
  <si>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</si>
  <si>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</si>
  <si>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</si>
  <si>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</si>
  <si>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</si>
  <si>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</si>
  <si>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</si>
  <si>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</si>
  <si>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174151101</t>
  </si>
  <si>
    <t>Zásyp jam, šachet rýh nebo kolem objektů sypaninou se zhutněním</t>
  </si>
  <si>
    <t>m3</t>
  </si>
  <si>
    <t>CS ÚRS 2021 01</t>
  </si>
  <si>
    <t>4</t>
  </si>
  <si>
    <t>-954999283</t>
  </si>
  <si>
    <t>M</t>
  </si>
  <si>
    <t>583442R00</t>
  </si>
  <si>
    <t xml:space="preserve">zásypový zhutnitelný nenamrzavý externí materiál </t>
  </si>
  <si>
    <t>t</t>
  </si>
  <si>
    <t>CS VLASTNÍ</t>
  </si>
  <si>
    <t>8</t>
  </si>
  <si>
    <t>1320613574</t>
  </si>
  <si>
    <t>P</t>
  </si>
  <si>
    <t>Poznámka k položce:
-použití matriálů (dru, frakce) je podmíněno odsouhlasením objednatele nebo jím pověřené osoby při realizaci stavby.</t>
  </si>
  <si>
    <t>VV</t>
  </si>
  <si>
    <t>110*1,85 'Přepočtené koeficientem množství</t>
  </si>
  <si>
    <t>3</t>
  </si>
  <si>
    <t>181111111</t>
  </si>
  <si>
    <t>Plošná úprava terénu do 500 m2 zemina skupiny 1 až 4 nerovnosti do 100 mm v rovinně a svahu do 1:5</t>
  </si>
  <si>
    <t>m2</t>
  </si>
  <si>
    <t>2134747389</t>
  </si>
  <si>
    <t>9</t>
  </si>
  <si>
    <t>Ostatní konstrukce a práce, bourání</t>
  </si>
  <si>
    <t>98133211R</t>
  </si>
  <si>
    <t xml:space="preserve">Demolice ocelových konstrukcí hal, sil, technologických zařízení </t>
  </si>
  <si>
    <t>1296883031</t>
  </si>
  <si>
    <t xml:space="preserve">Poznámka k položce:
JC obsahuje kompletní provedení demolice objektu dle specifikace PD a TZ včetně všech přímo souvisejících prací/činností
JC obsahuje náklady na demolicii/bourání také všech souvisejících prvků a konstrukcí včetně základových .
----------------------------------------------------------------------------------------------------------------------------------------------
1. Ceny jsou stanoveny na měrnou jednotku m3 obestavěného prostoru.
----------------------------------------------------------------------------------------
SO 34 Sila na obiloviny 
Jedná se o pět válcových dutých těles, které sloužily ke skladování obilovin. Konstrukce je tvořená z ocelových skruží a ohýbaných plechů spojených nýtováním. Na vrcholech sil umístěna ocelová konstrukce, pochůzí plocha, opatřena zábradlím. Z boku sil ukotven žebřík pro výlez na sila. Rozměry sil jsou výška cca 26,0 m, průměr sil cca 8,0 m. Objekt je nevyužíván, určený k demolici. 
</t>
  </si>
  <si>
    <t>997</t>
  </si>
  <si>
    <t>Přesun sutě</t>
  </si>
  <si>
    <t>5</t>
  </si>
  <si>
    <t>997013R31</t>
  </si>
  <si>
    <t xml:space="preserve">Poplatek za uložení na skládce (skládkovné) stavebního odpadu bez rozlišení </t>
  </si>
  <si>
    <t>-52557897</t>
  </si>
  <si>
    <t xml:space="preserve">Poznámka k položce:
Jednotková cena stanovena pro stavební odpad BEZ ROZLIŠENÍ _včetně nebezpečných odpadů - bez azbestu
---------------------------------------------------------------------------------------------------------------------------------------
</t>
  </si>
  <si>
    <t>6</t>
  </si>
  <si>
    <t>997013R32</t>
  </si>
  <si>
    <t xml:space="preserve">Poplatek _ ODEČET (výtěžnost) _ za kovový/ocelový odpad (šrot) </t>
  </si>
  <si>
    <t>kpl.</t>
  </si>
  <si>
    <t>520628131</t>
  </si>
  <si>
    <t xml:space="preserve">Poznámka k položce:
</t>
  </si>
  <si>
    <t>7</t>
  </si>
  <si>
    <t>997013R99</t>
  </si>
  <si>
    <t xml:space="preserve">příplatek za přesuny a likvidaci / uložení na skládce stavebního odpadu s obsahem azbestu </t>
  </si>
  <si>
    <t>1584927253</t>
  </si>
  <si>
    <t xml:space="preserve">Poznámka k položce:
Jednotková cena obsahuje příplatek na kompletní náklady _ demontáže, přesuny / manipulaci , dokumentace a likvidace _ nebezpečných odpadů s obsahem azbestu
(JC bude obsahovat kompletní náklady dle zákona o nakládání s nebezpečným odpadem s obsahem azbestu)
----------------------------------------------------------------------------------------------------------------------------------
POLOŽKA BUDE POUŽITA NA ZÁKLADĚ VYHOTOVENÝCH ZKOUŠEK A ROZBORŮ.
</t>
  </si>
  <si>
    <t>997321511</t>
  </si>
  <si>
    <t>Vodorovná doprava suti a vybouraných hmot po suchu do 1 km</t>
  </si>
  <si>
    <t>-538276428</t>
  </si>
  <si>
    <t>997321519</t>
  </si>
  <si>
    <t>Příplatek ZKD 1 km vodorovné dopravy suti a vybouraných hmot po suchu</t>
  </si>
  <si>
    <t>-273190168</t>
  </si>
  <si>
    <t>576,344*20 'Přepočtené koeficientem množství</t>
  </si>
  <si>
    <t>10</t>
  </si>
  <si>
    <t>997321611</t>
  </si>
  <si>
    <t>Nakládání nebo překládání suti a vybouraných hmot</t>
  </si>
  <si>
    <t>-1307348106</t>
  </si>
  <si>
    <t>VRN</t>
  </si>
  <si>
    <t>VRN1</t>
  </si>
  <si>
    <t>Průzkumné, geodetické a projektové práce</t>
  </si>
  <si>
    <t>11</t>
  </si>
  <si>
    <t>013244000</t>
  </si>
  <si>
    <t>Dokumentace dílenská pro realizaci stavby</t>
  </si>
  <si>
    <t>1024</t>
  </si>
  <si>
    <t>465621216</t>
  </si>
  <si>
    <t>Poznámka k položce:
V jednotkové ceně zahrnuty náklady na vypracování :
-VYHOTOVENÍ TECHNOLOGICKÝCH POSTUPŮ BOURACÍCH A DEMONTÁŽNÍCH PRACÍ 
-PROVEDENÍ A VYHOTOVENÍ PASPORTU OBJEKTŮ_před zahájením prací
(v JC jsou také zahrnuty náklady na provedení potřebných stavebních průzkumů)
VEŠKERÉ FORMY A PŘEDÁNÍ SE ŘÍDÍ PODMÍNKAMI ZADÁVACÍ DOKUMENTACE STAVBY</t>
  </si>
  <si>
    <t>VRN2</t>
  </si>
  <si>
    <t>Příprava staveniště</t>
  </si>
  <si>
    <t>12</t>
  </si>
  <si>
    <t>020001000</t>
  </si>
  <si>
    <t xml:space="preserve">Příprava staveniště </t>
  </si>
  <si>
    <t>1023452535</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</si>
  <si>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</si>
  <si>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</si>
  <si>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</si>
  <si>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13</t>
  </si>
  <si>
    <t>030001000</t>
  </si>
  <si>
    <t xml:space="preserve">Zařízení staveniště </t>
  </si>
  <si>
    <t>-464545600</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</si>
  <si>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</si>
  <si>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14</t>
  </si>
  <si>
    <t>039002000</t>
  </si>
  <si>
    <t>Zrušení zařízení staveniště</t>
  </si>
  <si>
    <t>-1629481473</t>
  </si>
  <si>
    <t>Poznámka k položce:
-náklady zhotovitele spojené s kompletní likvidací zařízení staveniště vč. uvedení všech dotčených ploch do bezvadného stavu</t>
  </si>
  <si>
    <t>VRN4</t>
  </si>
  <si>
    <t>Inženýrská činnost</t>
  </si>
  <si>
    <t>043103000</t>
  </si>
  <si>
    <t>Zkoušky bez rozlišení</t>
  </si>
  <si>
    <t>2104175178</t>
  </si>
  <si>
    <t xml:space="preserve">Poznámka k položce:
Provedení všech zkoušek a revizí předepsaných projektovou a zadávací dokumentací, platnými normami, návodů k obsluze - (neuvedených v jednotlivých soupisech prací) </t>
  </si>
  <si>
    <t>16</t>
  </si>
  <si>
    <t>045002000</t>
  </si>
  <si>
    <t xml:space="preserve">Kompletační a koordinační činnost </t>
  </si>
  <si>
    <t>-1627419011</t>
  </si>
  <si>
    <t>Poznámka k položce:
-příprava předávací dokumentace dle ZD
-ostatní kompletační činnost</t>
  </si>
  <si>
    <t>VRN9</t>
  </si>
  <si>
    <t>Ostatní náklady</t>
  </si>
  <si>
    <t>17</t>
  </si>
  <si>
    <t>090001000</t>
  </si>
  <si>
    <t>1116839471</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</si>
  <si>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vč. řádného zajištění. Zpětné protokolární předání všech inženýrských sítí jednotlivým správcům vč. uvedení dotčených ploch do bezvadného stavu.
----------------------------------------------------------------------------------------------------------------------
-ostatní, jinde neuvedené, náklady potřebné k provedení a předání díla objednateli _ dle PD a TZ</t>
  </si>
  <si>
    <t xml:space="preserve">SO 37 - DBP _ Porodna prasat </t>
  </si>
  <si>
    <t xml:space="preserve">    8 - Trubní a ostatní vedení</t>
  </si>
  <si>
    <t>PSV - Práce a dodávky PSV</t>
  </si>
  <si>
    <t xml:space="preserve">    765 - Krytina skládaná</t>
  </si>
  <si>
    <t>633,8*1,85 'Přepočtené koeficientem množství</t>
  </si>
  <si>
    <t>Trubní a ostatní vedení</t>
  </si>
  <si>
    <t>800015R01</t>
  </si>
  <si>
    <t>Odpojení a zrušení přípojných IS _ voda</t>
  </si>
  <si>
    <t>kus</t>
  </si>
  <si>
    <t>-1134171050</t>
  </si>
  <si>
    <t xml:space="preserve">Poznámka k položce:
Kompletní provedení dle specifikace PD a TZ včetně všech přímo souvisejících prací/činností a dodávek
--------------------------------------------------------------------------------------------------------------------------
Voda 
Objekty SO 32, SO 33 a dle předpokladů i SO 37 a SO 39 jsou připojeny na areálový rozvod studené vody. Teplá voda není vedena v rámci areálových sítí a demoličních prací se nedotkne. 
Studená voda bude odpojena v místě dle situačního výkresu. Odpojení bude provedeno zaslepením potrubí. 
</t>
  </si>
  <si>
    <t>800015R03</t>
  </si>
  <si>
    <t>Odpojení a zrušení přípojných IS _ NN</t>
  </si>
  <si>
    <t>-1535492260</t>
  </si>
  <si>
    <t xml:space="preserve">Poznámka k položce:
Kompletní provedení dle specifikace PD a TZ včetně všech přímo souvisejících prací/činností a dodávek
--------------------------------------------------------------------------------------------------------------------------
Elektro NN 
SO 32, SO 33, SO 37 a SO 39 jsou napojeny ze stávající trafostanice, která je umístěna v zadní části areálu vedle objektu seníku. 
Kabely budou ukončeny v místech dle situace vyvedením do provizorních pilířů a po vybudování nových objektů z nich objekty budou znovu napojeny. 
</t>
  </si>
  <si>
    <t>98101332R</t>
  </si>
  <si>
    <t>Demolice budov zděných na MVC podíl konstrukcí do 30 % těžkou mechanizací</t>
  </si>
  <si>
    <t>774919808</t>
  </si>
  <si>
    <t xml:space="preserve">Poznámka k položce:
JC obsahuje kompletní provedení demolice objektu dle specifikace PD a TZ včetně všech přímo souvisejících prací/činností
JC obsahuje náklady na demolicii/bourání také všech souvisejících prvků a konstrukcí včetně základových .
JC obsahuje také náklady na ruční vyklizení objektu a demontáž rozvodů a koncových prvků techniky prostředí staveb
----------------------------------------------------------------------------------------------------------------------------------------------
1. Ceny jsou stanoveny na měrnou jednotku m3 obestavěného prostoru.
2. Pro volbu cen je rozhodující objemově převažující druh zdiva svislých nosných konstrukcí demolovaného objektu.
3. Ceny jsou určeny pro demolice budov výšky do 35 m. Tato výška je určena svislou vzdáleností nejvyšší hrany římsy, popř. atiky a nejnižšího bodu přilehlého terénu.
----------
SO 37 Porodna prasat 
Zděný dvoupodlažní objekt obdélníkového půdorysného tvaru se sedlovou střechou. V 1.NP  se nachází ocelové kóje pro hospodářská zvířata. Uprostřed dispozice a podél obvodových zdí jsou komunikační pruhy. Vnitřní konstrukce budovy tvořena z ocelových sloupů. Stropní konstrukce se skládá z válcovaných I profilů a keramických panelů. V 2.NP je otevřený podkrovní prostor. Dřevěná konstrukce krovu tvoří sedlovou střechu krytou trapézovými plechy. Prostor momentálně využíván pro skladování obilí. Po stranách v podélných obvodových zdech umístěna okna. Půdorysné rozměry budovy jsou 10,15 x 92,25 m. K budově je na severozápadní straně vybudován přístřešek. Konstrukce z dřevěných hranolů s pultovou střechou a krytinou z trapézových plechů. Půdorysné rozměry přístřešku jsou cca 5,0 x 16,0 m. Na jihovýchodní straně objektu je zděná přístavba s pultovou střechou, krytina z trapézových plechů. Půdorysné rozměry přístavby 3,65 x 22,23 m. Konstrukce objektu jsou v dobrém stavu odpovídajícím délce jejich užívání. Objekt není dostatečně využíván, je určen k demolici. 
</t>
  </si>
  <si>
    <t>1310418251</t>
  </si>
  <si>
    <t>(23,794)+0,1</t>
  </si>
  <si>
    <t>Součet</t>
  </si>
  <si>
    <t>5621,066*20 'Přepočtené koeficientem množství</t>
  </si>
  <si>
    <t>PSV</t>
  </si>
  <si>
    <t>Práce a dodávky PSV</t>
  </si>
  <si>
    <t>765</t>
  </si>
  <si>
    <t>Krytina skládaná</t>
  </si>
  <si>
    <t>765131857</t>
  </si>
  <si>
    <t>Demontáž vlnité azbestocementové krytiny sklonu do 30° do suti</t>
  </si>
  <si>
    <t>914952346</t>
  </si>
  <si>
    <t>Poznámka k položce:
JC , nad rámec ceníkového obsahu, také zahrnuje náklady na demontáže veškerých souvisejících systémových prvků/komponentů a doplňků</t>
  </si>
  <si>
    <t>(1451,0+101,15)</t>
  </si>
  <si>
    <t>765131887</t>
  </si>
  <si>
    <t>Příplatek za sklon přes 30° k cenám demontáže vlnité azbestocementové krytiny</t>
  </si>
  <si>
    <t>478383079</t>
  </si>
  <si>
    <t>18</t>
  </si>
  <si>
    <t>19</t>
  </si>
  <si>
    <t>20</t>
  </si>
  <si>
    <t xml:space="preserve">SO 39 - DBP _ Odchov prasniček </t>
  </si>
  <si>
    <t>395*1,85 'Přepočtené koeficientem množství</t>
  </si>
  <si>
    <t>-1512296926</t>
  </si>
  <si>
    <t>-254812410</t>
  </si>
  <si>
    <t>98101334R</t>
  </si>
  <si>
    <t>Demolice budov kombinovaného nosného systému _ zděné/ocelové _ na MVC podíl konstrukcí do 30 % těžkou mechanizací</t>
  </si>
  <si>
    <t>-1881085148</t>
  </si>
  <si>
    <t xml:space="preserve">Poznámka k položce:
JC obsahuje kompletní provedení demolice objektu dle specifikace PD a TZ včetně všech přímo souvisejících prací/činností
JC obsahuje náklady na demolicii/bourání také všech souvisejících prvků a konstrukcí včetně základových .
JC obsahuje také náklady na ruční vyklizení objektu a demontáž rozvodů a koncových prvků techniky prostředí staveb
----------------------------------------------------------------------------------------------------------------------------------------------
1. Ceny jsou stanoveny na měrnou jednotku m3 obestavěného prostoru.
2. Pro volbu cen je rozhodující objemově převažující druh zdiva svislých nosných konstrukcí demolovaného objektu.
3. Ceny jsou určeny pro demolice budov výšky do 35 m. Tato výška je určena svislou vzdáleností nejvyšší hrany římsy, popř. atiky a nejnižšího bodu přilehlého terénu.
----------
SO 39 Odchov prasniček 
Jednopodlažní objekt obdélníkového tvaru zastřešen sedlovou střešní konstrukcí. Krytina provedena z trapézových plechů. Svislé obvodové nosné konstrukce tvořeny z části jako zděné, z části z válcovaných ocelových nosníků s oplechováním. Okna umístěna po všech stranách objektu. Hlavní vstup do objektu ze severovýchodní strany. Půdorysné rozměry cca 11,75 x 37,01 m. Konstrukční výška v nejvyšším bodě budovy 4,8 m. Konstrukce objektu jsou ve stavu odpovídajícím délce jejich užívání. Objekt není dostatečně využíván, je určen k demolici. 
</t>
  </si>
  <si>
    <t>-959871844</t>
  </si>
  <si>
    <t>1200,155*20 'Přepočtené koeficientem množství</t>
  </si>
  <si>
    <t>Položka zrušena</t>
  </si>
  <si>
    <t>Nenaceňovat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</si>
</sst>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9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0" xfId="0" applyFont="1" applyFill="1" applyAlignment="1" applyProtection="1">
      <alignment horizontal="center" vertical="center"/>
      <protection/>
    </xf>
    <xf numFmtId="0" fontId="23" fillId="0" borderId="13" xfId="0" applyFont="1" applyBorder="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7"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8" xfId="0" applyNumberFormat="1" applyFont="1" applyBorder="1" applyAlignment="1" applyProtection="1">
      <alignment vertical="center"/>
      <protection/>
    </xf>
    <xf numFmtId="4" fontId="29" fillId="0" borderId="19" xfId="0" applyNumberFormat="1" applyFont="1" applyBorder="1" applyAlignment="1" applyProtection="1">
      <alignment vertical="center"/>
      <protection/>
    </xf>
    <xf numFmtId="166"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3" xfId="0" applyFont="1" applyFill="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7"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5" fillId="0" borderId="3" xfId="0" applyFont="1" applyBorder="1" applyAlignment="1">
      <alignment vertical="center"/>
    </xf>
    <xf numFmtId="0" fontId="34" fillId="2" borderId="17"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0" fillId="0" borderId="0" xfId="0" applyFont="1" applyAlignment="1" applyProtection="1">
      <alignment horizontal="lef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6" xfId="0" applyFont="1" applyBorder="1" applyAlignment="1">
      <alignment horizontal="center" vertical="center"/>
    </xf>
    <xf numFmtId="0" fontId="20" fillId="0" borderId="10"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Border="1" applyAlignment="1">
      <alignment horizontal="left" vertical="center"/>
    </xf>
    <xf numFmtId="0" fontId="21" fillId="0" borderId="17"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21" xfId="0" applyFont="1" applyFill="1" applyBorder="1" applyAlignment="1" applyProtection="1">
      <alignment horizontal="lef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280"/>
      <c r="AS2" s="280"/>
      <c r="AT2" s="280"/>
      <c r="AU2" s="280"/>
      <c r="AV2" s="280"/>
      <c r="AW2" s="280"/>
      <c r="AX2" s="280"/>
      <c r="AY2" s="280"/>
      <c r="AZ2" s="280"/>
      <c r="BA2" s="280"/>
      <c r="BB2" s="280"/>
      <c r="BC2" s="280"/>
      <c r="BD2" s="280"/>
      <c r="BE2" s="280"/>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43" t="s">
        <v>14</v>
      </c>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1"/>
      <c r="AQ5" s="21"/>
      <c r="AR5" s="19"/>
      <c r="BE5" s="240" t="s">
        <v>15</v>
      </c>
      <c r="BS5" s="16" t="s">
        <v>6</v>
      </c>
    </row>
    <row r="6" spans="2:71" s="1" customFormat="1" ht="36.95" customHeight="1">
      <c r="B6" s="20"/>
      <c r="C6" s="21"/>
      <c r="D6" s="27" t="s">
        <v>16</v>
      </c>
      <c r="E6" s="21"/>
      <c r="F6" s="21"/>
      <c r="G6" s="21"/>
      <c r="H6" s="21"/>
      <c r="I6" s="21"/>
      <c r="J6" s="21"/>
      <c r="K6" s="245" t="s">
        <v>17</v>
      </c>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1"/>
      <c r="AQ6" s="21"/>
      <c r="AR6" s="19"/>
      <c r="BE6" s="241"/>
      <c r="BS6" s="16" t="s">
        <v>6</v>
      </c>
    </row>
    <row r="7" spans="2:71" s="1" customFormat="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21</v>
      </c>
      <c r="AO7" s="21"/>
      <c r="AP7" s="21"/>
      <c r="AQ7" s="21"/>
      <c r="AR7" s="19"/>
      <c r="BE7" s="241"/>
      <c r="BS7" s="16" t="s">
        <v>6</v>
      </c>
    </row>
    <row r="8" spans="2:71" s="1" customFormat="1" ht="12" customHeight="1">
      <c r="B8" s="20"/>
      <c r="C8" s="21"/>
      <c r="D8" s="28"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24</v>
      </c>
      <c r="AL8" s="21"/>
      <c r="AM8" s="21"/>
      <c r="AN8" s="29" t="s">
        <v>25</v>
      </c>
      <c r="AO8" s="21"/>
      <c r="AP8" s="21"/>
      <c r="AQ8" s="21"/>
      <c r="AR8" s="19"/>
      <c r="BE8" s="241"/>
      <c r="BS8" s="16" t="s">
        <v>6</v>
      </c>
    </row>
    <row r="9" spans="2:71" s="1" customFormat="1" ht="29.25" customHeight="1">
      <c r="B9" s="20"/>
      <c r="C9" s="21"/>
      <c r="D9" s="25" t="s">
        <v>26</v>
      </c>
      <c r="E9" s="21"/>
      <c r="F9" s="21"/>
      <c r="G9" s="21"/>
      <c r="H9" s="21"/>
      <c r="I9" s="21"/>
      <c r="J9" s="21"/>
      <c r="K9" s="30" t="s">
        <v>27</v>
      </c>
      <c r="L9" s="21"/>
      <c r="M9" s="21"/>
      <c r="N9" s="21"/>
      <c r="O9" s="21"/>
      <c r="P9" s="21"/>
      <c r="Q9" s="21"/>
      <c r="R9" s="21"/>
      <c r="S9" s="21"/>
      <c r="T9" s="21"/>
      <c r="U9" s="21"/>
      <c r="V9" s="21"/>
      <c r="W9" s="21"/>
      <c r="X9" s="21"/>
      <c r="Y9" s="21"/>
      <c r="Z9" s="21"/>
      <c r="AA9" s="21"/>
      <c r="AB9" s="21"/>
      <c r="AC9" s="21"/>
      <c r="AD9" s="21"/>
      <c r="AE9" s="21"/>
      <c r="AF9" s="21"/>
      <c r="AG9" s="21"/>
      <c r="AH9" s="21"/>
      <c r="AI9" s="21"/>
      <c r="AJ9" s="21"/>
      <c r="AK9" s="25" t="s">
        <v>28</v>
      </c>
      <c r="AL9" s="21"/>
      <c r="AM9" s="21"/>
      <c r="AN9" s="30" t="s">
        <v>29</v>
      </c>
      <c r="AO9" s="21"/>
      <c r="AP9" s="21"/>
      <c r="AQ9" s="21"/>
      <c r="AR9" s="19"/>
      <c r="BE9" s="241"/>
      <c r="BS9" s="16" t="s">
        <v>6</v>
      </c>
    </row>
    <row r="10" spans="2:71" s="1" customFormat="1" ht="12" customHeight="1">
      <c r="B10" s="20"/>
      <c r="C10" s="21"/>
      <c r="D10" s="28" t="s">
        <v>30</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31</v>
      </c>
      <c r="AL10" s="21"/>
      <c r="AM10" s="21"/>
      <c r="AN10" s="26" t="s">
        <v>1</v>
      </c>
      <c r="AO10" s="21"/>
      <c r="AP10" s="21"/>
      <c r="AQ10" s="21"/>
      <c r="AR10" s="19"/>
      <c r="BE10" s="241"/>
      <c r="BS10" s="16" t="s">
        <v>6</v>
      </c>
    </row>
    <row r="11" spans="2:71" s="1" customFormat="1" ht="18.4" customHeight="1">
      <c r="B11" s="20"/>
      <c r="C11" s="21"/>
      <c r="D11" s="21"/>
      <c r="E11" s="26" t="s">
        <v>32</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33</v>
      </c>
      <c r="AL11" s="21"/>
      <c r="AM11" s="21"/>
      <c r="AN11" s="26" t="s">
        <v>1</v>
      </c>
      <c r="AO11" s="21"/>
      <c r="AP11" s="21"/>
      <c r="AQ11" s="21"/>
      <c r="AR11" s="19"/>
      <c r="BE11" s="241"/>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241"/>
      <c r="BS12" s="16" t="s">
        <v>6</v>
      </c>
    </row>
    <row r="13" spans="2:71" s="1" customFormat="1" ht="12" customHeight="1">
      <c r="B13" s="20"/>
      <c r="C13" s="21"/>
      <c r="D13" s="28" t="s">
        <v>34</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31</v>
      </c>
      <c r="AL13" s="21"/>
      <c r="AM13" s="21"/>
      <c r="AN13" s="31" t="s">
        <v>35</v>
      </c>
      <c r="AO13" s="21"/>
      <c r="AP13" s="21"/>
      <c r="AQ13" s="21"/>
      <c r="AR13" s="19"/>
      <c r="BE13" s="241"/>
      <c r="BS13" s="16" t="s">
        <v>6</v>
      </c>
    </row>
    <row r="14" spans="2:71" ht="12.75">
      <c r="B14" s="20"/>
      <c r="C14" s="21"/>
      <c r="D14" s="21"/>
      <c r="E14" s="246" t="s">
        <v>35</v>
      </c>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8" t="s">
        <v>33</v>
      </c>
      <c r="AL14" s="21"/>
      <c r="AM14" s="21"/>
      <c r="AN14" s="31" t="s">
        <v>35</v>
      </c>
      <c r="AO14" s="21"/>
      <c r="AP14" s="21"/>
      <c r="AQ14" s="21"/>
      <c r="AR14" s="19"/>
      <c r="BE14" s="241"/>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241"/>
      <c r="BS15" s="16" t="s">
        <v>4</v>
      </c>
    </row>
    <row r="16" spans="2:71" s="1" customFormat="1" ht="12" customHeight="1">
      <c r="B16" s="20"/>
      <c r="C16" s="21"/>
      <c r="D16" s="28" t="s">
        <v>36</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31</v>
      </c>
      <c r="AL16" s="21"/>
      <c r="AM16" s="21"/>
      <c r="AN16" s="26" t="s">
        <v>1</v>
      </c>
      <c r="AO16" s="21"/>
      <c r="AP16" s="21"/>
      <c r="AQ16" s="21"/>
      <c r="AR16" s="19"/>
      <c r="BE16" s="241"/>
      <c r="BS16" s="16" t="s">
        <v>4</v>
      </c>
    </row>
    <row r="17" spans="2:71" s="1" customFormat="1" ht="18.4" customHeight="1">
      <c r="B17" s="20"/>
      <c r="C17" s="21"/>
      <c r="D17" s="21"/>
      <c r="E17" s="26" t="s">
        <v>37</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33</v>
      </c>
      <c r="AL17" s="21"/>
      <c r="AM17" s="21"/>
      <c r="AN17" s="26" t="s">
        <v>1</v>
      </c>
      <c r="AO17" s="21"/>
      <c r="AP17" s="21"/>
      <c r="AQ17" s="21"/>
      <c r="AR17" s="19"/>
      <c r="BE17" s="241"/>
      <c r="BS17" s="16" t="s">
        <v>38</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241"/>
      <c r="BS18" s="16" t="s">
        <v>6</v>
      </c>
    </row>
    <row r="19" spans="2:71" s="1" customFormat="1" ht="12" customHeight="1">
      <c r="B19" s="20"/>
      <c r="C19" s="21"/>
      <c r="D19" s="28" t="s">
        <v>39</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31</v>
      </c>
      <c r="AL19" s="21"/>
      <c r="AM19" s="21"/>
      <c r="AN19" s="26" t="s">
        <v>1</v>
      </c>
      <c r="AO19" s="21"/>
      <c r="AP19" s="21"/>
      <c r="AQ19" s="21"/>
      <c r="AR19" s="19"/>
      <c r="BE19" s="241"/>
      <c r="BS19" s="16" t="s">
        <v>6</v>
      </c>
    </row>
    <row r="20" spans="2:71" s="1" customFormat="1" ht="18.4" customHeight="1">
      <c r="B20" s="20"/>
      <c r="C20" s="21"/>
      <c r="D20" s="21"/>
      <c r="E20" s="26" t="s">
        <v>23</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33</v>
      </c>
      <c r="AL20" s="21"/>
      <c r="AM20" s="21"/>
      <c r="AN20" s="26" t="s">
        <v>1</v>
      </c>
      <c r="AO20" s="21"/>
      <c r="AP20" s="21"/>
      <c r="AQ20" s="21"/>
      <c r="AR20" s="19"/>
      <c r="BE20" s="241"/>
      <c r="BS20" s="16" t="s">
        <v>38</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241"/>
    </row>
    <row r="22" spans="2:57" s="1" customFormat="1" ht="12" customHeight="1">
      <c r="B22" s="20"/>
      <c r="C22" s="21"/>
      <c r="D22" s="28" t="s">
        <v>40</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241"/>
    </row>
    <row r="23" spans="2:57" s="1" customFormat="1" ht="108" customHeight="1">
      <c r="B23" s="20"/>
      <c r="C23" s="21"/>
      <c r="D23" s="21"/>
      <c r="E23" s="248" t="s">
        <v>41</v>
      </c>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1"/>
      <c r="AP23" s="21"/>
      <c r="AQ23" s="21"/>
      <c r="AR23" s="19"/>
      <c r="BE23" s="241"/>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241"/>
    </row>
    <row r="25" spans="2:57" s="1" customFormat="1" ht="6.95" customHeight="1">
      <c r="B25" s="20"/>
      <c r="C25" s="21"/>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1"/>
      <c r="AQ25" s="21"/>
      <c r="AR25" s="19"/>
      <c r="BE25" s="241"/>
    </row>
    <row r="26" spans="1:57" s="2" customFormat="1" ht="25.9" customHeight="1">
      <c r="A26" s="34"/>
      <c r="B26" s="35"/>
      <c r="C26" s="36"/>
      <c r="D26" s="37" t="s">
        <v>42</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49">
        <f>ROUND(AG94,2)</f>
        <v>0</v>
      </c>
      <c r="AL26" s="250"/>
      <c r="AM26" s="250"/>
      <c r="AN26" s="250"/>
      <c r="AO26" s="250"/>
      <c r="AP26" s="36"/>
      <c r="AQ26" s="36"/>
      <c r="AR26" s="39"/>
      <c r="BE26" s="241"/>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41"/>
    </row>
    <row r="28" spans="1:57" s="2" customFormat="1" ht="12.75">
      <c r="A28" s="34"/>
      <c r="B28" s="35"/>
      <c r="C28" s="36"/>
      <c r="D28" s="36"/>
      <c r="E28" s="36"/>
      <c r="F28" s="36"/>
      <c r="G28" s="36"/>
      <c r="H28" s="36"/>
      <c r="I28" s="36"/>
      <c r="J28" s="36"/>
      <c r="K28" s="36"/>
      <c r="L28" s="251" t="s">
        <v>43</v>
      </c>
      <c r="M28" s="251"/>
      <c r="N28" s="251"/>
      <c r="O28" s="251"/>
      <c r="P28" s="251"/>
      <c r="Q28" s="36"/>
      <c r="R28" s="36"/>
      <c r="S28" s="36"/>
      <c r="T28" s="36"/>
      <c r="U28" s="36"/>
      <c r="V28" s="36"/>
      <c r="W28" s="251" t="s">
        <v>44</v>
      </c>
      <c r="X28" s="251"/>
      <c r="Y28" s="251"/>
      <c r="Z28" s="251"/>
      <c r="AA28" s="251"/>
      <c r="AB28" s="251"/>
      <c r="AC28" s="251"/>
      <c r="AD28" s="251"/>
      <c r="AE28" s="251"/>
      <c r="AF28" s="36"/>
      <c r="AG28" s="36"/>
      <c r="AH28" s="36"/>
      <c r="AI28" s="36"/>
      <c r="AJ28" s="36"/>
      <c r="AK28" s="251" t="s">
        <v>45</v>
      </c>
      <c r="AL28" s="251"/>
      <c r="AM28" s="251"/>
      <c r="AN28" s="251"/>
      <c r="AO28" s="251"/>
      <c r="AP28" s="36"/>
      <c r="AQ28" s="36"/>
      <c r="AR28" s="39"/>
      <c r="BE28" s="241"/>
    </row>
    <row r="29" spans="2:57" s="3" customFormat="1" ht="14.45" customHeight="1">
      <c r="B29" s="40"/>
      <c r="C29" s="41"/>
      <c r="D29" s="28" t="s">
        <v>46</v>
      </c>
      <c r="E29" s="41"/>
      <c r="F29" s="28" t="s">
        <v>47</v>
      </c>
      <c r="G29" s="41"/>
      <c r="H29" s="41"/>
      <c r="I29" s="41"/>
      <c r="J29" s="41"/>
      <c r="K29" s="41"/>
      <c r="L29" s="254">
        <v>0.21</v>
      </c>
      <c r="M29" s="253"/>
      <c r="N29" s="253"/>
      <c r="O29" s="253"/>
      <c r="P29" s="253"/>
      <c r="Q29" s="41"/>
      <c r="R29" s="41"/>
      <c r="S29" s="41"/>
      <c r="T29" s="41"/>
      <c r="U29" s="41"/>
      <c r="V29" s="41"/>
      <c r="W29" s="252">
        <f>ROUND(AZ94,2)</f>
        <v>0</v>
      </c>
      <c r="X29" s="253"/>
      <c r="Y29" s="253"/>
      <c r="Z29" s="253"/>
      <c r="AA29" s="253"/>
      <c r="AB29" s="253"/>
      <c r="AC29" s="253"/>
      <c r="AD29" s="253"/>
      <c r="AE29" s="253"/>
      <c r="AF29" s="41"/>
      <c r="AG29" s="41"/>
      <c r="AH29" s="41"/>
      <c r="AI29" s="41"/>
      <c r="AJ29" s="41"/>
      <c r="AK29" s="252">
        <f>ROUND(AV94,2)</f>
        <v>0</v>
      </c>
      <c r="AL29" s="253"/>
      <c r="AM29" s="253"/>
      <c r="AN29" s="253"/>
      <c r="AO29" s="253"/>
      <c r="AP29" s="41"/>
      <c r="AQ29" s="41"/>
      <c r="AR29" s="42"/>
      <c r="BE29" s="242"/>
    </row>
    <row r="30" spans="2:57" s="3" customFormat="1" ht="14.45" customHeight="1">
      <c r="B30" s="40"/>
      <c r="C30" s="41"/>
      <c r="D30" s="41"/>
      <c r="E30" s="41"/>
      <c r="F30" s="28" t="s">
        <v>48</v>
      </c>
      <c r="G30" s="41"/>
      <c r="H30" s="41"/>
      <c r="I30" s="41"/>
      <c r="J30" s="41"/>
      <c r="K30" s="41"/>
      <c r="L30" s="254">
        <v>0.15</v>
      </c>
      <c r="M30" s="253"/>
      <c r="N30" s="253"/>
      <c r="O30" s="253"/>
      <c r="P30" s="253"/>
      <c r="Q30" s="41"/>
      <c r="R30" s="41"/>
      <c r="S30" s="41"/>
      <c r="T30" s="41"/>
      <c r="U30" s="41"/>
      <c r="V30" s="41"/>
      <c r="W30" s="252">
        <f>ROUND(BA94,2)</f>
        <v>0</v>
      </c>
      <c r="X30" s="253"/>
      <c r="Y30" s="253"/>
      <c r="Z30" s="253"/>
      <c r="AA30" s="253"/>
      <c r="AB30" s="253"/>
      <c r="AC30" s="253"/>
      <c r="AD30" s="253"/>
      <c r="AE30" s="253"/>
      <c r="AF30" s="41"/>
      <c r="AG30" s="41"/>
      <c r="AH30" s="41"/>
      <c r="AI30" s="41"/>
      <c r="AJ30" s="41"/>
      <c r="AK30" s="252">
        <f>ROUND(AW94,2)</f>
        <v>0</v>
      </c>
      <c r="AL30" s="253"/>
      <c r="AM30" s="253"/>
      <c r="AN30" s="253"/>
      <c r="AO30" s="253"/>
      <c r="AP30" s="41"/>
      <c r="AQ30" s="41"/>
      <c r="AR30" s="42"/>
      <c r="BE30" s="242"/>
    </row>
    <row r="31" spans="2:57" s="3" customFormat="1" ht="14.45" customHeight="1" hidden="1">
      <c r="B31" s="40"/>
      <c r="C31" s="41"/>
      <c r="D31" s="41"/>
      <c r="E31" s="41"/>
      <c r="F31" s="28" t="s">
        <v>49</v>
      </c>
      <c r="G31" s="41"/>
      <c r="H31" s="41"/>
      <c r="I31" s="41"/>
      <c r="J31" s="41"/>
      <c r="K31" s="41"/>
      <c r="L31" s="254">
        <v>0.21</v>
      </c>
      <c r="M31" s="253"/>
      <c r="N31" s="253"/>
      <c r="O31" s="253"/>
      <c r="P31" s="253"/>
      <c r="Q31" s="41"/>
      <c r="R31" s="41"/>
      <c r="S31" s="41"/>
      <c r="T31" s="41"/>
      <c r="U31" s="41"/>
      <c r="V31" s="41"/>
      <c r="W31" s="252">
        <f>ROUND(BB94,2)</f>
        <v>0</v>
      </c>
      <c r="X31" s="253"/>
      <c r="Y31" s="253"/>
      <c r="Z31" s="253"/>
      <c r="AA31" s="253"/>
      <c r="AB31" s="253"/>
      <c r="AC31" s="253"/>
      <c r="AD31" s="253"/>
      <c r="AE31" s="253"/>
      <c r="AF31" s="41"/>
      <c r="AG31" s="41"/>
      <c r="AH31" s="41"/>
      <c r="AI31" s="41"/>
      <c r="AJ31" s="41"/>
      <c r="AK31" s="252">
        <v>0</v>
      </c>
      <c r="AL31" s="253"/>
      <c r="AM31" s="253"/>
      <c r="AN31" s="253"/>
      <c r="AO31" s="253"/>
      <c r="AP31" s="41"/>
      <c r="AQ31" s="41"/>
      <c r="AR31" s="42"/>
      <c r="BE31" s="242"/>
    </row>
    <row r="32" spans="2:57" s="3" customFormat="1" ht="14.45" customHeight="1" hidden="1">
      <c r="B32" s="40"/>
      <c r="C32" s="41"/>
      <c r="D32" s="41"/>
      <c r="E32" s="41"/>
      <c r="F32" s="28" t="s">
        <v>50</v>
      </c>
      <c r="G32" s="41"/>
      <c r="H32" s="41"/>
      <c r="I32" s="41"/>
      <c r="J32" s="41"/>
      <c r="K32" s="41"/>
      <c r="L32" s="254">
        <v>0.15</v>
      </c>
      <c r="M32" s="253"/>
      <c r="N32" s="253"/>
      <c r="O32" s="253"/>
      <c r="P32" s="253"/>
      <c r="Q32" s="41"/>
      <c r="R32" s="41"/>
      <c r="S32" s="41"/>
      <c r="T32" s="41"/>
      <c r="U32" s="41"/>
      <c r="V32" s="41"/>
      <c r="W32" s="252">
        <f>ROUND(BC94,2)</f>
        <v>0</v>
      </c>
      <c r="X32" s="253"/>
      <c r="Y32" s="253"/>
      <c r="Z32" s="253"/>
      <c r="AA32" s="253"/>
      <c r="AB32" s="253"/>
      <c r="AC32" s="253"/>
      <c r="AD32" s="253"/>
      <c r="AE32" s="253"/>
      <c r="AF32" s="41"/>
      <c r="AG32" s="41"/>
      <c r="AH32" s="41"/>
      <c r="AI32" s="41"/>
      <c r="AJ32" s="41"/>
      <c r="AK32" s="252">
        <v>0</v>
      </c>
      <c r="AL32" s="253"/>
      <c r="AM32" s="253"/>
      <c r="AN32" s="253"/>
      <c r="AO32" s="253"/>
      <c r="AP32" s="41"/>
      <c r="AQ32" s="41"/>
      <c r="AR32" s="42"/>
      <c r="BE32" s="242"/>
    </row>
    <row r="33" spans="2:57" s="3" customFormat="1" ht="14.45" customHeight="1" hidden="1">
      <c r="B33" s="40"/>
      <c r="C33" s="41"/>
      <c r="D33" s="41"/>
      <c r="E33" s="41"/>
      <c r="F33" s="28" t="s">
        <v>51</v>
      </c>
      <c r="G33" s="41"/>
      <c r="H33" s="41"/>
      <c r="I33" s="41"/>
      <c r="J33" s="41"/>
      <c r="K33" s="41"/>
      <c r="L33" s="254">
        <v>0</v>
      </c>
      <c r="M33" s="253"/>
      <c r="N33" s="253"/>
      <c r="O33" s="253"/>
      <c r="P33" s="253"/>
      <c r="Q33" s="41"/>
      <c r="R33" s="41"/>
      <c r="S33" s="41"/>
      <c r="T33" s="41"/>
      <c r="U33" s="41"/>
      <c r="V33" s="41"/>
      <c r="W33" s="252">
        <f>ROUND(BD94,2)</f>
        <v>0</v>
      </c>
      <c r="X33" s="253"/>
      <c r="Y33" s="253"/>
      <c r="Z33" s="253"/>
      <c r="AA33" s="253"/>
      <c r="AB33" s="253"/>
      <c r="AC33" s="253"/>
      <c r="AD33" s="253"/>
      <c r="AE33" s="253"/>
      <c r="AF33" s="41"/>
      <c r="AG33" s="41"/>
      <c r="AH33" s="41"/>
      <c r="AI33" s="41"/>
      <c r="AJ33" s="41"/>
      <c r="AK33" s="252">
        <v>0</v>
      </c>
      <c r="AL33" s="253"/>
      <c r="AM33" s="253"/>
      <c r="AN33" s="253"/>
      <c r="AO33" s="253"/>
      <c r="AP33" s="41"/>
      <c r="AQ33" s="41"/>
      <c r="AR33" s="42"/>
      <c r="BE33" s="24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41"/>
    </row>
    <row r="35" spans="1:57" s="2" customFormat="1" ht="25.9" customHeight="1">
      <c r="A35" s="34"/>
      <c r="B35" s="35"/>
      <c r="C35" s="43"/>
      <c r="D35" s="44" t="s">
        <v>52</v>
      </c>
      <c r="E35" s="45"/>
      <c r="F35" s="45"/>
      <c r="G35" s="45"/>
      <c r="H35" s="45"/>
      <c r="I35" s="45"/>
      <c r="J35" s="45"/>
      <c r="K35" s="45"/>
      <c r="L35" s="45"/>
      <c r="M35" s="45"/>
      <c r="N35" s="45"/>
      <c r="O35" s="45"/>
      <c r="P35" s="45"/>
      <c r="Q35" s="45"/>
      <c r="R35" s="45"/>
      <c r="S35" s="45"/>
      <c r="T35" s="46" t="s">
        <v>53</v>
      </c>
      <c r="U35" s="45"/>
      <c r="V35" s="45"/>
      <c r="W35" s="45"/>
      <c r="X35" s="255" t="s">
        <v>54</v>
      </c>
      <c r="Y35" s="256"/>
      <c r="Z35" s="256"/>
      <c r="AA35" s="256"/>
      <c r="AB35" s="256"/>
      <c r="AC35" s="45"/>
      <c r="AD35" s="45"/>
      <c r="AE35" s="45"/>
      <c r="AF35" s="45"/>
      <c r="AG35" s="45"/>
      <c r="AH35" s="45"/>
      <c r="AI35" s="45"/>
      <c r="AJ35" s="45"/>
      <c r="AK35" s="257">
        <f>SUM(AK26:AK33)</f>
        <v>0</v>
      </c>
      <c r="AL35" s="256"/>
      <c r="AM35" s="256"/>
      <c r="AN35" s="256"/>
      <c r="AO35" s="258"/>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5"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5"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5"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5"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5"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5"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5"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5"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5"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5"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5" customHeight="1">
      <c r="B49" s="47"/>
      <c r="C49" s="48"/>
      <c r="D49" s="49" t="s">
        <v>55</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56</v>
      </c>
      <c r="AI49" s="50"/>
      <c r="AJ49" s="50"/>
      <c r="AK49" s="50"/>
      <c r="AL49" s="50"/>
      <c r="AM49" s="50"/>
      <c r="AN49" s="50"/>
      <c r="AO49" s="50"/>
      <c r="AP49" s="48"/>
      <c r="AQ49" s="48"/>
      <c r="AR49" s="51"/>
    </row>
    <row r="50" spans="2:44" ht="11.25">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1.25">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1.25">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1.25">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1.25">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1.25">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1.25">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1.25">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1.25">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1.25">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75">
      <c r="A60" s="34"/>
      <c r="B60" s="35"/>
      <c r="C60" s="36"/>
      <c r="D60" s="52" t="s">
        <v>57</v>
      </c>
      <c r="E60" s="38"/>
      <c r="F60" s="38"/>
      <c r="G60" s="38"/>
      <c r="H60" s="38"/>
      <c r="I60" s="38"/>
      <c r="J60" s="38"/>
      <c r="K60" s="38"/>
      <c r="L60" s="38"/>
      <c r="M60" s="38"/>
      <c r="N60" s="38"/>
      <c r="O60" s="38"/>
      <c r="P60" s="38"/>
      <c r="Q60" s="38"/>
      <c r="R60" s="38"/>
      <c r="S60" s="38"/>
      <c r="T60" s="38"/>
      <c r="U60" s="38"/>
      <c r="V60" s="52" t="s">
        <v>58</v>
      </c>
      <c r="W60" s="38"/>
      <c r="X60" s="38"/>
      <c r="Y60" s="38"/>
      <c r="Z60" s="38"/>
      <c r="AA60" s="38"/>
      <c r="AB60" s="38"/>
      <c r="AC60" s="38"/>
      <c r="AD60" s="38"/>
      <c r="AE60" s="38"/>
      <c r="AF60" s="38"/>
      <c r="AG60" s="38"/>
      <c r="AH60" s="52" t="s">
        <v>57</v>
      </c>
      <c r="AI60" s="38"/>
      <c r="AJ60" s="38"/>
      <c r="AK60" s="38"/>
      <c r="AL60" s="38"/>
      <c r="AM60" s="52" t="s">
        <v>58</v>
      </c>
      <c r="AN60" s="38"/>
      <c r="AO60" s="38"/>
      <c r="AP60" s="36"/>
      <c r="AQ60" s="36"/>
      <c r="AR60" s="39"/>
      <c r="BE60" s="34"/>
    </row>
    <row r="61" spans="2:44" ht="11.25">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1.25">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1.25">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75">
      <c r="A64" s="34"/>
      <c r="B64" s="35"/>
      <c r="C64" s="36"/>
      <c r="D64" s="49" t="s">
        <v>59</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60</v>
      </c>
      <c r="AI64" s="53"/>
      <c r="AJ64" s="53"/>
      <c r="AK64" s="53"/>
      <c r="AL64" s="53"/>
      <c r="AM64" s="53"/>
      <c r="AN64" s="53"/>
      <c r="AO64" s="53"/>
      <c r="AP64" s="36"/>
      <c r="AQ64" s="36"/>
      <c r="AR64" s="39"/>
      <c r="BE64" s="34"/>
    </row>
    <row r="65" spans="2:44" ht="11.25">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1.25">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1.25">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1.25">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1.25">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1.25">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1.25">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1.25">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1.25">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1.25">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75">
      <c r="A75" s="34"/>
      <c r="B75" s="35"/>
      <c r="C75" s="36"/>
      <c r="D75" s="52" t="s">
        <v>57</v>
      </c>
      <c r="E75" s="38"/>
      <c r="F75" s="38"/>
      <c r="G75" s="38"/>
      <c r="H75" s="38"/>
      <c r="I75" s="38"/>
      <c r="J75" s="38"/>
      <c r="K75" s="38"/>
      <c r="L75" s="38"/>
      <c r="M75" s="38"/>
      <c r="N75" s="38"/>
      <c r="O75" s="38"/>
      <c r="P75" s="38"/>
      <c r="Q75" s="38"/>
      <c r="R75" s="38"/>
      <c r="S75" s="38"/>
      <c r="T75" s="38"/>
      <c r="U75" s="38"/>
      <c r="V75" s="52" t="s">
        <v>58</v>
      </c>
      <c r="W75" s="38"/>
      <c r="X75" s="38"/>
      <c r="Y75" s="38"/>
      <c r="Z75" s="38"/>
      <c r="AA75" s="38"/>
      <c r="AB75" s="38"/>
      <c r="AC75" s="38"/>
      <c r="AD75" s="38"/>
      <c r="AE75" s="38"/>
      <c r="AF75" s="38"/>
      <c r="AG75" s="38"/>
      <c r="AH75" s="52" t="s">
        <v>57</v>
      </c>
      <c r="AI75" s="38"/>
      <c r="AJ75" s="38"/>
      <c r="AK75" s="38"/>
      <c r="AL75" s="38"/>
      <c r="AM75" s="52" t="s">
        <v>58</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2" t="s">
        <v>61</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8" t="s">
        <v>13</v>
      </c>
      <c r="D84" s="59"/>
      <c r="E84" s="59"/>
      <c r="F84" s="59"/>
      <c r="G84" s="59"/>
      <c r="H84" s="59"/>
      <c r="I84" s="59"/>
      <c r="J84" s="59"/>
      <c r="K84" s="59"/>
      <c r="L84" s="59" t="str">
        <f>K5</f>
        <v>N21-093_exp3_VR02</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59" t="str">
        <f>K6</f>
        <v>ŠKOLNÍ FARMA NA ZEMĚDĚLCE – ČÍNOV A SOUVISEJÍCÍ ČINNOST _ DBP</v>
      </c>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8" t="s">
        <v>22</v>
      </c>
      <c r="D87" s="36"/>
      <c r="E87" s="36"/>
      <c r="F87" s="36"/>
      <c r="G87" s="36"/>
      <c r="H87" s="36"/>
      <c r="I87" s="36"/>
      <c r="J87" s="36"/>
      <c r="K87" s="36"/>
      <c r="L87" s="65"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8" t="s">
        <v>24</v>
      </c>
      <c r="AJ87" s="36"/>
      <c r="AK87" s="36"/>
      <c r="AL87" s="36"/>
      <c r="AM87" s="261" t="str">
        <f>IF(AN8="","",AN8)</f>
        <v>27. 6. 2021</v>
      </c>
      <c r="AN87" s="261"/>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8" t="s">
        <v>30</v>
      </c>
      <c r="D89" s="36"/>
      <c r="E89" s="36"/>
      <c r="F89" s="36"/>
      <c r="G89" s="36"/>
      <c r="H89" s="36"/>
      <c r="I89" s="36"/>
      <c r="J89" s="36"/>
      <c r="K89" s="36"/>
      <c r="L89" s="59" t="str">
        <f>IF(E11="","",E11)</f>
        <v>STŘEDNÍ ŠKOLA ZEMĚDĚLSKÁ A POTRAVINÁŘSKÁ</v>
      </c>
      <c r="M89" s="36"/>
      <c r="N89" s="36"/>
      <c r="O89" s="36"/>
      <c r="P89" s="36"/>
      <c r="Q89" s="36"/>
      <c r="R89" s="36"/>
      <c r="S89" s="36"/>
      <c r="T89" s="36"/>
      <c r="U89" s="36"/>
      <c r="V89" s="36"/>
      <c r="W89" s="36"/>
      <c r="X89" s="36"/>
      <c r="Y89" s="36"/>
      <c r="Z89" s="36"/>
      <c r="AA89" s="36"/>
      <c r="AB89" s="36"/>
      <c r="AC89" s="36"/>
      <c r="AD89" s="36"/>
      <c r="AE89" s="36"/>
      <c r="AF89" s="36"/>
      <c r="AG89" s="36"/>
      <c r="AH89" s="36"/>
      <c r="AI89" s="28" t="s">
        <v>36</v>
      </c>
      <c r="AJ89" s="36"/>
      <c r="AK89" s="36"/>
      <c r="AL89" s="36"/>
      <c r="AM89" s="262" t="str">
        <f>IF(E17="","",E17)</f>
        <v>KANIA a.s.</v>
      </c>
      <c r="AN89" s="263"/>
      <c r="AO89" s="263"/>
      <c r="AP89" s="263"/>
      <c r="AQ89" s="36"/>
      <c r="AR89" s="39"/>
      <c r="AS89" s="264" t="s">
        <v>62</v>
      </c>
      <c r="AT89" s="265"/>
      <c r="AU89" s="67"/>
      <c r="AV89" s="67"/>
      <c r="AW89" s="67"/>
      <c r="AX89" s="67"/>
      <c r="AY89" s="67"/>
      <c r="AZ89" s="67"/>
      <c r="BA89" s="67"/>
      <c r="BB89" s="67"/>
      <c r="BC89" s="67"/>
      <c r="BD89" s="68"/>
      <c r="BE89" s="34"/>
    </row>
    <row r="90" spans="1:57" s="2" customFormat="1" ht="15.2" customHeight="1">
      <c r="A90" s="34"/>
      <c r="B90" s="35"/>
      <c r="C90" s="28" t="s">
        <v>34</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8" t="s">
        <v>39</v>
      </c>
      <c r="AJ90" s="36"/>
      <c r="AK90" s="36"/>
      <c r="AL90" s="36"/>
      <c r="AM90" s="262" t="str">
        <f>IF(E20="","",E20)</f>
        <v xml:space="preserve"> </v>
      </c>
      <c r="AN90" s="263"/>
      <c r="AO90" s="263"/>
      <c r="AP90" s="263"/>
      <c r="AQ90" s="36"/>
      <c r="AR90" s="39"/>
      <c r="AS90" s="266"/>
      <c r="AT90" s="267"/>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68"/>
      <c r="AT91" s="269"/>
      <c r="AU91" s="71"/>
      <c r="AV91" s="71"/>
      <c r="AW91" s="71"/>
      <c r="AX91" s="71"/>
      <c r="AY91" s="71"/>
      <c r="AZ91" s="71"/>
      <c r="BA91" s="71"/>
      <c r="BB91" s="71"/>
      <c r="BC91" s="71"/>
      <c r="BD91" s="72"/>
      <c r="BE91" s="34"/>
    </row>
    <row r="92" spans="1:57" s="2" customFormat="1" ht="29.25" customHeight="1">
      <c r="A92" s="34"/>
      <c r="B92" s="35"/>
      <c r="C92" s="270" t="s">
        <v>63</v>
      </c>
      <c r="D92" s="271"/>
      <c r="E92" s="271"/>
      <c r="F92" s="271"/>
      <c r="G92" s="271"/>
      <c r="H92" s="73"/>
      <c r="I92" s="272" t="s">
        <v>64</v>
      </c>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3" t="s">
        <v>65</v>
      </c>
      <c r="AH92" s="271"/>
      <c r="AI92" s="271"/>
      <c r="AJ92" s="271"/>
      <c r="AK92" s="271"/>
      <c r="AL92" s="271"/>
      <c r="AM92" s="271"/>
      <c r="AN92" s="272" t="s">
        <v>66</v>
      </c>
      <c r="AO92" s="271"/>
      <c r="AP92" s="274"/>
      <c r="AQ92" s="74" t="s">
        <v>67</v>
      </c>
      <c r="AR92" s="39"/>
      <c r="AS92" s="75" t="s">
        <v>68</v>
      </c>
      <c r="AT92" s="76" t="s">
        <v>69</v>
      </c>
      <c r="AU92" s="76" t="s">
        <v>70</v>
      </c>
      <c r="AV92" s="76" t="s">
        <v>71</v>
      </c>
      <c r="AW92" s="76" t="s">
        <v>72</v>
      </c>
      <c r="AX92" s="76" t="s">
        <v>73</v>
      </c>
      <c r="AY92" s="76" t="s">
        <v>74</v>
      </c>
      <c r="AZ92" s="76" t="s">
        <v>75</v>
      </c>
      <c r="BA92" s="76" t="s">
        <v>76</v>
      </c>
      <c r="BB92" s="76" t="s">
        <v>77</v>
      </c>
      <c r="BC92" s="76" t="s">
        <v>78</v>
      </c>
      <c r="BD92" s="77" t="s">
        <v>79</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80</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78">
        <f>ROUND(SUM(AG95:AG97),2)</f>
        <v>0</v>
      </c>
      <c r="AH94" s="278"/>
      <c r="AI94" s="278"/>
      <c r="AJ94" s="278"/>
      <c r="AK94" s="278"/>
      <c r="AL94" s="278"/>
      <c r="AM94" s="278"/>
      <c r="AN94" s="279">
        <f>SUM(AG94,AT94)</f>
        <v>0</v>
      </c>
      <c r="AO94" s="279"/>
      <c r="AP94" s="279"/>
      <c r="AQ94" s="85" t="s">
        <v>1</v>
      </c>
      <c r="AR94" s="86"/>
      <c r="AS94" s="87">
        <f>ROUND(SUM(AS95:AS97),2)</f>
        <v>0</v>
      </c>
      <c r="AT94" s="88">
        <f>ROUND(SUM(AV94:AW94),2)</f>
        <v>0</v>
      </c>
      <c r="AU94" s="89">
        <f>ROUND(SUM(AU95:AU97),5)</f>
        <v>0</v>
      </c>
      <c r="AV94" s="88">
        <f>ROUND(AZ94*L29,2)</f>
        <v>0</v>
      </c>
      <c r="AW94" s="88">
        <f>ROUND(BA94*L30,2)</f>
        <v>0</v>
      </c>
      <c r="AX94" s="88">
        <f>ROUND(BB94*L29,2)</f>
        <v>0</v>
      </c>
      <c r="AY94" s="88">
        <f>ROUND(BC94*L30,2)</f>
        <v>0</v>
      </c>
      <c r="AZ94" s="88">
        <f>ROUND(SUM(AZ95:AZ97),2)</f>
        <v>0</v>
      </c>
      <c r="BA94" s="88">
        <f>ROUND(SUM(BA95:BA97),2)</f>
        <v>0</v>
      </c>
      <c r="BB94" s="88">
        <f>ROUND(SUM(BB95:BB97),2)</f>
        <v>0</v>
      </c>
      <c r="BC94" s="88">
        <f>ROUND(SUM(BC95:BC97),2)</f>
        <v>0</v>
      </c>
      <c r="BD94" s="90">
        <f>ROUND(SUM(BD95:BD97),2)</f>
        <v>0</v>
      </c>
      <c r="BS94" s="91" t="s">
        <v>81</v>
      </c>
      <c r="BT94" s="91" t="s">
        <v>82</v>
      </c>
      <c r="BU94" s="92" t="s">
        <v>83</v>
      </c>
      <c r="BV94" s="91" t="s">
        <v>84</v>
      </c>
      <c r="BW94" s="91" t="s">
        <v>5</v>
      </c>
      <c r="BX94" s="91" t="s">
        <v>85</v>
      </c>
      <c r="CL94" s="91" t="s">
        <v>19</v>
      </c>
    </row>
    <row r="95" spans="1:91" s="7" customFormat="1" ht="16.5" customHeight="1">
      <c r="A95" s="93" t="s">
        <v>86</v>
      </c>
      <c r="B95" s="94"/>
      <c r="C95" s="95"/>
      <c r="D95" s="277" t="s">
        <v>87</v>
      </c>
      <c r="E95" s="277"/>
      <c r="F95" s="277"/>
      <c r="G95" s="277"/>
      <c r="H95" s="277"/>
      <c r="I95" s="96"/>
      <c r="J95" s="277" t="s">
        <v>88</v>
      </c>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5">
        <f>'SO 34 - DBP _ Sila na obi...'!J30</f>
        <v>0</v>
      </c>
      <c r="AH95" s="276"/>
      <c r="AI95" s="276"/>
      <c r="AJ95" s="276"/>
      <c r="AK95" s="276"/>
      <c r="AL95" s="276"/>
      <c r="AM95" s="276"/>
      <c r="AN95" s="275">
        <f>SUM(AG95,AT95)</f>
        <v>0</v>
      </c>
      <c r="AO95" s="276"/>
      <c r="AP95" s="276"/>
      <c r="AQ95" s="97" t="s">
        <v>89</v>
      </c>
      <c r="AR95" s="98"/>
      <c r="AS95" s="99">
        <v>0</v>
      </c>
      <c r="AT95" s="100">
        <f>ROUND(SUM(AV95:AW95),2)</f>
        <v>0</v>
      </c>
      <c r="AU95" s="101">
        <f>'SO 34 - DBP _ Sila na obi...'!P126</f>
        <v>0</v>
      </c>
      <c r="AV95" s="100">
        <f>'SO 34 - DBP _ Sila na obi...'!J33</f>
        <v>0</v>
      </c>
      <c r="AW95" s="100">
        <f>'SO 34 - DBP _ Sila na obi...'!J34</f>
        <v>0</v>
      </c>
      <c r="AX95" s="100">
        <f>'SO 34 - DBP _ Sila na obi...'!J35</f>
        <v>0</v>
      </c>
      <c r="AY95" s="100">
        <f>'SO 34 - DBP _ Sila na obi...'!J36</f>
        <v>0</v>
      </c>
      <c r="AZ95" s="100">
        <f>'SO 34 - DBP _ Sila na obi...'!F33</f>
        <v>0</v>
      </c>
      <c r="BA95" s="100">
        <f>'SO 34 - DBP _ Sila na obi...'!F34</f>
        <v>0</v>
      </c>
      <c r="BB95" s="100">
        <f>'SO 34 - DBP _ Sila na obi...'!F35</f>
        <v>0</v>
      </c>
      <c r="BC95" s="100">
        <f>'SO 34 - DBP _ Sila na obi...'!F36</f>
        <v>0</v>
      </c>
      <c r="BD95" s="102">
        <f>'SO 34 - DBP _ Sila na obi...'!F37</f>
        <v>0</v>
      </c>
      <c r="BT95" s="103" t="s">
        <v>90</v>
      </c>
      <c r="BV95" s="103" t="s">
        <v>84</v>
      </c>
      <c r="BW95" s="103" t="s">
        <v>91</v>
      </c>
      <c r="BX95" s="103" t="s">
        <v>5</v>
      </c>
      <c r="CL95" s="103" t="s">
        <v>19</v>
      </c>
      <c r="CM95" s="103" t="s">
        <v>92</v>
      </c>
    </row>
    <row r="96" spans="1:91" s="7" customFormat="1" ht="16.5" customHeight="1">
      <c r="A96" s="93" t="s">
        <v>86</v>
      </c>
      <c r="B96" s="94"/>
      <c r="C96" s="95"/>
      <c r="D96" s="277" t="s">
        <v>93</v>
      </c>
      <c r="E96" s="277"/>
      <c r="F96" s="277"/>
      <c r="G96" s="277"/>
      <c r="H96" s="277"/>
      <c r="I96" s="96"/>
      <c r="J96" s="277" t="s">
        <v>94</v>
      </c>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5">
        <f>'SO 37 - DBP _ Porodna pra...'!J30</f>
        <v>0</v>
      </c>
      <c r="AH96" s="276"/>
      <c r="AI96" s="276"/>
      <c r="AJ96" s="276"/>
      <c r="AK96" s="276"/>
      <c r="AL96" s="276"/>
      <c r="AM96" s="276"/>
      <c r="AN96" s="275">
        <f>SUM(AG96,AT96)</f>
        <v>0</v>
      </c>
      <c r="AO96" s="276"/>
      <c r="AP96" s="276"/>
      <c r="AQ96" s="97" t="s">
        <v>89</v>
      </c>
      <c r="AR96" s="98"/>
      <c r="AS96" s="99">
        <v>0</v>
      </c>
      <c r="AT96" s="100">
        <f>ROUND(SUM(AV96:AW96),2)</f>
        <v>0</v>
      </c>
      <c r="AU96" s="101">
        <f>'SO 37 - DBP _ Porodna pra...'!P129</f>
        <v>0</v>
      </c>
      <c r="AV96" s="100">
        <f>'SO 37 - DBP _ Porodna pra...'!J33</f>
        <v>0</v>
      </c>
      <c r="AW96" s="100">
        <f>'SO 37 - DBP _ Porodna pra...'!J34</f>
        <v>0</v>
      </c>
      <c r="AX96" s="100">
        <f>'SO 37 - DBP _ Porodna pra...'!J35</f>
        <v>0</v>
      </c>
      <c r="AY96" s="100">
        <f>'SO 37 - DBP _ Porodna pra...'!J36</f>
        <v>0</v>
      </c>
      <c r="AZ96" s="100">
        <f>'SO 37 - DBP _ Porodna pra...'!F33</f>
        <v>0</v>
      </c>
      <c r="BA96" s="100">
        <f>'SO 37 - DBP _ Porodna pra...'!F34</f>
        <v>0</v>
      </c>
      <c r="BB96" s="100">
        <f>'SO 37 - DBP _ Porodna pra...'!F35</f>
        <v>0</v>
      </c>
      <c r="BC96" s="100">
        <f>'SO 37 - DBP _ Porodna pra...'!F36</f>
        <v>0</v>
      </c>
      <c r="BD96" s="102">
        <f>'SO 37 - DBP _ Porodna pra...'!F37</f>
        <v>0</v>
      </c>
      <c r="BT96" s="103" t="s">
        <v>90</v>
      </c>
      <c r="BV96" s="103" t="s">
        <v>84</v>
      </c>
      <c r="BW96" s="103" t="s">
        <v>95</v>
      </c>
      <c r="BX96" s="103" t="s">
        <v>5</v>
      </c>
      <c r="CL96" s="103" t="s">
        <v>19</v>
      </c>
      <c r="CM96" s="103" t="s">
        <v>92</v>
      </c>
    </row>
    <row r="97" spans="1:91" s="7" customFormat="1" ht="16.5" customHeight="1">
      <c r="A97" s="93" t="s">
        <v>86</v>
      </c>
      <c r="B97" s="94"/>
      <c r="C97" s="95"/>
      <c r="D97" s="277" t="s">
        <v>96</v>
      </c>
      <c r="E97" s="277"/>
      <c r="F97" s="277"/>
      <c r="G97" s="277"/>
      <c r="H97" s="277"/>
      <c r="I97" s="96"/>
      <c r="J97" s="277" t="s">
        <v>97</v>
      </c>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5">
        <f>'SO 39 - DBP _ Odchov pras...'!J30</f>
        <v>0</v>
      </c>
      <c r="AH97" s="276"/>
      <c r="AI97" s="276"/>
      <c r="AJ97" s="276"/>
      <c r="AK97" s="276"/>
      <c r="AL97" s="276"/>
      <c r="AM97" s="276"/>
      <c r="AN97" s="275">
        <f>SUM(AG97,AT97)</f>
        <v>0</v>
      </c>
      <c r="AO97" s="276"/>
      <c r="AP97" s="276"/>
      <c r="AQ97" s="97" t="s">
        <v>89</v>
      </c>
      <c r="AR97" s="98"/>
      <c r="AS97" s="104">
        <v>0</v>
      </c>
      <c r="AT97" s="105">
        <f>ROUND(SUM(AV97:AW97),2)</f>
        <v>0</v>
      </c>
      <c r="AU97" s="106">
        <f>'SO 39 - DBP _ Odchov pras...'!P127</f>
        <v>0</v>
      </c>
      <c r="AV97" s="105">
        <f>'SO 39 - DBP _ Odchov pras...'!J33</f>
        <v>0</v>
      </c>
      <c r="AW97" s="105">
        <f>'SO 39 - DBP _ Odchov pras...'!J34</f>
        <v>0</v>
      </c>
      <c r="AX97" s="105">
        <f>'SO 39 - DBP _ Odchov pras...'!J35</f>
        <v>0</v>
      </c>
      <c r="AY97" s="105">
        <f>'SO 39 - DBP _ Odchov pras...'!J36</f>
        <v>0</v>
      </c>
      <c r="AZ97" s="105">
        <f>'SO 39 - DBP _ Odchov pras...'!F33</f>
        <v>0</v>
      </c>
      <c r="BA97" s="105">
        <f>'SO 39 - DBP _ Odchov pras...'!F34</f>
        <v>0</v>
      </c>
      <c r="BB97" s="105">
        <f>'SO 39 - DBP _ Odchov pras...'!F35</f>
        <v>0</v>
      </c>
      <c r="BC97" s="105">
        <f>'SO 39 - DBP _ Odchov pras...'!F36</f>
        <v>0</v>
      </c>
      <c r="BD97" s="107">
        <f>'SO 39 - DBP _ Odchov pras...'!F37</f>
        <v>0</v>
      </c>
      <c r="BT97" s="103" t="s">
        <v>90</v>
      </c>
      <c r="BV97" s="103" t="s">
        <v>84</v>
      </c>
      <c r="BW97" s="103" t="s">
        <v>98</v>
      </c>
      <c r="BX97" s="103" t="s">
        <v>5</v>
      </c>
      <c r="CL97" s="103" t="s">
        <v>19</v>
      </c>
      <c r="CM97" s="103" t="s">
        <v>92</v>
      </c>
    </row>
    <row r="98" spans="1:57" s="2" customFormat="1" ht="30" customHeight="1">
      <c r="A98" s="34"/>
      <c r="B98" s="35"/>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9"/>
      <c r="AS98" s="34"/>
      <c r="AT98" s="34"/>
      <c r="AU98" s="34"/>
      <c r="AV98" s="34"/>
      <c r="AW98" s="34"/>
      <c r="AX98" s="34"/>
      <c r="AY98" s="34"/>
      <c r="AZ98" s="34"/>
      <c r="BA98" s="34"/>
      <c r="BB98" s="34"/>
      <c r="BC98" s="34"/>
      <c r="BD98" s="34"/>
      <c r="BE98" s="34"/>
    </row>
    <row r="99" spans="1:57" s="2" customFormat="1" ht="6.95" customHeight="1">
      <c r="A99" s="34"/>
      <c r="B99" s="54"/>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39"/>
      <c r="AS99" s="34"/>
      <c r="AT99" s="34"/>
      <c r="AU99" s="34"/>
      <c r="AV99" s="34"/>
      <c r="AW99" s="34"/>
      <c r="AX99" s="34"/>
      <c r="AY99" s="34"/>
      <c r="AZ99" s="34"/>
      <c r="BA99" s="34"/>
      <c r="BB99" s="34"/>
      <c r="BC99" s="34"/>
      <c r="BD99" s="34"/>
      <c r="BE99" s="34"/>
    </row>
  </sheetData>
  <sheetProtection algorithmName="SHA-512" hashValue="wrhUUf6d5gibMTFJg7TewmbU6MtlpYbW6iMvyvwmkQePANmlhMICW9HzbK6wbSqaM507wE6NgAQowg7kFEft2Q==" saltValue="KK/kOtbvvH+D4kyLY/rR1P7hb5iijl7/IgQt53SjHGnFhM8D0j49NQZc4mSEExtJsNKa3OTBecToXTOwtQpmCg==" spinCount="100000" sheet="1" objects="1" scenarios="1" formatColumns="0" formatRows="0"/>
  <mergeCells count="50">
    <mergeCell ref="AR2:BE2"/>
    <mergeCell ref="AN96:AP96"/>
    <mergeCell ref="AG96:AM96"/>
    <mergeCell ref="D96:H96"/>
    <mergeCell ref="J96:AF96"/>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SO 34 - DBP _ Sila na obi...'!C2" display="/"/>
    <hyperlink ref="A96" location="'SO 37 - DBP _ Porodna pra...'!C2" display="/"/>
    <hyperlink ref="A97" location="'SO 39 - DBP _ Odchov pras...'!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68"/>
  <sheetViews>
    <sheetView showGridLines="0" workbookViewId="0" topLeftCell="A138">
      <selection activeCell="AA140" sqref="AA14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0"/>
      <c r="M2" s="280"/>
      <c r="N2" s="280"/>
      <c r="O2" s="280"/>
      <c r="P2" s="280"/>
      <c r="Q2" s="280"/>
      <c r="R2" s="280"/>
      <c r="S2" s="280"/>
      <c r="T2" s="280"/>
      <c r="U2" s="280"/>
      <c r="V2" s="280"/>
      <c r="AT2" s="16" t="s">
        <v>91</v>
      </c>
    </row>
    <row r="3" spans="2:46" s="1" customFormat="1" ht="6.95" customHeight="1">
      <c r="B3" s="108"/>
      <c r="C3" s="109"/>
      <c r="D3" s="109"/>
      <c r="E3" s="109"/>
      <c r="F3" s="109"/>
      <c r="G3" s="109"/>
      <c r="H3" s="109"/>
      <c r="I3" s="109"/>
      <c r="J3" s="109"/>
      <c r="K3" s="109"/>
      <c r="L3" s="19"/>
      <c r="AT3" s="16" t="s">
        <v>92</v>
      </c>
    </row>
    <row r="4" spans="2:46" s="1" customFormat="1" ht="24.95" customHeight="1">
      <c r="B4" s="19"/>
      <c r="D4" s="110" t="s">
        <v>99</v>
      </c>
      <c r="L4" s="19"/>
      <c r="M4" s="111" t="s">
        <v>10</v>
      </c>
      <c r="AT4" s="16" t="s">
        <v>4</v>
      </c>
    </row>
    <row r="5" spans="2:12" s="1" customFormat="1" ht="6.95" customHeight="1">
      <c r="B5" s="19"/>
      <c r="L5" s="19"/>
    </row>
    <row r="6" spans="2:12" s="1" customFormat="1" ht="12" customHeight="1">
      <c r="B6" s="19"/>
      <c r="D6" s="112" t="s">
        <v>16</v>
      </c>
      <c r="L6" s="19"/>
    </row>
    <row r="7" spans="2:12" s="1" customFormat="1" ht="16.5" customHeight="1">
      <c r="B7" s="19"/>
      <c r="E7" s="281" t="str">
        <f>'Rekapitulace stavby'!K6</f>
        <v>ŠKOLNÍ FARMA NA ZEMĚDĚLCE – ČÍNOV A SOUVISEJÍCÍ ČINNOST _ DBP</v>
      </c>
      <c r="F7" s="282"/>
      <c r="G7" s="282"/>
      <c r="H7" s="282"/>
      <c r="L7" s="19"/>
    </row>
    <row r="8" spans="1:31"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283" t="s">
        <v>101</v>
      </c>
      <c r="F9" s="284"/>
      <c r="G9" s="284"/>
      <c r="H9" s="284"/>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19</v>
      </c>
      <c r="G11" s="34"/>
      <c r="H11" s="34"/>
      <c r="I11" s="112" t="s">
        <v>20</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22</v>
      </c>
      <c r="E12" s="34"/>
      <c r="F12" s="113" t="s">
        <v>23</v>
      </c>
      <c r="G12" s="34"/>
      <c r="H12" s="34"/>
      <c r="I12" s="112" t="s">
        <v>24</v>
      </c>
      <c r="J12" s="114" t="str">
        <f>'Rekapitulace stavby'!AN8</f>
        <v>27. 6. 2021</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30</v>
      </c>
      <c r="E14" s="34"/>
      <c r="F14" s="34"/>
      <c r="G14" s="34"/>
      <c r="H14" s="34"/>
      <c r="I14" s="112" t="s">
        <v>31</v>
      </c>
      <c r="J14" s="113"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32</v>
      </c>
      <c r="F15" s="34"/>
      <c r="G15" s="34"/>
      <c r="H15" s="34"/>
      <c r="I15" s="112" t="s">
        <v>33</v>
      </c>
      <c r="J15" s="113"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34</v>
      </c>
      <c r="E17" s="34"/>
      <c r="F17" s="34"/>
      <c r="G17" s="34"/>
      <c r="H17" s="34"/>
      <c r="I17" s="112" t="s">
        <v>31</v>
      </c>
      <c r="J17" s="29"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85" t="str">
        <f>'Rekapitulace stavby'!E14</f>
        <v>Vyplň údaj</v>
      </c>
      <c r="F18" s="286"/>
      <c r="G18" s="286"/>
      <c r="H18" s="286"/>
      <c r="I18" s="112" t="s">
        <v>33</v>
      </c>
      <c r="J18" s="29"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36</v>
      </c>
      <c r="E20" s="34"/>
      <c r="F20" s="34"/>
      <c r="G20" s="34"/>
      <c r="H20" s="34"/>
      <c r="I20" s="112" t="s">
        <v>31</v>
      </c>
      <c r="J20" s="113"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37</v>
      </c>
      <c r="F21" s="34"/>
      <c r="G21" s="34"/>
      <c r="H21" s="34"/>
      <c r="I21" s="112" t="s">
        <v>33</v>
      </c>
      <c r="J21" s="113"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39</v>
      </c>
      <c r="E23" s="34"/>
      <c r="F23" s="34"/>
      <c r="G23" s="34"/>
      <c r="H23" s="34"/>
      <c r="I23" s="112" t="s">
        <v>31</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33</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40</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95.25" customHeight="1">
      <c r="A27" s="115"/>
      <c r="B27" s="116"/>
      <c r="C27" s="115"/>
      <c r="D27" s="115"/>
      <c r="E27" s="287" t="s">
        <v>102</v>
      </c>
      <c r="F27" s="287"/>
      <c r="G27" s="287"/>
      <c r="H27" s="287"/>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42</v>
      </c>
      <c r="E30" s="34"/>
      <c r="F30" s="34"/>
      <c r="G30" s="34"/>
      <c r="H30" s="34"/>
      <c r="I30" s="34"/>
      <c r="J30" s="120">
        <f>ROUND(J126,2)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44</v>
      </c>
      <c r="G32" s="34"/>
      <c r="H32" s="34"/>
      <c r="I32" s="121" t="s">
        <v>43</v>
      </c>
      <c r="J32" s="121" t="s">
        <v>45</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46</v>
      </c>
      <c r="E33" s="112" t="s">
        <v>47</v>
      </c>
      <c r="F33" s="123">
        <f>ROUND((SUM(BE126:BE167)),2)</f>
        <v>0</v>
      </c>
      <c r="G33" s="34"/>
      <c r="H33" s="34"/>
      <c r="I33" s="124">
        <v>0.21</v>
      </c>
      <c r="J33" s="123">
        <f>ROUND(((SUM(BE126:BE167))*I33),2)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48</v>
      </c>
      <c r="F34" s="123">
        <f>ROUND((SUM(BF126:BF167)),2)</f>
        <v>0</v>
      </c>
      <c r="G34" s="34"/>
      <c r="H34" s="34"/>
      <c r="I34" s="124">
        <v>0.15</v>
      </c>
      <c r="J34" s="123">
        <f>ROUND(((SUM(BF126:BF167))*I34),2)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49</v>
      </c>
      <c r="F35" s="123">
        <f>ROUND((SUM(BG126:BG167)),2)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50</v>
      </c>
      <c r="F36" s="123">
        <f>ROUND((SUM(BH126:BH167)),2)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51</v>
      </c>
      <c r="F37" s="123">
        <f>ROUND((SUM(BI126:BI167)),2)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52</v>
      </c>
      <c r="E39" s="127"/>
      <c r="F39" s="127"/>
      <c r="G39" s="128" t="s">
        <v>53</v>
      </c>
      <c r="H39" s="129" t="s">
        <v>54</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19"/>
      <c r="L41" s="19"/>
    </row>
    <row r="42" spans="2:12" s="1" customFormat="1" ht="14.45" customHeight="1">
      <c r="B42" s="19"/>
      <c r="L42" s="19"/>
    </row>
    <row r="43" spans="2:12" s="1" customFormat="1" ht="14.45" customHeight="1">
      <c r="B43" s="19"/>
      <c r="L43" s="19"/>
    </row>
    <row r="44" spans="2:12" s="1" customFormat="1" ht="14.45" customHeight="1">
      <c r="B44" s="19"/>
      <c r="L44" s="19"/>
    </row>
    <row r="45" spans="2:12" s="1" customFormat="1" ht="14.45" customHeight="1">
      <c r="B45" s="19"/>
      <c r="L45" s="19"/>
    </row>
    <row r="46" spans="2:12" s="1" customFormat="1" ht="14.45" customHeight="1">
      <c r="B46" s="19"/>
      <c r="L46" s="19"/>
    </row>
    <row r="47" spans="2:12" s="1" customFormat="1" ht="14.45" customHeight="1">
      <c r="B47" s="19"/>
      <c r="L47" s="19"/>
    </row>
    <row r="48" spans="2:12" s="1" customFormat="1" ht="14.45" customHeight="1">
      <c r="B48" s="19"/>
      <c r="L48" s="19"/>
    </row>
    <row r="49" spans="2:12" s="1" customFormat="1" ht="14.45" customHeight="1">
      <c r="B49" s="19"/>
      <c r="L49" s="19"/>
    </row>
    <row r="50" spans="2:12" s="2" customFormat="1" ht="14.45" customHeight="1">
      <c r="B50" s="51"/>
      <c r="D50" s="132" t="s">
        <v>55</v>
      </c>
      <c r="E50" s="133"/>
      <c r="F50" s="133"/>
      <c r="G50" s="132" t="s">
        <v>56</v>
      </c>
      <c r="H50" s="133"/>
      <c r="I50" s="133"/>
      <c r="J50" s="133"/>
      <c r="K50" s="133"/>
      <c r="L50" s="5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1:31" s="2" customFormat="1" ht="12.75">
      <c r="A61" s="34"/>
      <c r="B61" s="39"/>
      <c r="C61" s="34"/>
      <c r="D61" s="134" t="s">
        <v>57</v>
      </c>
      <c r="E61" s="135"/>
      <c r="F61" s="136" t="s">
        <v>58</v>
      </c>
      <c r="G61" s="134" t="s">
        <v>57</v>
      </c>
      <c r="H61" s="135"/>
      <c r="I61" s="135"/>
      <c r="J61" s="137" t="s">
        <v>58</v>
      </c>
      <c r="K61" s="135"/>
      <c r="L61" s="51"/>
      <c r="S61" s="34"/>
      <c r="T61" s="34"/>
      <c r="U61" s="34"/>
      <c r="V61" s="34"/>
      <c r="W61" s="34"/>
      <c r="X61" s="34"/>
      <c r="Y61" s="34"/>
      <c r="Z61" s="34"/>
      <c r="AA61" s="34"/>
      <c r="AB61" s="34"/>
      <c r="AC61" s="34"/>
      <c r="AD61" s="34"/>
      <c r="AE61" s="34"/>
    </row>
    <row r="62" spans="2:12" ht="11.25">
      <c r="B62" s="19"/>
      <c r="L62" s="19"/>
    </row>
    <row r="63" spans="2:12" ht="11.25">
      <c r="B63" s="19"/>
      <c r="L63" s="19"/>
    </row>
    <row r="64" spans="2:12" ht="11.25">
      <c r="B64" s="19"/>
      <c r="L64" s="19"/>
    </row>
    <row r="65" spans="1:31" s="2" customFormat="1" ht="12.75">
      <c r="A65" s="34"/>
      <c r="B65" s="39"/>
      <c r="C65" s="34"/>
      <c r="D65" s="132" t="s">
        <v>59</v>
      </c>
      <c r="E65" s="138"/>
      <c r="F65" s="138"/>
      <c r="G65" s="132" t="s">
        <v>60</v>
      </c>
      <c r="H65" s="138"/>
      <c r="I65" s="138"/>
      <c r="J65" s="138"/>
      <c r="K65" s="138"/>
      <c r="L65" s="51"/>
      <c r="S65" s="34"/>
      <c r="T65" s="34"/>
      <c r="U65" s="34"/>
      <c r="V65" s="34"/>
      <c r="W65" s="34"/>
      <c r="X65" s="34"/>
      <c r="Y65" s="34"/>
      <c r="Z65" s="34"/>
      <c r="AA65" s="34"/>
      <c r="AB65" s="34"/>
      <c r="AC65" s="34"/>
      <c r="AD65" s="34"/>
      <c r="AE65" s="34"/>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1:31" s="2" customFormat="1" ht="12.75">
      <c r="A76" s="34"/>
      <c r="B76" s="39"/>
      <c r="C76" s="34"/>
      <c r="D76" s="134" t="s">
        <v>57</v>
      </c>
      <c r="E76" s="135"/>
      <c r="F76" s="136" t="s">
        <v>58</v>
      </c>
      <c r="G76" s="134" t="s">
        <v>57</v>
      </c>
      <c r="H76" s="135"/>
      <c r="I76" s="135"/>
      <c r="J76" s="137" t="s">
        <v>58</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2" t="s">
        <v>103</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8"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288" t="str">
        <f>E7</f>
        <v>ŠKOLNÍ FARMA NA ZEMĚDĚLCE – ČÍNOV A SOUVISEJÍCÍ ČINNOST _ DBP</v>
      </c>
      <c r="F85" s="289"/>
      <c r="G85" s="289"/>
      <c r="H85" s="289"/>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8" t="s">
        <v>100</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59" t="str">
        <f>E9</f>
        <v xml:space="preserve">SO 34 - DBP _ Sila na obiloviny </v>
      </c>
      <c r="F87" s="290"/>
      <c r="G87" s="290"/>
      <c r="H87" s="290"/>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8" t="s">
        <v>22</v>
      </c>
      <c r="D89" s="36"/>
      <c r="E89" s="36"/>
      <c r="F89" s="26" t="str">
        <f>F12</f>
        <v xml:space="preserve"> </v>
      </c>
      <c r="G89" s="36"/>
      <c r="H89" s="36"/>
      <c r="I89" s="28" t="s">
        <v>24</v>
      </c>
      <c r="J89" s="66" t="str">
        <f>IF(J12="","",J12)</f>
        <v>27. 6. 2021</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8" t="s">
        <v>30</v>
      </c>
      <c r="D91" s="36"/>
      <c r="E91" s="36"/>
      <c r="F91" s="26" t="str">
        <f>E15</f>
        <v>STŘEDNÍ ŠKOLA ZEMĚDĚLSKÁ A POTRAVINÁŘSKÁ</v>
      </c>
      <c r="G91" s="36"/>
      <c r="H91" s="36"/>
      <c r="I91" s="28" t="s">
        <v>36</v>
      </c>
      <c r="J91" s="32" t="str">
        <f>E21</f>
        <v>KANIA a.s.</v>
      </c>
      <c r="K91" s="36"/>
      <c r="L91" s="51"/>
      <c r="S91" s="34"/>
      <c r="T91" s="34"/>
      <c r="U91" s="34"/>
      <c r="V91" s="34"/>
      <c r="W91" s="34"/>
      <c r="X91" s="34"/>
      <c r="Y91" s="34"/>
      <c r="Z91" s="34"/>
      <c r="AA91" s="34"/>
      <c r="AB91" s="34"/>
      <c r="AC91" s="34"/>
      <c r="AD91" s="34"/>
      <c r="AE91" s="34"/>
    </row>
    <row r="92" spans="1:31" s="2" customFormat="1" ht="15.2" customHeight="1">
      <c r="A92" s="34"/>
      <c r="B92" s="35"/>
      <c r="C92" s="28" t="s">
        <v>34</v>
      </c>
      <c r="D92" s="36"/>
      <c r="E92" s="36"/>
      <c r="F92" s="26" t="str">
        <f>IF(E18="","",E18)</f>
        <v>Vyplň údaj</v>
      </c>
      <c r="G92" s="36"/>
      <c r="H92" s="36"/>
      <c r="I92" s="28" t="s">
        <v>39</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104</v>
      </c>
      <c r="D94" s="144"/>
      <c r="E94" s="144"/>
      <c r="F94" s="144"/>
      <c r="G94" s="144"/>
      <c r="H94" s="144"/>
      <c r="I94" s="144"/>
      <c r="J94" s="145" t="s">
        <v>105</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106</v>
      </c>
      <c r="D96" s="36"/>
      <c r="E96" s="36"/>
      <c r="F96" s="36"/>
      <c r="G96" s="36"/>
      <c r="H96" s="36"/>
      <c r="I96" s="36"/>
      <c r="J96" s="84">
        <f>J126</f>
        <v>0</v>
      </c>
      <c r="K96" s="36"/>
      <c r="L96" s="51"/>
      <c r="S96" s="34"/>
      <c r="T96" s="34"/>
      <c r="U96" s="34"/>
      <c r="V96" s="34"/>
      <c r="W96" s="34"/>
      <c r="X96" s="34"/>
      <c r="Y96" s="34"/>
      <c r="Z96" s="34"/>
      <c r="AA96" s="34"/>
      <c r="AB96" s="34"/>
      <c r="AC96" s="34"/>
      <c r="AD96" s="34"/>
      <c r="AE96" s="34"/>
      <c r="AU96" s="16" t="s">
        <v>107</v>
      </c>
    </row>
    <row r="97" spans="2:12" s="9" customFormat="1" ht="24.95" customHeight="1">
      <c r="B97" s="147"/>
      <c r="C97" s="148"/>
      <c r="D97" s="149" t="s">
        <v>108</v>
      </c>
      <c r="E97" s="150"/>
      <c r="F97" s="150"/>
      <c r="G97" s="150"/>
      <c r="H97" s="150"/>
      <c r="I97" s="150"/>
      <c r="J97" s="151">
        <f>J127</f>
        <v>0</v>
      </c>
      <c r="K97" s="148"/>
      <c r="L97" s="152"/>
    </row>
    <row r="98" spans="2:12" s="10" customFormat="1" ht="19.9" customHeight="1">
      <c r="B98" s="153"/>
      <c r="C98" s="154"/>
      <c r="D98" s="155" t="s">
        <v>109</v>
      </c>
      <c r="E98" s="156"/>
      <c r="F98" s="156"/>
      <c r="G98" s="156"/>
      <c r="H98" s="156"/>
      <c r="I98" s="156"/>
      <c r="J98" s="157">
        <f>J128</f>
        <v>0</v>
      </c>
      <c r="K98" s="154"/>
      <c r="L98" s="158"/>
    </row>
    <row r="99" spans="2:12" s="10" customFormat="1" ht="19.9" customHeight="1">
      <c r="B99" s="153"/>
      <c r="C99" s="154"/>
      <c r="D99" s="155" t="s">
        <v>110</v>
      </c>
      <c r="E99" s="156"/>
      <c r="F99" s="156"/>
      <c r="G99" s="156"/>
      <c r="H99" s="156"/>
      <c r="I99" s="156"/>
      <c r="J99" s="157">
        <f>J134</f>
        <v>0</v>
      </c>
      <c r="K99" s="154"/>
      <c r="L99" s="158"/>
    </row>
    <row r="100" spans="2:12" s="10" customFormat="1" ht="19.9" customHeight="1">
      <c r="B100" s="153"/>
      <c r="C100" s="154"/>
      <c r="D100" s="155" t="s">
        <v>111</v>
      </c>
      <c r="E100" s="156"/>
      <c r="F100" s="156"/>
      <c r="G100" s="156"/>
      <c r="H100" s="156"/>
      <c r="I100" s="156"/>
      <c r="J100" s="157">
        <f>J137</f>
        <v>0</v>
      </c>
      <c r="K100" s="154"/>
      <c r="L100" s="158"/>
    </row>
    <row r="101" spans="2:12" s="9" customFormat="1" ht="24.95" customHeight="1">
      <c r="B101" s="147"/>
      <c r="C101" s="148"/>
      <c r="D101" s="149" t="s">
        <v>112</v>
      </c>
      <c r="E101" s="150"/>
      <c r="F101" s="150"/>
      <c r="G101" s="150"/>
      <c r="H101" s="150"/>
      <c r="I101" s="150"/>
      <c r="J101" s="151">
        <f>J148</f>
        <v>0</v>
      </c>
      <c r="K101" s="148"/>
      <c r="L101" s="152"/>
    </row>
    <row r="102" spans="2:12" s="10" customFormat="1" ht="19.9" customHeight="1">
      <c r="B102" s="153"/>
      <c r="C102" s="154"/>
      <c r="D102" s="155" t="s">
        <v>113</v>
      </c>
      <c r="E102" s="156"/>
      <c r="F102" s="156"/>
      <c r="G102" s="156"/>
      <c r="H102" s="156"/>
      <c r="I102" s="156"/>
      <c r="J102" s="157">
        <f>J149</f>
        <v>0</v>
      </c>
      <c r="K102" s="154"/>
      <c r="L102" s="158"/>
    </row>
    <row r="103" spans="2:12" s="10" customFormat="1" ht="19.9" customHeight="1">
      <c r="B103" s="153"/>
      <c r="C103" s="154"/>
      <c r="D103" s="155" t="s">
        <v>114</v>
      </c>
      <c r="E103" s="156"/>
      <c r="F103" s="156"/>
      <c r="G103" s="156"/>
      <c r="H103" s="156"/>
      <c r="I103" s="156"/>
      <c r="J103" s="157">
        <f>J152</f>
        <v>0</v>
      </c>
      <c r="K103" s="154"/>
      <c r="L103" s="158"/>
    </row>
    <row r="104" spans="2:12" s="10" customFormat="1" ht="19.9" customHeight="1">
      <c r="B104" s="153"/>
      <c r="C104" s="154"/>
      <c r="D104" s="155" t="s">
        <v>115</v>
      </c>
      <c r="E104" s="156"/>
      <c r="F104" s="156"/>
      <c r="G104" s="156"/>
      <c r="H104" s="156"/>
      <c r="I104" s="156"/>
      <c r="J104" s="157">
        <f>J155</f>
        <v>0</v>
      </c>
      <c r="K104" s="154"/>
      <c r="L104" s="158"/>
    </row>
    <row r="105" spans="2:12" s="10" customFormat="1" ht="19.9" customHeight="1">
      <c r="B105" s="153"/>
      <c r="C105" s="154"/>
      <c r="D105" s="155" t="s">
        <v>116</v>
      </c>
      <c r="E105" s="156"/>
      <c r="F105" s="156"/>
      <c r="G105" s="156"/>
      <c r="H105" s="156"/>
      <c r="I105" s="156"/>
      <c r="J105" s="157">
        <f>J160</f>
        <v>0</v>
      </c>
      <c r="K105" s="154"/>
      <c r="L105" s="158"/>
    </row>
    <row r="106" spans="2:12" s="10" customFormat="1" ht="19.9" customHeight="1">
      <c r="B106" s="153"/>
      <c r="C106" s="154"/>
      <c r="D106" s="155" t="s">
        <v>117</v>
      </c>
      <c r="E106" s="156"/>
      <c r="F106" s="156"/>
      <c r="G106" s="156"/>
      <c r="H106" s="156"/>
      <c r="I106" s="156"/>
      <c r="J106" s="157">
        <f>J165</f>
        <v>0</v>
      </c>
      <c r="K106" s="154"/>
      <c r="L106" s="158"/>
    </row>
    <row r="107" spans="1:31" s="2" customFormat="1" ht="21.75" customHeight="1">
      <c r="A107" s="34"/>
      <c r="B107" s="35"/>
      <c r="C107" s="36"/>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6.95" customHeight="1">
      <c r="A108" s="34"/>
      <c r="B108" s="54"/>
      <c r="C108" s="55"/>
      <c r="D108" s="55"/>
      <c r="E108" s="55"/>
      <c r="F108" s="55"/>
      <c r="G108" s="55"/>
      <c r="H108" s="55"/>
      <c r="I108" s="55"/>
      <c r="J108" s="55"/>
      <c r="K108" s="55"/>
      <c r="L108" s="51"/>
      <c r="S108" s="34"/>
      <c r="T108" s="34"/>
      <c r="U108" s="34"/>
      <c r="V108" s="34"/>
      <c r="W108" s="34"/>
      <c r="X108" s="34"/>
      <c r="Y108" s="34"/>
      <c r="Z108" s="34"/>
      <c r="AA108" s="34"/>
      <c r="AB108" s="34"/>
      <c r="AC108" s="34"/>
      <c r="AD108" s="34"/>
      <c r="AE108" s="34"/>
    </row>
    <row r="112" spans="1:31" s="2" customFormat="1" ht="6.95" customHeight="1">
      <c r="A112" s="34"/>
      <c r="B112" s="56"/>
      <c r="C112" s="57"/>
      <c r="D112" s="57"/>
      <c r="E112" s="57"/>
      <c r="F112" s="57"/>
      <c r="G112" s="57"/>
      <c r="H112" s="57"/>
      <c r="I112" s="57"/>
      <c r="J112" s="57"/>
      <c r="K112" s="57"/>
      <c r="L112" s="51"/>
      <c r="S112" s="34"/>
      <c r="T112" s="34"/>
      <c r="U112" s="34"/>
      <c r="V112" s="34"/>
      <c r="W112" s="34"/>
      <c r="X112" s="34"/>
      <c r="Y112" s="34"/>
      <c r="Z112" s="34"/>
      <c r="AA112" s="34"/>
      <c r="AB112" s="34"/>
      <c r="AC112" s="34"/>
      <c r="AD112" s="34"/>
      <c r="AE112" s="34"/>
    </row>
    <row r="113" spans="1:31" s="2" customFormat="1" ht="24.95" customHeight="1">
      <c r="A113" s="34"/>
      <c r="B113" s="35"/>
      <c r="C113" s="22" t="s">
        <v>118</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8" t="s">
        <v>16</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88" t="str">
        <f>E7</f>
        <v>ŠKOLNÍ FARMA NA ZEMĚDĚLCE – ČÍNOV A SOUVISEJÍCÍ ČINNOST _ DBP</v>
      </c>
      <c r="F116" s="289"/>
      <c r="G116" s="289"/>
      <c r="H116" s="289"/>
      <c r="I116" s="36"/>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8" t="s">
        <v>100</v>
      </c>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6.5" customHeight="1">
      <c r="A118" s="34"/>
      <c r="B118" s="35"/>
      <c r="C118" s="36"/>
      <c r="D118" s="36"/>
      <c r="E118" s="259" t="str">
        <f>E9</f>
        <v xml:space="preserve">SO 34 - DBP _ Sila na obiloviny </v>
      </c>
      <c r="F118" s="290"/>
      <c r="G118" s="290"/>
      <c r="H118" s="290"/>
      <c r="I118" s="36"/>
      <c r="J118" s="36"/>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8" t="s">
        <v>22</v>
      </c>
      <c r="D120" s="36"/>
      <c r="E120" s="36"/>
      <c r="F120" s="26" t="str">
        <f>F12</f>
        <v xml:space="preserve"> </v>
      </c>
      <c r="G120" s="36"/>
      <c r="H120" s="36"/>
      <c r="I120" s="28" t="s">
        <v>24</v>
      </c>
      <c r="J120" s="66" t="str">
        <f>IF(J12="","",J12)</f>
        <v>27. 6. 2021</v>
      </c>
      <c r="K120" s="36"/>
      <c r="L120" s="51"/>
      <c r="S120" s="34"/>
      <c r="T120" s="34"/>
      <c r="U120" s="34"/>
      <c r="V120" s="34"/>
      <c r="W120" s="34"/>
      <c r="X120" s="34"/>
      <c r="Y120" s="34"/>
      <c r="Z120" s="34"/>
      <c r="AA120" s="34"/>
      <c r="AB120" s="34"/>
      <c r="AC120" s="34"/>
      <c r="AD120" s="34"/>
      <c r="AE120" s="34"/>
    </row>
    <row r="121" spans="1:31" s="2" customFormat="1" ht="6.9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31" s="2" customFormat="1" ht="15.2" customHeight="1">
      <c r="A122" s="34"/>
      <c r="B122" s="35"/>
      <c r="C122" s="28" t="s">
        <v>30</v>
      </c>
      <c r="D122" s="36"/>
      <c r="E122" s="36"/>
      <c r="F122" s="26" t="str">
        <f>E15</f>
        <v>STŘEDNÍ ŠKOLA ZEMĚDĚLSKÁ A POTRAVINÁŘSKÁ</v>
      </c>
      <c r="G122" s="36"/>
      <c r="H122" s="36"/>
      <c r="I122" s="28" t="s">
        <v>36</v>
      </c>
      <c r="J122" s="32" t="str">
        <f>E21</f>
        <v>KANIA a.s.</v>
      </c>
      <c r="K122" s="36"/>
      <c r="L122" s="51"/>
      <c r="S122" s="34"/>
      <c r="T122" s="34"/>
      <c r="U122" s="34"/>
      <c r="V122" s="34"/>
      <c r="W122" s="34"/>
      <c r="X122" s="34"/>
      <c r="Y122" s="34"/>
      <c r="Z122" s="34"/>
      <c r="AA122" s="34"/>
      <c r="AB122" s="34"/>
      <c r="AC122" s="34"/>
      <c r="AD122" s="34"/>
      <c r="AE122" s="34"/>
    </row>
    <row r="123" spans="1:31" s="2" customFormat="1" ht="15.2" customHeight="1">
      <c r="A123" s="34"/>
      <c r="B123" s="35"/>
      <c r="C123" s="28" t="s">
        <v>34</v>
      </c>
      <c r="D123" s="36"/>
      <c r="E123" s="36"/>
      <c r="F123" s="26" t="str">
        <f>IF(E18="","",E18)</f>
        <v>Vyplň údaj</v>
      </c>
      <c r="G123" s="36"/>
      <c r="H123" s="36"/>
      <c r="I123" s="28" t="s">
        <v>39</v>
      </c>
      <c r="J123" s="32" t="str">
        <f>E24</f>
        <v xml:space="preserve"> </v>
      </c>
      <c r="K123" s="36"/>
      <c r="L123" s="51"/>
      <c r="S123" s="34"/>
      <c r="T123" s="34"/>
      <c r="U123" s="34"/>
      <c r="V123" s="34"/>
      <c r="W123" s="34"/>
      <c r="X123" s="34"/>
      <c r="Y123" s="34"/>
      <c r="Z123" s="34"/>
      <c r="AA123" s="34"/>
      <c r="AB123" s="34"/>
      <c r="AC123" s="34"/>
      <c r="AD123" s="34"/>
      <c r="AE123" s="34"/>
    </row>
    <row r="124" spans="1:31" s="2" customFormat="1" ht="10.3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11" customFormat="1" ht="29.25" customHeight="1">
      <c r="A125" s="159"/>
      <c r="B125" s="160"/>
      <c r="C125" s="161" t="s">
        <v>119</v>
      </c>
      <c r="D125" s="162" t="s">
        <v>67</v>
      </c>
      <c r="E125" s="162" t="s">
        <v>63</v>
      </c>
      <c r="F125" s="162" t="s">
        <v>64</v>
      </c>
      <c r="G125" s="162" t="s">
        <v>120</v>
      </c>
      <c r="H125" s="162" t="s">
        <v>121</v>
      </c>
      <c r="I125" s="162" t="s">
        <v>122</v>
      </c>
      <c r="J125" s="162" t="s">
        <v>105</v>
      </c>
      <c r="K125" s="163" t="s">
        <v>123</v>
      </c>
      <c r="L125" s="164"/>
      <c r="M125" s="75" t="s">
        <v>1</v>
      </c>
      <c r="N125" s="76" t="s">
        <v>46</v>
      </c>
      <c r="O125" s="76" t="s">
        <v>124</v>
      </c>
      <c r="P125" s="76" t="s">
        <v>125</v>
      </c>
      <c r="Q125" s="76" t="s">
        <v>126</v>
      </c>
      <c r="R125" s="76" t="s">
        <v>127</v>
      </c>
      <c r="S125" s="76" t="s">
        <v>128</v>
      </c>
      <c r="T125" s="77" t="s">
        <v>129</v>
      </c>
      <c r="U125" s="159"/>
      <c r="V125" s="159"/>
      <c r="W125" s="159"/>
      <c r="X125" s="159"/>
      <c r="Y125" s="159"/>
      <c r="Z125" s="159"/>
      <c r="AA125" s="159"/>
      <c r="AB125" s="159"/>
      <c r="AC125" s="159"/>
      <c r="AD125" s="159"/>
      <c r="AE125" s="159"/>
    </row>
    <row r="126" spans="1:63" s="2" customFormat="1" ht="22.9" customHeight="1">
      <c r="A126" s="34"/>
      <c r="B126" s="35"/>
      <c r="C126" s="82" t="s">
        <v>130</v>
      </c>
      <c r="D126" s="36"/>
      <c r="E126" s="36"/>
      <c r="F126" s="36"/>
      <c r="G126" s="36"/>
      <c r="H126" s="36"/>
      <c r="I126" s="36"/>
      <c r="J126" s="165">
        <f>BK126</f>
        <v>0</v>
      </c>
      <c r="K126" s="36"/>
      <c r="L126" s="39"/>
      <c r="M126" s="78"/>
      <c r="N126" s="166"/>
      <c r="O126" s="79"/>
      <c r="P126" s="167">
        <f>P127+P148</f>
        <v>0</v>
      </c>
      <c r="Q126" s="79"/>
      <c r="R126" s="167">
        <f>R127+R148</f>
        <v>203.5</v>
      </c>
      <c r="S126" s="79"/>
      <c r="T126" s="168">
        <f>T127+T148</f>
        <v>576.344</v>
      </c>
      <c r="U126" s="34"/>
      <c r="V126" s="34"/>
      <c r="W126" s="34"/>
      <c r="X126" s="34"/>
      <c r="Y126" s="34"/>
      <c r="Z126" s="34"/>
      <c r="AA126" s="34"/>
      <c r="AB126" s="34"/>
      <c r="AC126" s="34"/>
      <c r="AD126" s="34"/>
      <c r="AE126" s="34"/>
      <c r="AT126" s="16" t="s">
        <v>81</v>
      </c>
      <c r="AU126" s="16" t="s">
        <v>107</v>
      </c>
      <c r="BK126" s="169">
        <f>BK127+BK148</f>
        <v>0</v>
      </c>
    </row>
    <row r="127" spans="2:63" s="12" customFormat="1" ht="25.9" customHeight="1">
      <c r="B127" s="170"/>
      <c r="C127" s="171"/>
      <c r="D127" s="172" t="s">
        <v>81</v>
      </c>
      <c r="E127" s="173" t="s">
        <v>131</v>
      </c>
      <c r="F127" s="173" t="s">
        <v>132</v>
      </c>
      <c r="G127" s="171"/>
      <c r="H127" s="171"/>
      <c r="I127" s="174"/>
      <c r="J127" s="175">
        <f>BK127</f>
        <v>0</v>
      </c>
      <c r="K127" s="171"/>
      <c r="L127" s="176"/>
      <c r="M127" s="177"/>
      <c r="N127" s="178"/>
      <c r="O127" s="178"/>
      <c r="P127" s="179">
        <f>P128+P134+P137</f>
        <v>0</v>
      </c>
      <c r="Q127" s="178"/>
      <c r="R127" s="179">
        <f>R128+R134+R137</f>
        <v>203.5</v>
      </c>
      <c r="S127" s="178"/>
      <c r="T127" s="180">
        <f>T128+T134+T137</f>
        <v>576.344</v>
      </c>
      <c r="AR127" s="181" t="s">
        <v>90</v>
      </c>
      <c r="AT127" s="182" t="s">
        <v>81</v>
      </c>
      <c r="AU127" s="182" t="s">
        <v>82</v>
      </c>
      <c r="AY127" s="181" t="s">
        <v>133</v>
      </c>
      <c r="BK127" s="183">
        <f>BK128+BK134+BK137</f>
        <v>0</v>
      </c>
    </row>
    <row r="128" spans="2:63" s="12" customFormat="1" ht="22.9" customHeight="1">
      <c r="B128" s="170"/>
      <c r="C128" s="171"/>
      <c r="D128" s="172" t="s">
        <v>81</v>
      </c>
      <c r="E128" s="184" t="s">
        <v>90</v>
      </c>
      <c r="F128" s="184" t="s">
        <v>134</v>
      </c>
      <c r="G128" s="171"/>
      <c r="H128" s="171"/>
      <c r="I128" s="174"/>
      <c r="J128" s="185">
        <f>BK128</f>
        <v>0</v>
      </c>
      <c r="K128" s="171"/>
      <c r="L128" s="176"/>
      <c r="M128" s="177"/>
      <c r="N128" s="178"/>
      <c r="O128" s="178"/>
      <c r="P128" s="179">
        <f>SUM(P129:P133)</f>
        <v>0</v>
      </c>
      <c r="Q128" s="178"/>
      <c r="R128" s="179">
        <f>SUM(R129:R133)</f>
        <v>203.5</v>
      </c>
      <c r="S128" s="178"/>
      <c r="T128" s="180">
        <f>SUM(T129:T133)</f>
        <v>0</v>
      </c>
      <c r="AR128" s="181" t="s">
        <v>90</v>
      </c>
      <c r="AT128" s="182" t="s">
        <v>81</v>
      </c>
      <c r="AU128" s="182" t="s">
        <v>90</v>
      </c>
      <c r="AY128" s="181" t="s">
        <v>133</v>
      </c>
      <c r="BK128" s="183">
        <f>SUM(BK129:BK133)</f>
        <v>0</v>
      </c>
    </row>
    <row r="129" spans="1:65" s="2" customFormat="1" ht="16.5" customHeight="1">
      <c r="A129" s="34"/>
      <c r="B129" s="35"/>
      <c r="C129" s="186" t="s">
        <v>90</v>
      </c>
      <c r="D129" s="186" t="s">
        <v>135</v>
      </c>
      <c r="E129" s="187" t="s">
        <v>136</v>
      </c>
      <c r="F129" s="188" t="s">
        <v>137</v>
      </c>
      <c r="G129" s="189" t="s">
        <v>138</v>
      </c>
      <c r="H129" s="190">
        <v>110</v>
      </c>
      <c r="I129" s="191"/>
      <c r="J129" s="192">
        <f>ROUND(I129*H129,2)</f>
        <v>0</v>
      </c>
      <c r="K129" s="188" t="s">
        <v>139</v>
      </c>
      <c r="L129" s="39"/>
      <c r="M129" s="193" t="s">
        <v>1</v>
      </c>
      <c r="N129" s="194" t="s">
        <v>47</v>
      </c>
      <c r="O129" s="71"/>
      <c r="P129" s="195">
        <f>O129*H129</f>
        <v>0</v>
      </c>
      <c r="Q129" s="195">
        <v>0</v>
      </c>
      <c r="R129" s="195">
        <f>Q129*H129</f>
        <v>0</v>
      </c>
      <c r="S129" s="195">
        <v>0</v>
      </c>
      <c r="T129" s="196">
        <f>S129*H129</f>
        <v>0</v>
      </c>
      <c r="U129" s="34"/>
      <c r="V129" s="34"/>
      <c r="W129" s="34"/>
      <c r="X129" s="34"/>
      <c r="Y129" s="34"/>
      <c r="Z129" s="34"/>
      <c r="AA129" s="34"/>
      <c r="AB129" s="34"/>
      <c r="AC129" s="34"/>
      <c r="AD129" s="34"/>
      <c r="AE129" s="34"/>
      <c r="AR129" s="197" t="s">
        <v>140</v>
      </c>
      <c r="AT129" s="197" t="s">
        <v>135</v>
      </c>
      <c r="AU129" s="197" t="s">
        <v>92</v>
      </c>
      <c r="AY129" s="16" t="s">
        <v>133</v>
      </c>
      <c r="BE129" s="198">
        <f>IF(N129="základní",J129,0)</f>
        <v>0</v>
      </c>
      <c r="BF129" s="198">
        <f>IF(N129="snížená",J129,0)</f>
        <v>0</v>
      </c>
      <c r="BG129" s="198">
        <f>IF(N129="zákl. přenesená",J129,0)</f>
        <v>0</v>
      </c>
      <c r="BH129" s="198">
        <f>IF(N129="sníž. přenesená",J129,0)</f>
        <v>0</v>
      </c>
      <c r="BI129" s="198">
        <f>IF(N129="nulová",J129,0)</f>
        <v>0</v>
      </c>
      <c r="BJ129" s="16" t="s">
        <v>90</v>
      </c>
      <c r="BK129" s="198">
        <f>ROUND(I129*H129,2)</f>
        <v>0</v>
      </c>
      <c r="BL129" s="16" t="s">
        <v>140</v>
      </c>
      <c r="BM129" s="197" t="s">
        <v>141</v>
      </c>
    </row>
    <row r="130" spans="1:65" s="2" customFormat="1" ht="16.5" customHeight="1">
      <c r="A130" s="34"/>
      <c r="B130" s="35"/>
      <c r="C130" s="199" t="s">
        <v>92</v>
      </c>
      <c r="D130" s="199" t="s">
        <v>142</v>
      </c>
      <c r="E130" s="200" t="s">
        <v>143</v>
      </c>
      <c r="F130" s="201" t="s">
        <v>144</v>
      </c>
      <c r="G130" s="202" t="s">
        <v>145</v>
      </c>
      <c r="H130" s="203">
        <v>203.5</v>
      </c>
      <c r="I130" s="204"/>
      <c r="J130" s="205">
        <f>ROUND(I130*H130,2)</f>
        <v>0</v>
      </c>
      <c r="K130" s="201" t="s">
        <v>146</v>
      </c>
      <c r="L130" s="206"/>
      <c r="M130" s="207" t="s">
        <v>1</v>
      </c>
      <c r="N130" s="208" t="s">
        <v>47</v>
      </c>
      <c r="O130" s="71"/>
      <c r="P130" s="195">
        <f>O130*H130</f>
        <v>0</v>
      </c>
      <c r="Q130" s="195">
        <v>1</v>
      </c>
      <c r="R130" s="195">
        <f>Q130*H130</f>
        <v>203.5</v>
      </c>
      <c r="S130" s="195">
        <v>0</v>
      </c>
      <c r="T130" s="196">
        <f>S130*H130</f>
        <v>0</v>
      </c>
      <c r="U130" s="34"/>
      <c r="V130" s="34"/>
      <c r="W130" s="34"/>
      <c r="X130" s="34"/>
      <c r="Y130" s="34"/>
      <c r="Z130" s="34"/>
      <c r="AA130" s="34"/>
      <c r="AB130" s="34"/>
      <c r="AC130" s="34"/>
      <c r="AD130" s="34"/>
      <c r="AE130" s="34"/>
      <c r="AR130" s="197" t="s">
        <v>147</v>
      </c>
      <c r="AT130" s="197" t="s">
        <v>142</v>
      </c>
      <c r="AU130" s="197" t="s">
        <v>92</v>
      </c>
      <c r="AY130" s="16" t="s">
        <v>133</v>
      </c>
      <c r="BE130" s="198">
        <f>IF(N130="základní",J130,0)</f>
        <v>0</v>
      </c>
      <c r="BF130" s="198">
        <f>IF(N130="snížená",J130,0)</f>
        <v>0</v>
      </c>
      <c r="BG130" s="198">
        <f>IF(N130="zákl. přenesená",J130,0)</f>
        <v>0</v>
      </c>
      <c r="BH130" s="198">
        <f>IF(N130="sníž. přenesená",J130,0)</f>
        <v>0</v>
      </c>
      <c r="BI130" s="198">
        <f>IF(N130="nulová",J130,0)</f>
        <v>0</v>
      </c>
      <c r="BJ130" s="16" t="s">
        <v>90</v>
      </c>
      <c r="BK130" s="198">
        <f>ROUND(I130*H130,2)</f>
        <v>0</v>
      </c>
      <c r="BL130" s="16" t="s">
        <v>140</v>
      </c>
      <c r="BM130" s="197" t="s">
        <v>148</v>
      </c>
    </row>
    <row r="131" spans="1:47" s="2" customFormat="1" ht="19.5">
      <c r="A131" s="34"/>
      <c r="B131" s="35"/>
      <c r="C131" s="36"/>
      <c r="D131" s="209" t="s">
        <v>149</v>
      </c>
      <c r="E131" s="36"/>
      <c r="F131" s="210" t="s">
        <v>150</v>
      </c>
      <c r="G131" s="36"/>
      <c r="H131" s="36"/>
      <c r="I131" s="211"/>
      <c r="J131" s="36"/>
      <c r="K131" s="36"/>
      <c r="L131" s="39"/>
      <c r="M131" s="212"/>
      <c r="N131" s="213"/>
      <c r="O131" s="71"/>
      <c r="P131" s="71"/>
      <c r="Q131" s="71"/>
      <c r="R131" s="71"/>
      <c r="S131" s="71"/>
      <c r="T131" s="72"/>
      <c r="U131" s="34"/>
      <c r="V131" s="34"/>
      <c r="W131" s="34"/>
      <c r="X131" s="34"/>
      <c r="Y131" s="34"/>
      <c r="Z131" s="34"/>
      <c r="AA131" s="34"/>
      <c r="AB131" s="34"/>
      <c r="AC131" s="34"/>
      <c r="AD131" s="34"/>
      <c r="AE131" s="34"/>
      <c r="AT131" s="16" t="s">
        <v>149</v>
      </c>
      <c r="AU131" s="16" t="s">
        <v>92</v>
      </c>
    </row>
    <row r="132" spans="2:51" s="13" customFormat="1" ht="11.25">
      <c r="B132" s="214"/>
      <c r="C132" s="215"/>
      <c r="D132" s="209" t="s">
        <v>151</v>
      </c>
      <c r="E132" s="215"/>
      <c r="F132" s="216" t="s">
        <v>152</v>
      </c>
      <c r="G132" s="215"/>
      <c r="H132" s="217">
        <v>203.5</v>
      </c>
      <c r="I132" s="218"/>
      <c r="J132" s="215"/>
      <c r="K132" s="215"/>
      <c r="L132" s="219"/>
      <c r="M132" s="220"/>
      <c r="N132" s="221"/>
      <c r="O132" s="221"/>
      <c r="P132" s="221"/>
      <c r="Q132" s="221"/>
      <c r="R132" s="221"/>
      <c r="S132" s="221"/>
      <c r="T132" s="222"/>
      <c r="AT132" s="223" t="s">
        <v>151</v>
      </c>
      <c r="AU132" s="223" t="s">
        <v>92</v>
      </c>
      <c r="AV132" s="13" t="s">
        <v>92</v>
      </c>
      <c r="AW132" s="13" t="s">
        <v>4</v>
      </c>
      <c r="AX132" s="13" t="s">
        <v>90</v>
      </c>
      <c r="AY132" s="223" t="s">
        <v>133</v>
      </c>
    </row>
    <row r="133" spans="1:65" s="2" customFormat="1" ht="21.75" customHeight="1">
      <c r="A133" s="34"/>
      <c r="B133" s="35"/>
      <c r="C133" s="186" t="s">
        <v>153</v>
      </c>
      <c r="D133" s="186" t="s">
        <v>135</v>
      </c>
      <c r="E133" s="187" t="s">
        <v>154</v>
      </c>
      <c r="F133" s="188" t="s">
        <v>155</v>
      </c>
      <c r="G133" s="189" t="s">
        <v>156</v>
      </c>
      <c r="H133" s="190">
        <v>277.08</v>
      </c>
      <c r="I133" s="191"/>
      <c r="J133" s="192">
        <f>ROUND(I133*H133,2)</f>
        <v>0</v>
      </c>
      <c r="K133" s="188" t="s">
        <v>139</v>
      </c>
      <c r="L133" s="39"/>
      <c r="M133" s="193" t="s">
        <v>1</v>
      </c>
      <c r="N133" s="194" t="s">
        <v>47</v>
      </c>
      <c r="O133" s="71"/>
      <c r="P133" s="195">
        <f>O133*H133</f>
        <v>0</v>
      </c>
      <c r="Q133" s="195">
        <v>0</v>
      </c>
      <c r="R133" s="195">
        <f>Q133*H133</f>
        <v>0</v>
      </c>
      <c r="S133" s="195">
        <v>0</v>
      </c>
      <c r="T133" s="196">
        <f>S133*H133</f>
        <v>0</v>
      </c>
      <c r="U133" s="34"/>
      <c r="V133" s="34"/>
      <c r="W133" s="34"/>
      <c r="X133" s="34"/>
      <c r="Y133" s="34"/>
      <c r="Z133" s="34"/>
      <c r="AA133" s="34"/>
      <c r="AB133" s="34"/>
      <c r="AC133" s="34"/>
      <c r="AD133" s="34"/>
      <c r="AE133" s="34"/>
      <c r="AR133" s="197" t="s">
        <v>140</v>
      </c>
      <c r="AT133" s="197" t="s">
        <v>135</v>
      </c>
      <c r="AU133" s="197" t="s">
        <v>92</v>
      </c>
      <c r="AY133" s="16" t="s">
        <v>133</v>
      </c>
      <c r="BE133" s="198">
        <f>IF(N133="základní",J133,0)</f>
        <v>0</v>
      </c>
      <c r="BF133" s="198">
        <f>IF(N133="snížená",J133,0)</f>
        <v>0</v>
      </c>
      <c r="BG133" s="198">
        <f>IF(N133="zákl. přenesená",J133,0)</f>
        <v>0</v>
      </c>
      <c r="BH133" s="198">
        <f>IF(N133="sníž. přenesená",J133,0)</f>
        <v>0</v>
      </c>
      <c r="BI133" s="198">
        <f>IF(N133="nulová",J133,0)</f>
        <v>0</v>
      </c>
      <c r="BJ133" s="16" t="s">
        <v>90</v>
      </c>
      <c r="BK133" s="198">
        <f>ROUND(I133*H133,2)</f>
        <v>0</v>
      </c>
      <c r="BL133" s="16" t="s">
        <v>140</v>
      </c>
      <c r="BM133" s="197" t="s">
        <v>157</v>
      </c>
    </row>
    <row r="134" spans="2:63" s="12" customFormat="1" ht="22.9" customHeight="1">
      <c r="B134" s="170"/>
      <c r="C134" s="171"/>
      <c r="D134" s="172" t="s">
        <v>81</v>
      </c>
      <c r="E134" s="184" t="s">
        <v>158</v>
      </c>
      <c r="F134" s="184" t="s">
        <v>159</v>
      </c>
      <c r="G134" s="171"/>
      <c r="H134" s="171"/>
      <c r="I134" s="174"/>
      <c r="J134" s="185">
        <f>BK134</f>
        <v>0</v>
      </c>
      <c r="K134" s="171"/>
      <c r="L134" s="176"/>
      <c r="M134" s="177"/>
      <c r="N134" s="178"/>
      <c r="O134" s="178"/>
      <c r="P134" s="179">
        <f>SUM(P135:P136)</f>
        <v>0</v>
      </c>
      <c r="Q134" s="178"/>
      <c r="R134" s="179">
        <f>SUM(R135:R136)</f>
        <v>0</v>
      </c>
      <c r="S134" s="178"/>
      <c r="T134" s="180">
        <f>SUM(T135:T136)</f>
        <v>576.344</v>
      </c>
      <c r="AR134" s="181" t="s">
        <v>90</v>
      </c>
      <c r="AT134" s="182" t="s">
        <v>81</v>
      </c>
      <c r="AU134" s="182" t="s">
        <v>90</v>
      </c>
      <c r="AY134" s="181" t="s">
        <v>133</v>
      </c>
      <c r="BK134" s="183">
        <f>SUM(BK135:BK136)</f>
        <v>0</v>
      </c>
    </row>
    <row r="135" spans="1:65" s="2" customFormat="1" ht="16.5" customHeight="1">
      <c r="A135" s="34"/>
      <c r="B135" s="35"/>
      <c r="C135" s="186" t="s">
        <v>140</v>
      </c>
      <c r="D135" s="186" t="s">
        <v>135</v>
      </c>
      <c r="E135" s="187" t="s">
        <v>160</v>
      </c>
      <c r="F135" s="188" t="s">
        <v>161</v>
      </c>
      <c r="G135" s="189" t="s">
        <v>138</v>
      </c>
      <c r="H135" s="190">
        <v>7204.3</v>
      </c>
      <c r="I135" s="191"/>
      <c r="J135" s="192">
        <f>ROUND(I135*H135,2)</f>
        <v>0</v>
      </c>
      <c r="K135" s="188" t="s">
        <v>146</v>
      </c>
      <c r="L135" s="39"/>
      <c r="M135" s="193" t="s">
        <v>1</v>
      </c>
      <c r="N135" s="194" t="s">
        <v>47</v>
      </c>
      <c r="O135" s="71"/>
      <c r="P135" s="195">
        <f>O135*H135</f>
        <v>0</v>
      </c>
      <c r="Q135" s="195">
        <v>0</v>
      </c>
      <c r="R135" s="195">
        <f>Q135*H135</f>
        <v>0</v>
      </c>
      <c r="S135" s="195">
        <v>0.08</v>
      </c>
      <c r="T135" s="196">
        <f>S135*H135</f>
        <v>576.344</v>
      </c>
      <c r="U135" s="34"/>
      <c r="V135" s="34"/>
      <c r="W135" s="34"/>
      <c r="X135" s="34"/>
      <c r="Y135" s="34"/>
      <c r="Z135" s="34"/>
      <c r="AA135" s="34"/>
      <c r="AB135" s="34"/>
      <c r="AC135" s="34"/>
      <c r="AD135" s="34"/>
      <c r="AE135" s="34"/>
      <c r="AR135" s="197" t="s">
        <v>140</v>
      </c>
      <c r="AT135" s="197" t="s">
        <v>135</v>
      </c>
      <c r="AU135" s="197" t="s">
        <v>92</v>
      </c>
      <c r="AY135" s="16" t="s">
        <v>133</v>
      </c>
      <c r="BE135" s="198">
        <f>IF(N135="základní",J135,0)</f>
        <v>0</v>
      </c>
      <c r="BF135" s="198">
        <f>IF(N135="snížená",J135,0)</f>
        <v>0</v>
      </c>
      <c r="BG135" s="198">
        <f>IF(N135="zákl. přenesená",J135,0)</f>
        <v>0</v>
      </c>
      <c r="BH135" s="198">
        <f>IF(N135="sníž. přenesená",J135,0)</f>
        <v>0</v>
      </c>
      <c r="BI135" s="198">
        <f>IF(N135="nulová",J135,0)</f>
        <v>0</v>
      </c>
      <c r="BJ135" s="16" t="s">
        <v>90</v>
      </c>
      <c r="BK135" s="198">
        <f>ROUND(I135*H135,2)</f>
        <v>0</v>
      </c>
      <c r="BL135" s="16" t="s">
        <v>140</v>
      </c>
      <c r="BM135" s="197" t="s">
        <v>162</v>
      </c>
    </row>
    <row r="136" spans="1:47" s="2" customFormat="1" ht="107.25">
      <c r="A136" s="34"/>
      <c r="B136" s="35"/>
      <c r="C136" s="36"/>
      <c r="D136" s="209" t="s">
        <v>149</v>
      </c>
      <c r="E136" s="36"/>
      <c r="F136" s="210" t="s">
        <v>163</v>
      </c>
      <c r="G136" s="36"/>
      <c r="H136" s="36"/>
      <c r="I136" s="211"/>
      <c r="J136" s="36"/>
      <c r="K136" s="36"/>
      <c r="L136" s="39"/>
      <c r="M136" s="212"/>
      <c r="N136" s="213"/>
      <c r="O136" s="71"/>
      <c r="P136" s="71"/>
      <c r="Q136" s="71"/>
      <c r="R136" s="71"/>
      <c r="S136" s="71"/>
      <c r="T136" s="72"/>
      <c r="U136" s="34"/>
      <c r="V136" s="34"/>
      <c r="W136" s="34"/>
      <c r="X136" s="34"/>
      <c r="Y136" s="34"/>
      <c r="Z136" s="34"/>
      <c r="AA136" s="34"/>
      <c r="AB136" s="34"/>
      <c r="AC136" s="34"/>
      <c r="AD136" s="34"/>
      <c r="AE136" s="34"/>
      <c r="AT136" s="16" t="s">
        <v>149</v>
      </c>
      <c r="AU136" s="16" t="s">
        <v>92</v>
      </c>
    </row>
    <row r="137" spans="2:63" s="12" customFormat="1" ht="22.9" customHeight="1">
      <c r="B137" s="170"/>
      <c r="C137" s="171"/>
      <c r="D137" s="172" t="s">
        <v>81</v>
      </c>
      <c r="E137" s="184" t="s">
        <v>164</v>
      </c>
      <c r="F137" s="184" t="s">
        <v>165</v>
      </c>
      <c r="G137" s="171"/>
      <c r="H137" s="171"/>
      <c r="I137" s="174"/>
      <c r="J137" s="185">
        <f>BK137</f>
        <v>0</v>
      </c>
      <c r="K137" s="171"/>
      <c r="L137" s="176"/>
      <c r="M137" s="177"/>
      <c r="N137" s="178"/>
      <c r="O137" s="178"/>
      <c r="P137" s="179">
        <f>SUM(P138:P147)</f>
        <v>0</v>
      </c>
      <c r="Q137" s="178"/>
      <c r="R137" s="179">
        <f>SUM(R138:R147)</f>
        <v>0</v>
      </c>
      <c r="S137" s="178"/>
      <c r="T137" s="180">
        <f>SUM(T138:T147)</f>
        <v>0</v>
      </c>
      <c r="AR137" s="181" t="s">
        <v>90</v>
      </c>
      <c r="AT137" s="182" t="s">
        <v>81</v>
      </c>
      <c r="AU137" s="182" t="s">
        <v>90</v>
      </c>
      <c r="AY137" s="181" t="s">
        <v>133</v>
      </c>
      <c r="BK137" s="183">
        <f>SUM(BK138:BK147)</f>
        <v>0</v>
      </c>
    </row>
    <row r="138" spans="1:65" s="2" customFormat="1" ht="16.5" customHeight="1">
      <c r="A138" s="34"/>
      <c r="B138" s="35"/>
      <c r="C138" s="186" t="s">
        <v>166</v>
      </c>
      <c r="D138" s="186" t="s">
        <v>135</v>
      </c>
      <c r="E138" s="187" t="s">
        <v>167</v>
      </c>
      <c r="F138" s="188" t="s">
        <v>168</v>
      </c>
      <c r="G138" s="189" t="s">
        <v>145</v>
      </c>
      <c r="H138" s="190">
        <v>576.344</v>
      </c>
      <c r="I138" s="191"/>
      <c r="J138" s="192">
        <f>ROUND(I138*H138,2)</f>
        <v>0</v>
      </c>
      <c r="K138" s="188" t="s">
        <v>146</v>
      </c>
      <c r="L138" s="39"/>
      <c r="M138" s="193" t="s">
        <v>1</v>
      </c>
      <c r="N138" s="194" t="s">
        <v>47</v>
      </c>
      <c r="O138" s="71"/>
      <c r="P138" s="195">
        <f>O138*H138</f>
        <v>0</v>
      </c>
      <c r="Q138" s="195">
        <v>0</v>
      </c>
      <c r="R138" s="195">
        <f>Q138*H138</f>
        <v>0</v>
      </c>
      <c r="S138" s="195">
        <v>0</v>
      </c>
      <c r="T138" s="196">
        <f>S138*H138</f>
        <v>0</v>
      </c>
      <c r="U138" s="34"/>
      <c r="V138" s="34"/>
      <c r="W138" s="34"/>
      <c r="X138" s="34"/>
      <c r="Y138" s="34"/>
      <c r="Z138" s="34"/>
      <c r="AA138" s="34"/>
      <c r="AB138" s="34"/>
      <c r="AC138" s="34"/>
      <c r="AD138" s="34"/>
      <c r="AE138" s="34"/>
      <c r="AR138" s="197" t="s">
        <v>140</v>
      </c>
      <c r="AT138" s="197" t="s">
        <v>135</v>
      </c>
      <c r="AU138" s="197" t="s">
        <v>92</v>
      </c>
      <c r="AY138" s="16" t="s">
        <v>133</v>
      </c>
      <c r="BE138" s="198">
        <f>IF(N138="základní",J138,0)</f>
        <v>0</v>
      </c>
      <c r="BF138" s="198">
        <f>IF(N138="snížená",J138,0)</f>
        <v>0</v>
      </c>
      <c r="BG138" s="198">
        <f>IF(N138="zákl. přenesená",J138,0)</f>
        <v>0</v>
      </c>
      <c r="BH138" s="198">
        <f>IF(N138="sníž. přenesená",J138,0)</f>
        <v>0</v>
      </c>
      <c r="BI138" s="198">
        <f>IF(N138="nulová",J138,0)</f>
        <v>0</v>
      </c>
      <c r="BJ138" s="16" t="s">
        <v>90</v>
      </c>
      <c r="BK138" s="198">
        <f>ROUND(I138*H138,2)</f>
        <v>0</v>
      </c>
      <c r="BL138" s="16" t="s">
        <v>140</v>
      </c>
      <c r="BM138" s="197" t="s">
        <v>169</v>
      </c>
    </row>
    <row r="139" spans="1:47" s="2" customFormat="1" ht="39">
      <c r="A139" s="34"/>
      <c r="B139" s="35"/>
      <c r="C139" s="36"/>
      <c r="D139" s="209" t="s">
        <v>149</v>
      </c>
      <c r="E139" s="36"/>
      <c r="F139" s="210" t="s">
        <v>170</v>
      </c>
      <c r="G139" s="36"/>
      <c r="H139" s="36"/>
      <c r="I139" s="211"/>
      <c r="J139" s="36"/>
      <c r="K139" s="36"/>
      <c r="L139" s="39"/>
      <c r="M139" s="212"/>
      <c r="N139" s="213"/>
      <c r="O139" s="71"/>
      <c r="P139" s="71"/>
      <c r="Q139" s="71"/>
      <c r="R139" s="71"/>
      <c r="S139" s="71"/>
      <c r="T139" s="72"/>
      <c r="U139" s="34"/>
      <c r="V139" s="34"/>
      <c r="W139" s="34"/>
      <c r="X139" s="34"/>
      <c r="Y139" s="34"/>
      <c r="Z139" s="34"/>
      <c r="AA139" s="34"/>
      <c r="AB139" s="34"/>
      <c r="AC139" s="34"/>
      <c r="AD139" s="34"/>
      <c r="AE139" s="34"/>
      <c r="AT139" s="16" t="s">
        <v>149</v>
      </c>
      <c r="AU139" s="16" t="s">
        <v>92</v>
      </c>
    </row>
    <row r="140" spans="1:65" s="2" customFormat="1" ht="16.5" customHeight="1">
      <c r="A140" s="34"/>
      <c r="B140" s="35"/>
      <c r="C140" s="186" t="s">
        <v>171</v>
      </c>
      <c r="D140" s="186" t="s">
        <v>135</v>
      </c>
      <c r="E140" s="187" t="s">
        <v>172</v>
      </c>
      <c r="F140" s="188" t="s">
        <v>173</v>
      </c>
      <c r="G140" s="189" t="s">
        <v>174</v>
      </c>
      <c r="H140" s="190">
        <v>-1</v>
      </c>
      <c r="I140" s="191"/>
      <c r="J140" s="192">
        <f>ROUND(I140*H140,2)</f>
        <v>0</v>
      </c>
      <c r="K140" s="188" t="s">
        <v>146</v>
      </c>
      <c r="L140" s="39"/>
      <c r="M140" s="193" t="s">
        <v>1</v>
      </c>
      <c r="N140" s="194" t="s">
        <v>47</v>
      </c>
      <c r="O140" s="71"/>
      <c r="P140" s="195">
        <f>O140*H140</f>
        <v>0</v>
      </c>
      <c r="Q140" s="195">
        <v>0</v>
      </c>
      <c r="R140" s="195">
        <f>Q140*H140</f>
        <v>0</v>
      </c>
      <c r="S140" s="195">
        <v>0</v>
      </c>
      <c r="T140" s="196">
        <f>S140*H140</f>
        <v>0</v>
      </c>
      <c r="U140" s="34"/>
      <c r="V140" s="34"/>
      <c r="W140" s="34"/>
      <c r="X140" s="34"/>
      <c r="Y140" s="34"/>
      <c r="Z140" s="34"/>
      <c r="AA140" s="34"/>
      <c r="AB140" s="34"/>
      <c r="AC140" s="34"/>
      <c r="AD140" s="34"/>
      <c r="AE140" s="34"/>
      <c r="AR140" s="197" t="s">
        <v>140</v>
      </c>
      <c r="AT140" s="197" t="s">
        <v>135</v>
      </c>
      <c r="AU140" s="197" t="s">
        <v>92</v>
      </c>
      <c r="AY140" s="16" t="s">
        <v>133</v>
      </c>
      <c r="BE140" s="198">
        <f>IF(N140="základní",J140,0)</f>
        <v>0</v>
      </c>
      <c r="BF140" s="198">
        <f>IF(N140="snížená",J140,0)</f>
        <v>0</v>
      </c>
      <c r="BG140" s="198">
        <f>IF(N140="zákl. přenesená",J140,0)</f>
        <v>0</v>
      </c>
      <c r="BH140" s="198">
        <f>IF(N140="sníž. přenesená",J140,0)</f>
        <v>0</v>
      </c>
      <c r="BI140" s="198">
        <f>IF(N140="nulová",J140,0)</f>
        <v>0</v>
      </c>
      <c r="BJ140" s="16" t="s">
        <v>90</v>
      </c>
      <c r="BK140" s="198">
        <f>ROUND(I140*H140,2)</f>
        <v>0</v>
      </c>
      <c r="BL140" s="16" t="s">
        <v>140</v>
      </c>
      <c r="BM140" s="197" t="s">
        <v>175</v>
      </c>
    </row>
    <row r="141" spans="1:47" s="2" customFormat="1" ht="29.25">
      <c r="A141" s="34"/>
      <c r="B141" s="35"/>
      <c r="C141" s="36"/>
      <c r="D141" s="209" t="s">
        <v>149</v>
      </c>
      <c r="E141" s="36"/>
      <c r="F141" s="210" t="s">
        <v>176</v>
      </c>
      <c r="G141" s="36"/>
      <c r="H141" s="36"/>
      <c r="I141" s="211"/>
      <c r="J141" s="36"/>
      <c r="K141" s="36"/>
      <c r="L141" s="39"/>
      <c r="M141" s="212"/>
      <c r="N141" s="213"/>
      <c r="O141" s="71"/>
      <c r="P141" s="71"/>
      <c r="Q141" s="71"/>
      <c r="R141" s="71"/>
      <c r="S141" s="71"/>
      <c r="T141" s="72"/>
      <c r="U141" s="34"/>
      <c r="V141" s="34"/>
      <c r="W141" s="34"/>
      <c r="X141" s="34"/>
      <c r="Y141" s="34"/>
      <c r="Z141" s="34"/>
      <c r="AA141" s="34"/>
      <c r="AB141" s="34"/>
      <c r="AC141" s="34"/>
      <c r="AD141" s="34"/>
      <c r="AE141" s="34"/>
      <c r="AT141" s="16" t="s">
        <v>149</v>
      </c>
      <c r="AU141" s="16" t="s">
        <v>92</v>
      </c>
    </row>
    <row r="142" spans="1:65" s="2" customFormat="1" ht="16.5" customHeight="1">
      <c r="A142" s="34"/>
      <c r="B142" s="35"/>
      <c r="C142" s="186" t="s">
        <v>177</v>
      </c>
      <c r="D142" s="186" t="s">
        <v>135</v>
      </c>
      <c r="E142" s="187" t="s">
        <v>178</v>
      </c>
      <c r="F142" s="188" t="s">
        <v>286</v>
      </c>
      <c r="G142" s="189" t="s">
        <v>145</v>
      </c>
      <c r="H142" s="190">
        <v>0</v>
      </c>
      <c r="I142" s="191"/>
      <c r="J142" s="192">
        <f>ROUND(I142*H142,2)</f>
        <v>0</v>
      </c>
      <c r="K142" s="188" t="s">
        <v>287</v>
      </c>
      <c r="L142" s="39"/>
      <c r="M142" s="193" t="s">
        <v>1</v>
      </c>
      <c r="N142" s="194" t="s">
        <v>47</v>
      </c>
      <c r="O142" s="71"/>
      <c r="P142" s="195">
        <f>O142*H142</f>
        <v>0</v>
      </c>
      <c r="Q142" s="195">
        <v>0</v>
      </c>
      <c r="R142" s="195">
        <f>Q142*H142</f>
        <v>0</v>
      </c>
      <c r="S142" s="195">
        <v>0</v>
      </c>
      <c r="T142" s="196">
        <f>S142*H142</f>
        <v>0</v>
      </c>
      <c r="U142" s="34"/>
      <c r="V142" s="34"/>
      <c r="W142" s="34"/>
      <c r="X142" s="34"/>
      <c r="Y142" s="34"/>
      <c r="Z142" s="34"/>
      <c r="AA142" s="34"/>
      <c r="AB142" s="34"/>
      <c r="AC142" s="34"/>
      <c r="AD142" s="34"/>
      <c r="AE142" s="34"/>
      <c r="AR142" s="197" t="s">
        <v>140</v>
      </c>
      <c r="AT142" s="197" t="s">
        <v>135</v>
      </c>
      <c r="AU142" s="197" t="s">
        <v>92</v>
      </c>
      <c r="AY142" s="16" t="s">
        <v>133</v>
      </c>
      <c r="BE142" s="198">
        <f>IF(N142="základní",J142,0)</f>
        <v>0</v>
      </c>
      <c r="BF142" s="198">
        <f>IF(N142="snížená",J142,0)</f>
        <v>0</v>
      </c>
      <c r="BG142" s="198">
        <f>IF(N142="zákl. přenesená",J142,0)</f>
        <v>0</v>
      </c>
      <c r="BH142" s="198">
        <f>IF(N142="sníž. přenesená",J142,0)</f>
        <v>0</v>
      </c>
      <c r="BI142" s="198">
        <f>IF(N142="nulová",J142,0)</f>
        <v>0</v>
      </c>
      <c r="BJ142" s="16" t="s">
        <v>90</v>
      </c>
      <c r="BK142" s="198">
        <f>ROUND(I142*H142,2)</f>
        <v>0</v>
      </c>
      <c r="BL142" s="16" t="s">
        <v>140</v>
      </c>
      <c r="BM142" s="197" t="s">
        <v>180</v>
      </c>
    </row>
    <row r="143" spans="1:47" s="2" customFormat="1" ht="11.25">
      <c r="A143" s="34"/>
      <c r="B143" s="35"/>
      <c r="C143" s="36"/>
      <c r="D143" s="209" t="s">
        <v>149</v>
      </c>
      <c r="E143" s="36"/>
      <c r="F143" s="210"/>
      <c r="G143" s="36"/>
      <c r="H143" s="36"/>
      <c r="I143" s="211"/>
      <c r="J143" s="36"/>
      <c r="K143" s="36"/>
      <c r="L143" s="39"/>
      <c r="M143" s="212"/>
      <c r="N143" s="213"/>
      <c r="O143" s="71"/>
      <c r="P143" s="71"/>
      <c r="Q143" s="71"/>
      <c r="R143" s="71"/>
      <c r="S143" s="71"/>
      <c r="T143" s="72"/>
      <c r="U143" s="34"/>
      <c r="V143" s="34"/>
      <c r="W143" s="34"/>
      <c r="X143" s="34"/>
      <c r="Y143" s="34"/>
      <c r="Z143" s="34"/>
      <c r="AA143" s="34"/>
      <c r="AB143" s="34"/>
      <c r="AC143" s="34"/>
      <c r="AD143" s="34"/>
      <c r="AE143" s="34"/>
      <c r="AT143" s="16" t="s">
        <v>149</v>
      </c>
      <c r="AU143" s="16" t="s">
        <v>92</v>
      </c>
    </row>
    <row r="144" spans="1:65" s="2" customFormat="1" ht="16.5" customHeight="1">
      <c r="A144" s="34"/>
      <c r="B144" s="35"/>
      <c r="C144" s="186" t="s">
        <v>147</v>
      </c>
      <c r="D144" s="186" t="s">
        <v>135</v>
      </c>
      <c r="E144" s="187" t="s">
        <v>182</v>
      </c>
      <c r="F144" s="188" t="s">
        <v>183</v>
      </c>
      <c r="G144" s="189" t="s">
        <v>145</v>
      </c>
      <c r="H144" s="190">
        <v>576.344</v>
      </c>
      <c r="I144" s="191"/>
      <c r="J144" s="192">
        <f>ROUND(I144*H144,2)</f>
        <v>0</v>
      </c>
      <c r="K144" s="188" t="s">
        <v>139</v>
      </c>
      <c r="L144" s="39"/>
      <c r="M144" s="193" t="s">
        <v>1</v>
      </c>
      <c r="N144" s="194" t="s">
        <v>47</v>
      </c>
      <c r="O144" s="71"/>
      <c r="P144" s="195">
        <f>O144*H144</f>
        <v>0</v>
      </c>
      <c r="Q144" s="195">
        <v>0</v>
      </c>
      <c r="R144" s="195">
        <f>Q144*H144</f>
        <v>0</v>
      </c>
      <c r="S144" s="195">
        <v>0</v>
      </c>
      <c r="T144" s="196">
        <f>S144*H144</f>
        <v>0</v>
      </c>
      <c r="U144" s="34"/>
      <c r="V144" s="34"/>
      <c r="W144" s="34"/>
      <c r="X144" s="34"/>
      <c r="Y144" s="34"/>
      <c r="Z144" s="34"/>
      <c r="AA144" s="34"/>
      <c r="AB144" s="34"/>
      <c r="AC144" s="34"/>
      <c r="AD144" s="34"/>
      <c r="AE144" s="34"/>
      <c r="AR144" s="197" t="s">
        <v>140</v>
      </c>
      <c r="AT144" s="197" t="s">
        <v>135</v>
      </c>
      <c r="AU144" s="197" t="s">
        <v>92</v>
      </c>
      <c r="AY144" s="16" t="s">
        <v>133</v>
      </c>
      <c r="BE144" s="198">
        <f>IF(N144="základní",J144,0)</f>
        <v>0</v>
      </c>
      <c r="BF144" s="198">
        <f>IF(N144="snížená",J144,0)</f>
        <v>0</v>
      </c>
      <c r="BG144" s="198">
        <f>IF(N144="zákl. přenesená",J144,0)</f>
        <v>0</v>
      </c>
      <c r="BH144" s="198">
        <f>IF(N144="sníž. přenesená",J144,0)</f>
        <v>0</v>
      </c>
      <c r="BI144" s="198">
        <f>IF(N144="nulová",J144,0)</f>
        <v>0</v>
      </c>
      <c r="BJ144" s="16" t="s">
        <v>90</v>
      </c>
      <c r="BK144" s="198">
        <f>ROUND(I144*H144,2)</f>
        <v>0</v>
      </c>
      <c r="BL144" s="16" t="s">
        <v>140</v>
      </c>
      <c r="BM144" s="197" t="s">
        <v>184</v>
      </c>
    </row>
    <row r="145" spans="1:65" s="2" customFormat="1" ht="16.5" customHeight="1">
      <c r="A145" s="34"/>
      <c r="B145" s="35"/>
      <c r="C145" s="186" t="s">
        <v>158</v>
      </c>
      <c r="D145" s="186" t="s">
        <v>135</v>
      </c>
      <c r="E145" s="187" t="s">
        <v>185</v>
      </c>
      <c r="F145" s="188" t="s">
        <v>186</v>
      </c>
      <c r="G145" s="189" t="s">
        <v>145</v>
      </c>
      <c r="H145" s="190">
        <v>11526.88</v>
      </c>
      <c r="I145" s="191"/>
      <c r="J145" s="192">
        <f>ROUND(I145*H145,2)</f>
        <v>0</v>
      </c>
      <c r="K145" s="188" t="s">
        <v>139</v>
      </c>
      <c r="L145" s="39"/>
      <c r="M145" s="193" t="s">
        <v>1</v>
      </c>
      <c r="N145" s="194" t="s">
        <v>47</v>
      </c>
      <c r="O145" s="71"/>
      <c r="P145" s="195">
        <f>O145*H145</f>
        <v>0</v>
      </c>
      <c r="Q145" s="195">
        <v>0</v>
      </c>
      <c r="R145" s="195">
        <f>Q145*H145</f>
        <v>0</v>
      </c>
      <c r="S145" s="195">
        <v>0</v>
      </c>
      <c r="T145" s="196">
        <f>S145*H145</f>
        <v>0</v>
      </c>
      <c r="U145" s="34"/>
      <c r="V145" s="34"/>
      <c r="W145" s="34"/>
      <c r="X145" s="34"/>
      <c r="Y145" s="34"/>
      <c r="Z145" s="34"/>
      <c r="AA145" s="34"/>
      <c r="AB145" s="34"/>
      <c r="AC145" s="34"/>
      <c r="AD145" s="34"/>
      <c r="AE145" s="34"/>
      <c r="AR145" s="197" t="s">
        <v>140</v>
      </c>
      <c r="AT145" s="197" t="s">
        <v>135</v>
      </c>
      <c r="AU145" s="197" t="s">
        <v>92</v>
      </c>
      <c r="AY145" s="16" t="s">
        <v>133</v>
      </c>
      <c r="BE145" s="198">
        <f>IF(N145="základní",J145,0)</f>
        <v>0</v>
      </c>
      <c r="BF145" s="198">
        <f>IF(N145="snížená",J145,0)</f>
        <v>0</v>
      </c>
      <c r="BG145" s="198">
        <f>IF(N145="zákl. přenesená",J145,0)</f>
        <v>0</v>
      </c>
      <c r="BH145" s="198">
        <f>IF(N145="sníž. přenesená",J145,0)</f>
        <v>0</v>
      </c>
      <c r="BI145" s="198">
        <f>IF(N145="nulová",J145,0)</f>
        <v>0</v>
      </c>
      <c r="BJ145" s="16" t="s">
        <v>90</v>
      </c>
      <c r="BK145" s="198">
        <f>ROUND(I145*H145,2)</f>
        <v>0</v>
      </c>
      <c r="BL145" s="16" t="s">
        <v>140</v>
      </c>
      <c r="BM145" s="197" t="s">
        <v>187</v>
      </c>
    </row>
    <row r="146" spans="2:51" s="13" customFormat="1" ht="11.25">
      <c r="B146" s="214"/>
      <c r="C146" s="215"/>
      <c r="D146" s="209" t="s">
        <v>151</v>
      </c>
      <c r="E146" s="215"/>
      <c r="F146" s="216" t="s">
        <v>188</v>
      </c>
      <c r="G146" s="215"/>
      <c r="H146" s="217">
        <v>11526.88</v>
      </c>
      <c r="I146" s="218"/>
      <c r="J146" s="215"/>
      <c r="K146" s="215"/>
      <c r="L146" s="219"/>
      <c r="M146" s="220"/>
      <c r="N146" s="221"/>
      <c r="O146" s="221"/>
      <c r="P146" s="221"/>
      <c r="Q146" s="221"/>
      <c r="R146" s="221"/>
      <c r="S146" s="221"/>
      <c r="T146" s="222"/>
      <c r="AT146" s="223" t="s">
        <v>151</v>
      </c>
      <c r="AU146" s="223" t="s">
        <v>92</v>
      </c>
      <c r="AV146" s="13" t="s">
        <v>92</v>
      </c>
      <c r="AW146" s="13" t="s">
        <v>4</v>
      </c>
      <c r="AX146" s="13" t="s">
        <v>90</v>
      </c>
      <c r="AY146" s="223" t="s">
        <v>133</v>
      </c>
    </row>
    <row r="147" spans="1:65" s="2" customFormat="1" ht="16.5" customHeight="1">
      <c r="A147" s="34"/>
      <c r="B147" s="35"/>
      <c r="C147" s="186" t="s">
        <v>189</v>
      </c>
      <c r="D147" s="186" t="s">
        <v>135</v>
      </c>
      <c r="E147" s="187" t="s">
        <v>190</v>
      </c>
      <c r="F147" s="188" t="s">
        <v>191</v>
      </c>
      <c r="G147" s="189" t="s">
        <v>145</v>
      </c>
      <c r="H147" s="190">
        <v>576.344</v>
      </c>
      <c r="I147" s="191"/>
      <c r="J147" s="192">
        <f>ROUND(I147*H147,2)</f>
        <v>0</v>
      </c>
      <c r="K147" s="188" t="s">
        <v>139</v>
      </c>
      <c r="L147" s="39"/>
      <c r="M147" s="193" t="s">
        <v>1</v>
      </c>
      <c r="N147" s="194" t="s">
        <v>47</v>
      </c>
      <c r="O147" s="71"/>
      <c r="P147" s="195">
        <f>O147*H147</f>
        <v>0</v>
      </c>
      <c r="Q147" s="195">
        <v>0</v>
      </c>
      <c r="R147" s="195">
        <f>Q147*H147</f>
        <v>0</v>
      </c>
      <c r="S147" s="195">
        <v>0</v>
      </c>
      <c r="T147" s="196">
        <f>S147*H147</f>
        <v>0</v>
      </c>
      <c r="U147" s="34"/>
      <c r="V147" s="34"/>
      <c r="W147" s="34"/>
      <c r="X147" s="34"/>
      <c r="Y147" s="34"/>
      <c r="Z147" s="34"/>
      <c r="AA147" s="34"/>
      <c r="AB147" s="34"/>
      <c r="AC147" s="34"/>
      <c r="AD147" s="34"/>
      <c r="AE147" s="34"/>
      <c r="AR147" s="197" t="s">
        <v>140</v>
      </c>
      <c r="AT147" s="197" t="s">
        <v>135</v>
      </c>
      <c r="AU147" s="197" t="s">
        <v>92</v>
      </c>
      <c r="AY147" s="16" t="s">
        <v>133</v>
      </c>
      <c r="BE147" s="198">
        <f>IF(N147="základní",J147,0)</f>
        <v>0</v>
      </c>
      <c r="BF147" s="198">
        <f>IF(N147="snížená",J147,0)</f>
        <v>0</v>
      </c>
      <c r="BG147" s="198">
        <f>IF(N147="zákl. přenesená",J147,0)</f>
        <v>0</v>
      </c>
      <c r="BH147" s="198">
        <f>IF(N147="sníž. přenesená",J147,0)</f>
        <v>0</v>
      </c>
      <c r="BI147" s="198">
        <f>IF(N147="nulová",J147,0)</f>
        <v>0</v>
      </c>
      <c r="BJ147" s="16" t="s">
        <v>90</v>
      </c>
      <c r="BK147" s="198">
        <f>ROUND(I147*H147,2)</f>
        <v>0</v>
      </c>
      <c r="BL147" s="16" t="s">
        <v>140</v>
      </c>
      <c r="BM147" s="197" t="s">
        <v>192</v>
      </c>
    </row>
    <row r="148" spans="2:63" s="12" customFormat="1" ht="25.9" customHeight="1">
      <c r="B148" s="170"/>
      <c r="C148" s="171"/>
      <c r="D148" s="172" t="s">
        <v>81</v>
      </c>
      <c r="E148" s="173" t="s">
        <v>193</v>
      </c>
      <c r="F148" s="173" t="s">
        <v>193</v>
      </c>
      <c r="G148" s="171"/>
      <c r="H148" s="171"/>
      <c r="I148" s="174"/>
      <c r="J148" s="175">
        <f>BK148</f>
        <v>0</v>
      </c>
      <c r="K148" s="171"/>
      <c r="L148" s="176"/>
      <c r="M148" s="177"/>
      <c r="N148" s="178"/>
      <c r="O148" s="178"/>
      <c r="P148" s="179">
        <f>P149+P152+P155+P160+P165</f>
        <v>0</v>
      </c>
      <c r="Q148" s="178"/>
      <c r="R148" s="179">
        <f>R149+R152+R155+R160+R165</f>
        <v>0</v>
      </c>
      <c r="S148" s="178"/>
      <c r="T148" s="180">
        <f>T149+T152+T155+T160+T165</f>
        <v>0</v>
      </c>
      <c r="AR148" s="181" t="s">
        <v>166</v>
      </c>
      <c r="AT148" s="182" t="s">
        <v>81</v>
      </c>
      <c r="AU148" s="182" t="s">
        <v>82</v>
      </c>
      <c r="AY148" s="181" t="s">
        <v>133</v>
      </c>
      <c r="BK148" s="183">
        <f>BK149+BK152+BK155+BK160+BK165</f>
        <v>0</v>
      </c>
    </row>
    <row r="149" spans="2:63" s="12" customFormat="1" ht="22.9" customHeight="1">
      <c r="B149" s="170"/>
      <c r="C149" s="171"/>
      <c r="D149" s="172" t="s">
        <v>81</v>
      </c>
      <c r="E149" s="184" t="s">
        <v>194</v>
      </c>
      <c r="F149" s="184" t="s">
        <v>195</v>
      </c>
      <c r="G149" s="171"/>
      <c r="H149" s="171"/>
      <c r="I149" s="174"/>
      <c r="J149" s="185">
        <f>BK149</f>
        <v>0</v>
      </c>
      <c r="K149" s="171"/>
      <c r="L149" s="176"/>
      <c r="M149" s="177"/>
      <c r="N149" s="178"/>
      <c r="O149" s="178"/>
      <c r="P149" s="179">
        <f>SUM(P150:P151)</f>
        <v>0</v>
      </c>
      <c r="Q149" s="178"/>
      <c r="R149" s="179">
        <f>SUM(R150:R151)</f>
        <v>0</v>
      </c>
      <c r="S149" s="178"/>
      <c r="T149" s="180">
        <f>SUM(T150:T151)</f>
        <v>0</v>
      </c>
      <c r="AR149" s="181" t="s">
        <v>166</v>
      </c>
      <c r="AT149" s="182" t="s">
        <v>81</v>
      </c>
      <c r="AU149" s="182" t="s">
        <v>90</v>
      </c>
      <c r="AY149" s="181" t="s">
        <v>133</v>
      </c>
      <c r="BK149" s="183">
        <f>SUM(BK150:BK151)</f>
        <v>0</v>
      </c>
    </row>
    <row r="150" spans="1:65" s="2" customFormat="1" ht="16.5" customHeight="1">
      <c r="A150" s="34"/>
      <c r="B150" s="35"/>
      <c r="C150" s="186" t="s">
        <v>196</v>
      </c>
      <c r="D150" s="186" t="s">
        <v>135</v>
      </c>
      <c r="E150" s="187" t="s">
        <v>197</v>
      </c>
      <c r="F150" s="188" t="s">
        <v>198</v>
      </c>
      <c r="G150" s="189" t="s">
        <v>174</v>
      </c>
      <c r="H150" s="190">
        <v>1</v>
      </c>
      <c r="I150" s="191"/>
      <c r="J150" s="192">
        <f>ROUND(I150*H150,2)</f>
        <v>0</v>
      </c>
      <c r="K150" s="188" t="s">
        <v>139</v>
      </c>
      <c r="L150" s="39"/>
      <c r="M150" s="193" t="s">
        <v>1</v>
      </c>
      <c r="N150" s="194" t="s">
        <v>47</v>
      </c>
      <c r="O150" s="71"/>
      <c r="P150" s="195">
        <f>O150*H150</f>
        <v>0</v>
      </c>
      <c r="Q150" s="195">
        <v>0</v>
      </c>
      <c r="R150" s="195">
        <f>Q150*H150</f>
        <v>0</v>
      </c>
      <c r="S150" s="195">
        <v>0</v>
      </c>
      <c r="T150" s="196">
        <f>S150*H150</f>
        <v>0</v>
      </c>
      <c r="U150" s="34"/>
      <c r="V150" s="34"/>
      <c r="W150" s="34"/>
      <c r="X150" s="34"/>
      <c r="Y150" s="34"/>
      <c r="Z150" s="34"/>
      <c r="AA150" s="34"/>
      <c r="AB150" s="34"/>
      <c r="AC150" s="34"/>
      <c r="AD150" s="34"/>
      <c r="AE150" s="34"/>
      <c r="AR150" s="197" t="s">
        <v>199</v>
      </c>
      <c r="AT150" s="197" t="s">
        <v>135</v>
      </c>
      <c r="AU150" s="197" t="s">
        <v>92</v>
      </c>
      <c r="AY150" s="16" t="s">
        <v>133</v>
      </c>
      <c r="BE150" s="198">
        <f>IF(N150="základní",J150,0)</f>
        <v>0</v>
      </c>
      <c r="BF150" s="198">
        <f>IF(N150="snížená",J150,0)</f>
        <v>0</v>
      </c>
      <c r="BG150" s="198">
        <f>IF(N150="zákl. přenesená",J150,0)</f>
        <v>0</v>
      </c>
      <c r="BH150" s="198">
        <f>IF(N150="sníž. přenesená",J150,0)</f>
        <v>0</v>
      </c>
      <c r="BI150" s="198">
        <f>IF(N150="nulová",J150,0)</f>
        <v>0</v>
      </c>
      <c r="BJ150" s="16" t="s">
        <v>90</v>
      </c>
      <c r="BK150" s="198">
        <f>ROUND(I150*H150,2)</f>
        <v>0</v>
      </c>
      <c r="BL150" s="16" t="s">
        <v>199</v>
      </c>
      <c r="BM150" s="197" t="s">
        <v>200</v>
      </c>
    </row>
    <row r="151" spans="1:47" s="2" customFormat="1" ht="58.5">
      <c r="A151" s="34"/>
      <c r="B151" s="35"/>
      <c r="C151" s="36"/>
      <c r="D151" s="209" t="s">
        <v>149</v>
      </c>
      <c r="E151" s="36"/>
      <c r="F151" s="210" t="s">
        <v>201</v>
      </c>
      <c r="G151" s="36"/>
      <c r="H151" s="36"/>
      <c r="I151" s="211"/>
      <c r="J151" s="36"/>
      <c r="K151" s="36"/>
      <c r="L151" s="39"/>
      <c r="M151" s="212"/>
      <c r="N151" s="213"/>
      <c r="O151" s="71"/>
      <c r="P151" s="71"/>
      <c r="Q151" s="71"/>
      <c r="R151" s="71"/>
      <c r="S151" s="71"/>
      <c r="T151" s="72"/>
      <c r="U151" s="34"/>
      <c r="V151" s="34"/>
      <c r="W151" s="34"/>
      <c r="X151" s="34"/>
      <c r="Y151" s="34"/>
      <c r="Z151" s="34"/>
      <c r="AA151" s="34"/>
      <c r="AB151" s="34"/>
      <c r="AC151" s="34"/>
      <c r="AD151" s="34"/>
      <c r="AE151" s="34"/>
      <c r="AT151" s="16" t="s">
        <v>149</v>
      </c>
      <c r="AU151" s="16" t="s">
        <v>92</v>
      </c>
    </row>
    <row r="152" spans="2:63" s="12" customFormat="1" ht="22.9" customHeight="1">
      <c r="B152" s="170"/>
      <c r="C152" s="171"/>
      <c r="D152" s="172" t="s">
        <v>81</v>
      </c>
      <c r="E152" s="184" t="s">
        <v>202</v>
      </c>
      <c r="F152" s="184" t="s">
        <v>203</v>
      </c>
      <c r="G152" s="171"/>
      <c r="H152" s="171"/>
      <c r="I152" s="174"/>
      <c r="J152" s="185">
        <f>BK152</f>
        <v>0</v>
      </c>
      <c r="K152" s="171"/>
      <c r="L152" s="176"/>
      <c r="M152" s="177"/>
      <c r="N152" s="178"/>
      <c r="O152" s="178"/>
      <c r="P152" s="179">
        <f>SUM(P153:P154)</f>
        <v>0</v>
      </c>
      <c r="Q152" s="178"/>
      <c r="R152" s="179">
        <f>SUM(R153:R154)</f>
        <v>0</v>
      </c>
      <c r="S152" s="178"/>
      <c r="T152" s="180">
        <f>SUM(T153:T154)</f>
        <v>0</v>
      </c>
      <c r="AR152" s="181" t="s">
        <v>166</v>
      </c>
      <c r="AT152" s="182" t="s">
        <v>81</v>
      </c>
      <c r="AU152" s="182" t="s">
        <v>90</v>
      </c>
      <c r="AY152" s="181" t="s">
        <v>133</v>
      </c>
      <c r="BK152" s="183">
        <f>SUM(BK153:BK154)</f>
        <v>0</v>
      </c>
    </row>
    <row r="153" spans="1:65" s="2" customFormat="1" ht="16.5" customHeight="1">
      <c r="A153" s="34"/>
      <c r="B153" s="35"/>
      <c r="C153" s="186" t="s">
        <v>204</v>
      </c>
      <c r="D153" s="186" t="s">
        <v>135</v>
      </c>
      <c r="E153" s="187" t="s">
        <v>205</v>
      </c>
      <c r="F153" s="188" t="s">
        <v>206</v>
      </c>
      <c r="G153" s="189" t="s">
        <v>174</v>
      </c>
      <c r="H153" s="190">
        <v>1</v>
      </c>
      <c r="I153" s="191"/>
      <c r="J153" s="192">
        <f>ROUND(I153*H153,2)</f>
        <v>0</v>
      </c>
      <c r="K153" s="188" t="s">
        <v>139</v>
      </c>
      <c r="L153" s="39"/>
      <c r="M153" s="193" t="s">
        <v>1</v>
      </c>
      <c r="N153" s="194" t="s">
        <v>47</v>
      </c>
      <c r="O153" s="71"/>
      <c r="P153" s="195">
        <f>O153*H153</f>
        <v>0</v>
      </c>
      <c r="Q153" s="195">
        <v>0</v>
      </c>
      <c r="R153" s="195">
        <f>Q153*H153</f>
        <v>0</v>
      </c>
      <c r="S153" s="195">
        <v>0</v>
      </c>
      <c r="T153" s="196">
        <f>S153*H153</f>
        <v>0</v>
      </c>
      <c r="U153" s="34"/>
      <c r="V153" s="34"/>
      <c r="W153" s="34"/>
      <c r="X153" s="34"/>
      <c r="Y153" s="34"/>
      <c r="Z153" s="34"/>
      <c r="AA153" s="34"/>
      <c r="AB153" s="34"/>
      <c r="AC153" s="34"/>
      <c r="AD153" s="34"/>
      <c r="AE153" s="34"/>
      <c r="AR153" s="197" t="s">
        <v>199</v>
      </c>
      <c r="AT153" s="197" t="s">
        <v>135</v>
      </c>
      <c r="AU153" s="197" t="s">
        <v>92</v>
      </c>
      <c r="AY153" s="16" t="s">
        <v>133</v>
      </c>
      <c r="BE153" s="198">
        <f>IF(N153="základní",J153,0)</f>
        <v>0</v>
      </c>
      <c r="BF153" s="198">
        <f>IF(N153="snížená",J153,0)</f>
        <v>0</v>
      </c>
      <c r="BG153" s="198">
        <f>IF(N153="zákl. přenesená",J153,0)</f>
        <v>0</v>
      </c>
      <c r="BH153" s="198">
        <f>IF(N153="sníž. přenesená",J153,0)</f>
        <v>0</v>
      </c>
      <c r="BI153" s="198">
        <f>IF(N153="nulová",J153,0)</f>
        <v>0</v>
      </c>
      <c r="BJ153" s="16" t="s">
        <v>90</v>
      </c>
      <c r="BK153" s="198">
        <f>ROUND(I153*H153,2)</f>
        <v>0</v>
      </c>
      <c r="BL153" s="16" t="s">
        <v>199</v>
      </c>
      <c r="BM153" s="197" t="s">
        <v>207</v>
      </c>
    </row>
    <row r="154" spans="1:47" s="2" customFormat="1" ht="97.5">
      <c r="A154" s="34"/>
      <c r="B154" s="35"/>
      <c r="C154" s="36"/>
      <c r="D154" s="209" t="s">
        <v>149</v>
      </c>
      <c r="E154" s="36"/>
      <c r="F154" s="210" t="s">
        <v>208</v>
      </c>
      <c r="G154" s="36"/>
      <c r="H154" s="36"/>
      <c r="I154" s="211"/>
      <c r="J154" s="36"/>
      <c r="K154" s="36"/>
      <c r="L154" s="39"/>
      <c r="M154" s="212"/>
      <c r="N154" s="213"/>
      <c r="O154" s="71"/>
      <c r="P154" s="71"/>
      <c r="Q154" s="71"/>
      <c r="R154" s="71"/>
      <c r="S154" s="71"/>
      <c r="T154" s="72"/>
      <c r="U154" s="34"/>
      <c r="V154" s="34"/>
      <c r="W154" s="34"/>
      <c r="X154" s="34"/>
      <c r="Y154" s="34"/>
      <c r="Z154" s="34"/>
      <c r="AA154" s="34"/>
      <c r="AB154" s="34"/>
      <c r="AC154" s="34"/>
      <c r="AD154" s="34"/>
      <c r="AE154" s="34"/>
      <c r="AT154" s="16" t="s">
        <v>149</v>
      </c>
      <c r="AU154" s="16" t="s">
        <v>92</v>
      </c>
    </row>
    <row r="155" spans="2:63" s="12" customFormat="1" ht="22.9" customHeight="1">
      <c r="B155" s="170"/>
      <c r="C155" s="171"/>
      <c r="D155" s="172" t="s">
        <v>81</v>
      </c>
      <c r="E155" s="184" t="s">
        <v>209</v>
      </c>
      <c r="F155" s="184" t="s">
        <v>210</v>
      </c>
      <c r="G155" s="171"/>
      <c r="H155" s="171"/>
      <c r="I155" s="174"/>
      <c r="J155" s="185">
        <f>BK155</f>
        <v>0</v>
      </c>
      <c r="K155" s="171"/>
      <c r="L155" s="176"/>
      <c r="M155" s="177"/>
      <c r="N155" s="178"/>
      <c r="O155" s="178"/>
      <c r="P155" s="179">
        <f>SUM(P156:P159)</f>
        <v>0</v>
      </c>
      <c r="Q155" s="178"/>
      <c r="R155" s="179">
        <f>SUM(R156:R159)</f>
        <v>0</v>
      </c>
      <c r="S155" s="178"/>
      <c r="T155" s="180">
        <f>SUM(T156:T159)</f>
        <v>0</v>
      </c>
      <c r="AR155" s="181" t="s">
        <v>166</v>
      </c>
      <c r="AT155" s="182" t="s">
        <v>81</v>
      </c>
      <c r="AU155" s="182" t="s">
        <v>90</v>
      </c>
      <c r="AY155" s="181" t="s">
        <v>133</v>
      </c>
      <c r="BK155" s="183">
        <f>SUM(BK156:BK159)</f>
        <v>0</v>
      </c>
    </row>
    <row r="156" spans="1:65" s="2" customFormat="1" ht="16.5" customHeight="1">
      <c r="A156" s="34"/>
      <c r="B156" s="35"/>
      <c r="C156" s="186" t="s">
        <v>211</v>
      </c>
      <c r="D156" s="186" t="s">
        <v>135</v>
      </c>
      <c r="E156" s="187" t="s">
        <v>212</v>
      </c>
      <c r="F156" s="188" t="s">
        <v>213</v>
      </c>
      <c r="G156" s="189" t="s">
        <v>174</v>
      </c>
      <c r="H156" s="190">
        <v>1</v>
      </c>
      <c r="I156" s="191"/>
      <c r="J156" s="192">
        <f>ROUND(I156*H156,2)</f>
        <v>0</v>
      </c>
      <c r="K156" s="188" t="s">
        <v>139</v>
      </c>
      <c r="L156" s="39"/>
      <c r="M156" s="193" t="s">
        <v>1</v>
      </c>
      <c r="N156" s="194" t="s">
        <v>47</v>
      </c>
      <c r="O156" s="71"/>
      <c r="P156" s="195">
        <f>O156*H156</f>
        <v>0</v>
      </c>
      <c r="Q156" s="195">
        <v>0</v>
      </c>
      <c r="R156" s="195">
        <f>Q156*H156</f>
        <v>0</v>
      </c>
      <c r="S156" s="195">
        <v>0</v>
      </c>
      <c r="T156" s="196">
        <f>S156*H156</f>
        <v>0</v>
      </c>
      <c r="U156" s="34"/>
      <c r="V156" s="34"/>
      <c r="W156" s="34"/>
      <c r="X156" s="34"/>
      <c r="Y156" s="34"/>
      <c r="Z156" s="34"/>
      <c r="AA156" s="34"/>
      <c r="AB156" s="34"/>
      <c r="AC156" s="34"/>
      <c r="AD156" s="34"/>
      <c r="AE156" s="34"/>
      <c r="AR156" s="197" t="s">
        <v>199</v>
      </c>
      <c r="AT156" s="197" t="s">
        <v>135</v>
      </c>
      <c r="AU156" s="197" t="s">
        <v>92</v>
      </c>
      <c r="AY156" s="16" t="s">
        <v>133</v>
      </c>
      <c r="BE156" s="198">
        <f>IF(N156="základní",J156,0)</f>
        <v>0</v>
      </c>
      <c r="BF156" s="198">
        <f>IF(N156="snížená",J156,0)</f>
        <v>0</v>
      </c>
      <c r="BG156" s="198">
        <f>IF(N156="zákl. přenesená",J156,0)</f>
        <v>0</v>
      </c>
      <c r="BH156" s="198">
        <f>IF(N156="sníž. přenesená",J156,0)</f>
        <v>0</v>
      </c>
      <c r="BI156" s="198">
        <f>IF(N156="nulová",J156,0)</f>
        <v>0</v>
      </c>
      <c r="BJ156" s="16" t="s">
        <v>90</v>
      </c>
      <c r="BK156" s="198">
        <f>ROUND(I156*H156,2)</f>
        <v>0</v>
      </c>
      <c r="BL156" s="16" t="s">
        <v>199</v>
      </c>
      <c r="BM156" s="197" t="s">
        <v>214</v>
      </c>
    </row>
    <row r="157" spans="1:47" s="2" customFormat="1" ht="78">
      <c r="A157" s="34"/>
      <c r="B157" s="35"/>
      <c r="C157" s="36"/>
      <c r="D157" s="209" t="s">
        <v>149</v>
      </c>
      <c r="E157" s="36"/>
      <c r="F157" s="210" t="s">
        <v>215</v>
      </c>
      <c r="G157" s="36"/>
      <c r="H157" s="36"/>
      <c r="I157" s="211"/>
      <c r="J157" s="36"/>
      <c r="K157" s="36"/>
      <c r="L157" s="39"/>
      <c r="M157" s="212"/>
      <c r="N157" s="213"/>
      <c r="O157" s="71"/>
      <c r="P157" s="71"/>
      <c r="Q157" s="71"/>
      <c r="R157" s="71"/>
      <c r="S157" s="71"/>
      <c r="T157" s="72"/>
      <c r="U157" s="34"/>
      <c r="V157" s="34"/>
      <c r="W157" s="34"/>
      <c r="X157" s="34"/>
      <c r="Y157" s="34"/>
      <c r="Z157" s="34"/>
      <c r="AA157" s="34"/>
      <c r="AB157" s="34"/>
      <c r="AC157" s="34"/>
      <c r="AD157" s="34"/>
      <c r="AE157" s="34"/>
      <c r="AT157" s="16" t="s">
        <v>149</v>
      </c>
      <c r="AU157" s="16" t="s">
        <v>92</v>
      </c>
    </row>
    <row r="158" spans="1:65" s="2" customFormat="1" ht="16.5" customHeight="1">
      <c r="A158" s="34"/>
      <c r="B158" s="35"/>
      <c r="C158" s="186" t="s">
        <v>216</v>
      </c>
      <c r="D158" s="186" t="s">
        <v>135</v>
      </c>
      <c r="E158" s="187" t="s">
        <v>217</v>
      </c>
      <c r="F158" s="188" t="s">
        <v>218</v>
      </c>
      <c r="G158" s="189" t="s">
        <v>174</v>
      </c>
      <c r="H158" s="190">
        <v>1</v>
      </c>
      <c r="I158" s="191"/>
      <c r="J158" s="192">
        <f>ROUND(I158*H158,2)</f>
        <v>0</v>
      </c>
      <c r="K158" s="188" t="s">
        <v>139</v>
      </c>
      <c r="L158" s="39"/>
      <c r="M158" s="193" t="s">
        <v>1</v>
      </c>
      <c r="N158" s="194" t="s">
        <v>47</v>
      </c>
      <c r="O158" s="71"/>
      <c r="P158" s="195">
        <f>O158*H158</f>
        <v>0</v>
      </c>
      <c r="Q158" s="195">
        <v>0</v>
      </c>
      <c r="R158" s="195">
        <f>Q158*H158</f>
        <v>0</v>
      </c>
      <c r="S158" s="195">
        <v>0</v>
      </c>
      <c r="T158" s="196">
        <f>S158*H158</f>
        <v>0</v>
      </c>
      <c r="U158" s="34"/>
      <c r="V158" s="34"/>
      <c r="W158" s="34"/>
      <c r="X158" s="34"/>
      <c r="Y158" s="34"/>
      <c r="Z158" s="34"/>
      <c r="AA158" s="34"/>
      <c r="AB158" s="34"/>
      <c r="AC158" s="34"/>
      <c r="AD158" s="34"/>
      <c r="AE158" s="34"/>
      <c r="AR158" s="197" t="s">
        <v>199</v>
      </c>
      <c r="AT158" s="197" t="s">
        <v>135</v>
      </c>
      <c r="AU158" s="197" t="s">
        <v>92</v>
      </c>
      <c r="AY158" s="16" t="s">
        <v>133</v>
      </c>
      <c r="BE158" s="198">
        <f>IF(N158="základní",J158,0)</f>
        <v>0</v>
      </c>
      <c r="BF158" s="198">
        <f>IF(N158="snížená",J158,0)</f>
        <v>0</v>
      </c>
      <c r="BG158" s="198">
        <f>IF(N158="zákl. přenesená",J158,0)</f>
        <v>0</v>
      </c>
      <c r="BH158" s="198">
        <f>IF(N158="sníž. přenesená",J158,0)</f>
        <v>0</v>
      </c>
      <c r="BI158" s="198">
        <f>IF(N158="nulová",J158,0)</f>
        <v>0</v>
      </c>
      <c r="BJ158" s="16" t="s">
        <v>90</v>
      </c>
      <c r="BK158" s="198">
        <f>ROUND(I158*H158,2)</f>
        <v>0</v>
      </c>
      <c r="BL158" s="16" t="s">
        <v>199</v>
      </c>
      <c r="BM158" s="197" t="s">
        <v>219</v>
      </c>
    </row>
    <row r="159" spans="1:47" s="2" customFormat="1" ht="19.5">
      <c r="A159" s="34"/>
      <c r="B159" s="35"/>
      <c r="C159" s="36"/>
      <c r="D159" s="209" t="s">
        <v>149</v>
      </c>
      <c r="E159" s="36"/>
      <c r="F159" s="210" t="s">
        <v>220</v>
      </c>
      <c r="G159" s="36"/>
      <c r="H159" s="36"/>
      <c r="I159" s="211"/>
      <c r="J159" s="36"/>
      <c r="K159" s="36"/>
      <c r="L159" s="39"/>
      <c r="M159" s="212"/>
      <c r="N159" s="213"/>
      <c r="O159" s="71"/>
      <c r="P159" s="71"/>
      <c r="Q159" s="71"/>
      <c r="R159" s="71"/>
      <c r="S159" s="71"/>
      <c r="T159" s="72"/>
      <c r="U159" s="34"/>
      <c r="V159" s="34"/>
      <c r="W159" s="34"/>
      <c r="X159" s="34"/>
      <c r="Y159" s="34"/>
      <c r="Z159" s="34"/>
      <c r="AA159" s="34"/>
      <c r="AB159" s="34"/>
      <c r="AC159" s="34"/>
      <c r="AD159" s="34"/>
      <c r="AE159" s="34"/>
      <c r="AT159" s="16" t="s">
        <v>149</v>
      </c>
      <c r="AU159" s="16" t="s">
        <v>92</v>
      </c>
    </row>
    <row r="160" spans="2:63" s="12" customFormat="1" ht="22.9" customHeight="1">
      <c r="B160" s="170"/>
      <c r="C160" s="171"/>
      <c r="D160" s="172" t="s">
        <v>81</v>
      </c>
      <c r="E160" s="184" t="s">
        <v>221</v>
      </c>
      <c r="F160" s="184" t="s">
        <v>222</v>
      </c>
      <c r="G160" s="171"/>
      <c r="H160" s="171"/>
      <c r="I160" s="174"/>
      <c r="J160" s="185">
        <f>BK160</f>
        <v>0</v>
      </c>
      <c r="K160" s="171"/>
      <c r="L160" s="176"/>
      <c r="M160" s="177"/>
      <c r="N160" s="178"/>
      <c r="O160" s="178"/>
      <c r="P160" s="179">
        <f>SUM(P161:P164)</f>
        <v>0</v>
      </c>
      <c r="Q160" s="178"/>
      <c r="R160" s="179">
        <f>SUM(R161:R164)</f>
        <v>0</v>
      </c>
      <c r="S160" s="178"/>
      <c r="T160" s="180">
        <f>SUM(T161:T164)</f>
        <v>0</v>
      </c>
      <c r="AR160" s="181" t="s">
        <v>166</v>
      </c>
      <c r="AT160" s="182" t="s">
        <v>81</v>
      </c>
      <c r="AU160" s="182" t="s">
        <v>90</v>
      </c>
      <c r="AY160" s="181" t="s">
        <v>133</v>
      </c>
      <c r="BK160" s="183">
        <f>SUM(BK161:BK164)</f>
        <v>0</v>
      </c>
    </row>
    <row r="161" spans="1:65" s="2" customFormat="1" ht="16.5" customHeight="1">
      <c r="A161" s="34"/>
      <c r="B161" s="35"/>
      <c r="C161" s="186" t="s">
        <v>8</v>
      </c>
      <c r="D161" s="186" t="s">
        <v>135</v>
      </c>
      <c r="E161" s="187" t="s">
        <v>223</v>
      </c>
      <c r="F161" s="188" t="s">
        <v>224</v>
      </c>
      <c r="G161" s="189" t="s">
        <v>174</v>
      </c>
      <c r="H161" s="190">
        <v>1</v>
      </c>
      <c r="I161" s="191"/>
      <c r="J161" s="192">
        <f>ROUND(I161*H161,2)</f>
        <v>0</v>
      </c>
      <c r="K161" s="188" t="s">
        <v>139</v>
      </c>
      <c r="L161" s="39"/>
      <c r="M161" s="193" t="s">
        <v>1</v>
      </c>
      <c r="N161" s="194" t="s">
        <v>47</v>
      </c>
      <c r="O161" s="71"/>
      <c r="P161" s="195">
        <f>O161*H161</f>
        <v>0</v>
      </c>
      <c r="Q161" s="195">
        <v>0</v>
      </c>
      <c r="R161" s="195">
        <f>Q161*H161</f>
        <v>0</v>
      </c>
      <c r="S161" s="195">
        <v>0</v>
      </c>
      <c r="T161" s="196">
        <f>S161*H161</f>
        <v>0</v>
      </c>
      <c r="U161" s="34"/>
      <c r="V161" s="34"/>
      <c r="W161" s="34"/>
      <c r="X161" s="34"/>
      <c r="Y161" s="34"/>
      <c r="Z161" s="34"/>
      <c r="AA161" s="34"/>
      <c r="AB161" s="34"/>
      <c r="AC161" s="34"/>
      <c r="AD161" s="34"/>
      <c r="AE161" s="34"/>
      <c r="AR161" s="197" t="s">
        <v>199</v>
      </c>
      <c r="AT161" s="197" t="s">
        <v>135</v>
      </c>
      <c r="AU161" s="197" t="s">
        <v>92</v>
      </c>
      <c r="AY161" s="16" t="s">
        <v>133</v>
      </c>
      <c r="BE161" s="198">
        <f>IF(N161="základní",J161,0)</f>
        <v>0</v>
      </c>
      <c r="BF161" s="198">
        <f>IF(N161="snížená",J161,0)</f>
        <v>0</v>
      </c>
      <c r="BG161" s="198">
        <f>IF(N161="zákl. přenesená",J161,0)</f>
        <v>0</v>
      </c>
      <c r="BH161" s="198">
        <f>IF(N161="sníž. přenesená",J161,0)</f>
        <v>0</v>
      </c>
      <c r="BI161" s="198">
        <f>IF(N161="nulová",J161,0)</f>
        <v>0</v>
      </c>
      <c r="BJ161" s="16" t="s">
        <v>90</v>
      </c>
      <c r="BK161" s="198">
        <f>ROUND(I161*H161,2)</f>
        <v>0</v>
      </c>
      <c r="BL161" s="16" t="s">
        <v>199</v>
      </c>
      <c r="BM161" s="197" t="s">
        <v>225</v>
      </c>
    </row>
    <row r="162" spans="1:47" s="2" customFormat="1" ht="29.25">
      <c r="A162" s="34"/>
      <c r="B162" s="35"/>
      <c r="C162" s="36"/>
      <c r="D162" s="209" t="s">
        <v>149</v>
      </c>
      <c r="E162" s="36"/>
      <c r="F162" s="210" t="s">
        <v>226</v>
      </c>
      <c r="G162" s="36"/>
      <c r="H162" s="36"/>
      <c r="I162" s="211"/>
      <c r="J162" s="36"/>
      <c r="K162" s="36"/>
      <c r="L162" s="39"/>
      <c r="M162" s="212"/>
      <c r="N162" s="213"/>
      <c r="O162" s="71"/>
      <c r="P162" s="71"/>
      <c r="Q162" s="71"/>
      <c r="R162" s="71"/>
      <c r="S162" s="71"/>
      <c r="T162" s="72"/>
      <c r="U162" s="34"/>
      <c r="V162" s="34"/>
      <c r="W162" s="34"/>
      <c r="X162" s="34"/>
      <c r="Y162" s="34"/>
      <c r="Z162" s="34"/>
      <c r="AA162" s="34"/>
      <c r="AB162" s="34"/>
      <c r="AC162" s="34"/>
      <c r="AD162" s="34"/>
      <c r="AE162" s="34"/>
      <c r="AT162" s="16" t="s">
        <v>149</v>
      </c>
      <c r="AU162" s="16" t="s">
        <v>92</v>
      </c>
    </row>
    <row r="163" spans="1:65" s="2" customFormat="1" ht="16.5" customHeight="1">
      <c r="A163" s="34"/>
      <c r="B163" s="35"/>
      <c r="C163" s="186" t="s">
        <v>227</v>
      </c>
      <c r="D163" s="186" t="s">
        <v>135</v>
      </c>
      <c r="E163" s="187" t="s">
        <v>228</v>
      </c>
      <c r="F163" s="188" t="s">
        <v>229</v>
      </c>
      <c r="G163" s="189" t="s">
        <v>174</v>
      </c>
      <c r="H163" s="190">
        <v>1</v>
      </c>
      <c r="I163" s="191"/>
      <c r="J163" s="192">
        <f>ROUND(I163*H163,2)</f>
        <v>0</v>
      </c>
      <c r="K163" s="188" t="s">
        <v>139</v>
      </c>
      <c r="L163" s="39"/>
      <c r="M163" s="193" t="s">
        <v>1</v>
      </c>
      <c r="N163" s="194" t="s">
        <v>47</v>
      </c>
      <c r="O163" s="71"/>
      <c r="P163" s="195">
        <f>O163*H163</f>
        <v>0</v>
      </c>
      <c r="Q163" s="195">
        <v>0</v>
      </c>
      <c r="R163" s="195">
        <f>Q163*H163</f>
        <v>0</v>
      </c>
      <c r="S163" s="195">
        <v>0</v>
      </c>
      <c r="T163" s="196">
        <f>S163*H163</f>
        <v>0</v>
      </c>
      <c r="U163" s="34"/>
      <c r="V163" s="34"/>
      <c r="W163" s="34"/>
      <c r="X163" s="34"/>
      <c r="Y163" s="34"/>
      <c r="Z163" s="34"/>
      <c r="AA163" s="34"/>
      <c r="AB163" s="34"/>
      <c r="AC163" s="34"/>
      <c r="AD163" s="34"/>
      <c r="AE163" s="34"/>
      <c r="AR163" s="197" t="s">
        <v>199</v>
      </c>
      <c r="AT163" s="197" t="s">
        <v>135</v>
      </c>
      <c r="AU163" s="197" t="s">
        <v>92</v>
      </c>
      <c r="AY163" s="16" t="s">
        <v>133</v>
      </c>
      <c r="BE163" s="198">
        <f>IF(N163="základní",J163,0)</f>
        <v>0</v>
      </c>
      <c r="BF163" s="198">
        <f>IF(N163="snížená",J163,0)</f>
        <v>0</v>
      </c>
      <c r="BG163" s="198">
        <f>IF(N163="zákl. přenesená",J163,0)</f>
        <v>0</v>
      </c>
      <c r="BH163" s="198">
        <f>IF(N163="sníž. přenesená",J163,0)</f>
        <v>0</v>
      </c>
      <c r="BI163" s="198">
        <f>IF(N163="nulová",J163,0)</f>
        <v>0</v>
      </c>
      <c r="BJ163" s="16" t="s">
        <v>90</v>
      </c>
      <c r="BK163" s="198">
        <f>ROUND(I163*H163,2)</f>
        <v>0</v>
      </c>
      <c r="BL163" s="16" t="s">
        <v>199</v>
      </c>
      <c r="BM163" s="197" t="s">
        <v>230</v>
      </c>
    </row>
    <row r="164" spans="1:47" s="2" customFormat="1" ht="29.25">
      <c r="A164" s="34"/>
      <c r="B164" s="35"/>
      <c r="C164" s="36"/>
      <c r="D164" s="209" t="s">
        <v>149</v>
      </c>
      <c r="E164" s="36"/>
      <c r="F164" s="210" t="s">
        <v>231</v>
      </c>
      <c r="G164" s="36"/>
      <c r="H164" s="36"/>
      <c r="I164" s="211"/>
      <c r="J164" s="36"/>
      <c r="K164" s="36"/>
      <c r="L164" s="39"/>
      <c r="M164" s="212"/>
      <c r="N164" s="213"/>
      <c r="O164" s="71"/>
      <c r="P164" s="71"/>
      <c r="Q164" s="71"/>
      <c r="R164" s="71"/>
      <c r="S164" s="71"/>
      <c r="T164" s="72"/>
      <c r="U164" s="34"/>
      <c r="V164" s="34"/>
      <c r="W164" s="34"/>
      <c r="X164" s="34"/>
      <c r="Y164" s="34"/>
      <c r="Z164" s="34"/>
      <c r="AA164" s="34"/>
      <c r="AB164" s="34"/>
      <c r="AC164" s="34"/>
      <c r="AD164" s="34"/>
      <c r="AE164" s="34"/>
      <c r="AT164" s="16" t="s">
        <v>149</v>
      </c>
      <c r="AU164" s="16" t="s">
        <v>92</v>
      </c>
    </row>
    <row r="165" spans="2:63" s="12" customFormat="1" ht="22.9" customHeight="1">
      <c r="B165" s="170"/>
      <c r="C165" s="171"/>
      <c r="D165" s="172" t="s">
        <v>81</v>
      </c>
      <c r="E165" s="184" t="s">
        <v>232</v>
      </c>
      <c r="F165" s="184" t="s">
        <v>233</v>
      </c>
      <c r="G165" s="171"/>
      <c r="H165" s="171"/>
      <c r="I165" s="174"/>
      <c r="J165" s="185">
        <f>BK165</f>
        <v>0</v>
      </c>
      <c r="K165" s="171"/>
      <c r="L165" s="176"/>
      <c r="M165" s="177"/>
      <c r="N165" s="178"/>
      <c r="O165" s="178"/>
      <c r="P165" s="179">
        <f>SUM(P166:P167)</f>
        <v>0</v>
      </c>
      <c r="Q165" s="178"/>
      <c r="R165" s="179">
        <f>SUM(R166:R167)</f>
        <v>0</v>
      </c>
      <c r="S165" s="178"/>
      <c r="T165" s="180">
        <f>SUM(T166:T167)</f>
        <v>0</v>
      </c>
      <c r="AR165" s="181" t="s">
        <v>166</v>
      </c>
      <c r="AT165" s="182" t="s">
        <v>81</v>
      </c>
      <c r="AU165" s="182" t="s">
        <v>90</v>
      </c>
      <c r="AY165" s="181" t="s">
        <v>133</v>
      </c>
      <c r="BK165" s="183">
        <f>SUM(BK166:BK167)</f>
        <v>0</v>
      </c>
    </row>
    <row r="166" spans="1:65" s="2" customFormat="1" ht="16.5" customHeight="1">
      <c r="A166" s="34"/>
      <c r="B166" s="35"/>
      <c r="C166" s="186" t="s">
        <v>234</v>
      </c>
      <c r="D166" s="186" t="s">
        <v>135</v>
      </c>
      <c r="E166" s="187" t="s">
        <v>235</v>
      </c>
      <c r="F166" s="188" t="s">
        <v>233</v>
      </c>
      <c r="G166" s="189" t="s">
        <v>174</v>
      </c>
      <c r="H166" s="190">
        <v>1</v>
      </c>
      <c r="I166" s="191"/>
      <c r="J166" s="192">
        <f>ROUND(I166*H166,2)</f>
        <v>0</v>
      </c>
      <c r="K166" s="188" t="s">
        <v>139</v>
      </c>
      <c r="L166" s="39"/>
      <c r="M166" s="193" t="s">
        <v>1</v>
      </c>
      <c r="N166" s="194" t="s">
        <v>47</v>
      </c>
      <c r="O166" s="71"/>
      <c r="P166" s="195">
        <f>O166*H166</f>
        <v>0</v>
      </c>
      <c r="Q166" s="195">
        <v>0</v>
      </c>
      <c r="R166" s="195">
        <f>Q166*H166</f>
        <v>0</v>
      </c>
      <c r="S166" s="195">
        <v>0</v>
      </c>
      <c r="T166" s="196">
        <f>S166*H166</f>
        <v>0</v>
      </c>
      <c r="U166" s="34"/>
      <c r="V166" s="34"/>
      <c r="W166" s="34"/>
      <c r="X166" s="34"/>
      <c r="Y166" s="34"/>
      <c r="Z166" s="34"/>
      <c r="AA166" s="34"/>
      <c r="AB166" s="34"/>
      <c r="AC166" s="34"/>
      <c r="AD166" s="34"/>
      <c r="AE166" s="34"/>
      <c r="AR166" s="197" t="s">
        <v>199</v>
      </c>
      <c r="AT166" s="197" t="s">
        <v>135</v>
      </c>
      <c r="AU166" s="197" t="s">
        <v>92</v>
      </c>
      <c r="AY166" s="16" t="s">
        <v>133</v>
      </c>
      <c r="BE166" s="198">
        <f>IF(N166="základní",J166,0)</f>
        <v>0</v>
      </c>
      <c r="BF166" s="198">
        <f>IF(N166="snížená",J166,0)</f>
        <v>0</v>
      </c>
      <c r="BG166" s="198">
        <f>IF(N166="zákl. přenesená",J166,0)</f>
        <v>0</v>
      </c>
      <c r="BH166" s="198">
        <f>IF(N166="sníž. přenesená",J166,0)</f>
        <v>0</v>
      </c>
      <c r="BI166" s="198">
        <f>IF(N166="nulová",J166,0)</f>
        <v>0</v>
      </c>
      <c r="BJ166" s="16" t="s">
        <v>90</v>
      </c>
      <c r="BK166" s="198">
        <f>ROUND(I166*H166,2)</f>
        <v>0</v>
      </c>
      <c r="BL166" s="16" t="s">
        <v>199</v>
      </c>
      <c r="BM166" s="197" t="s">
        <v>236</v>
      </c>
    </row>
    <row r="167" spans="1:47" s="2" customFormat="1" ht="107.25">
      <c r="A167" s="34"/>
      <c r="B167" s="35"/>
      <c r="C167" s="36"/>
      <c r="D167" s="209" t="s">
        <v>149</v>
      </c>
      <c r="E167" s="36"/>
      <c r="F167" s="210" t="s">
        <v>237</v>
      </c>
      <c r="G167" s="36"/>
      <c r="H167" s="36"/>
      <c r="I167" s="211"/>
      <c r="J167" s="36"/>
      <c r="K167" s="36"/>
      <c r="L167" s="39"/>
      <c r="M167" s="224"/>
      <c r="N167" s="225"/>
      <c r="O167" s="226"/>
      <c r="P167" s="226"/>
      <c r="Q167" s="226"/>
      <c r="R167" s="226"/>
      <c r="S167" s="226"/>
      <c r="T167" s="227"/>
      <c r="U167" s="34"/>
      <c r="V167" s="34"/>
      <c r="W167" s="34"/>
      <c r="X167" s="34"/>
      <c r="Y167" s="34"/>
      <c r="Z167" s="34"/>
      <c r="AA167" s="34"/>
      <c r="AB167" s="34"/>
      <c r="AC167" s="34"/>
      <c r="AD167" s="34"/>
      <c r="AE167" s="34"/>
      <c r="AT167" s="16" t="s">
        <v>149</v>
      </c>
      <c r="AU167" s="16" t="s">
        <v>92</v>
      </c>
    </row>
    <row r="168" spans="1:31" s="2" customFormat="1" ht="6.95" customHeight="1">
      <c r="A168" s="34"/>
      <c r="B168" s="54"/>
      <c r="C168" s="55"/>
      <c r="D168" s="55"/>
      <c r="E168" s="55"/>
      <c r="F168" s="55"/>
      <c r="G168" s="55"/>
      <c r="H168" s="55"/>
      <c r="I168" s="55"/>
      <c r="J168" s="55"/>
      <c r="K168" s="55"/>
      <c r="L168" s="39"/>
      <c r="M168" s="34"/>
      <c r="O168" s="34"/>
      <c r="P168" s="34"/>
      <c r="Q168" s="34"/>
      <c r="R168" s="34"/>
      <c r="S168" s="34"/>
      <c r="T168" s="34"/>
      <c r="U168" s="34"/>
      <c r="V168" s="34"/>
      <c r="W168" s="34"/>
      <c r="X168" s="34"/>
      <c r="Y168" s="34"/>
      <c r="Z168" s="34"/>
      <c r="AA168" s="34"/>
      <c r="AB168" s="34"/>
      <c r="AC168" s="34"/>
      <c r="AD168" s="34"/>
      <c r="AE168" s="34"/>
    </row>
  </sheetData>
  <sheetProtection algorithmName="SHA-512" hashValue="6w+uZ4xnN9OOLxxaFxIGN8E2H1eWeoNLFlNFYZ+7iyNRDMIeHJT66upE4X+txCyUaMeK7CtCcsNWHH3cJqd/7w==" saltValue="M0lRruNtIOAVTl8lpNr8lg==" spinCount="100000" sheet="1" objects="1" scenarios="1" formatColumns="0" formatRows="0" autoFilter="0"/>
  <autoFilter ref="C125:K167"/>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85"/>
  <sheetViews>
    <sheetView showGridLines="0" workbookViewId="0" topLeftCell="A148"/>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0"/>
      <c r="M2" s="280"/>
      <c r="N2" s="280"/>
      <c r="O2" s="280"/>
      <c r="P2" s="280"/>
      <c r="Q2" s="280"/>
      <c r="R2" s="280"/>
      <c r="S2" s="280"/>
      <c r="T2" s="280"/>
      <c r="U2" s="280"/>
      <c r="V2" s="280"/>
      <c r="AT2" s="16" t="s">
        <v>95</v>
      </c>
    </row>
    <row r="3" spans="2:46" s="1" customFormat="1" ht="6.95" customHeight="1">
      <c r="B3" s="108"/>
      <c r="C3" s="109"/>
      <c r="D3" s="109"/>
      <c r="E3" s="109"/>
      <c r="F3" s="109"/>
      <c r="G3" s="109"/>
      <c r="H3" s="109"/>
      <c r="I3" s="109"/>
      <c r="J3" s="109"/>
      <c r="K3" s="109"/>
      <c r="L3" s="19"/>
      <c r="AT3" s="16" t="s">
        <v>92</v>
      </c>
    </row>
    <row r="4" spans="2:46" s="1" customFormat="1" ht="24.95" customHeight="1">
      <c r="B4" s="19"/>
      <c r="D4" s="110" t="s">
        <v>99</v>
      </c>
      <c r="L4" s="19"/>
      <c r="M4" s="111" t="s">
        <v>10</v>
      </c>
      <c r="AT4" s="16" t="s">
        <v>4</v>
      </c>
    </row>
    <row r="5" spans="2:12" s="1" customFormat="1" ht="6.95" customHeight="1">
      <c r="B5" s="19"/>
      <c r="L5" s="19"/>
    </row>
    <row r="6" spans="2:12" s="1" customFormat="1" ht="12" customHeight="1">
      <c r="B6" s="19"/>
      <c r="D6" s="112" t="s">
        <v>16</v>
      </c>
      <c r="L6" s="19"/>
    </row>
    <row r="7" spans="2:12" s="1" customFormat="1" ht="16.5" customHeight="1">
      <c r="B7" s="19"/>
      <c r="E7" s="281" t="str">
        <f>'Rekapitulace stavby'!K6</f>
        <v>ŠKOLNÍ FARMA NA ZEMĚDĚLCE – ČÍNOV A SOUVISEJÍCÍ ČINNOST _ DBP</v>
      </c>
      <c r="F7" s="282"/>
      <c r="G7" s="282"/>
      <c r="H7" s="282"/>
      <c r="L7" s="19"/>
    </row>
    <row r="8" spans="1:31"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283" t="s">
        <v>238</v>
      </c>
      <c r="F9" s="284"/>
      <c r="G9" s="284"/>
      <c r="H9" s="284"/>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19</v>
      </c>
      <c r="G11" s="34"/>
      <c r="H11" s="34"/>
      <c r="I11" s="112" t="s">
        <v>20</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22</v>
      </c>
      <c r="E12" s="34"/>
      <c r="F12" s="113" t="s">
        <v>23</v>
      </c>
      <c r="G12" s="34"/>
      <c r="H12" s="34"/>
      <c r="I12" s="112" t="s">
        <v>24</v>
      </c>
      <c r="J12" s="114" t="str">
        <f>'Rekapitulace stavby'!AN8</f>
        <v>27. 6. 2021</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30</v>
      </c>
      <c r="E14" s="34"/>
      <c r="F14" s="34"/>
      <c r="G14" s="34"/>
      <c r="H14" s="34"/>
      <c r="I14" s="112" t="s">
        <v>31</v>
      </c>
      <c r="J14" s="113"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32</v>
      </c>
      <c r="F15" s="34"/>
      <c r="G15" s="34"/>
      <c r="H15" s="34"/>
      <c r="I15" s="112" t="s">
        <v>33</v>
      </c>
      <c r="J15" s="113"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34</v>
      </c>
      <c r="E17" s="34"/>
      <c r="F17" s="34"/>
      <c r="G17" s="34"/>
      <c r="H17" s="34"/>
      <c r="I17" s="112" t="s">
        <v>31</v>
      </c>
      <c r="J17" s="29"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85" t="str">
        <f>'Rekapitulace stavby'!E14</f>
        <v>Vyplň údaj</v>
      </c>
      <c r="F18" s="286"/>
      <c r="G18" s="286"/>
      <c r="H18" s="286"/>
      <c r="I18" s="112" t="s">
        <v>33</v>
      </c>
      <c r="J18" s="29"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36</v>
      </c>
      <c r="E20" s="34"/>
      <c r="F20" s="34"/>
      <c r="G20" s="34"/>
      <c r="H20" s="34"/>
      <c r="I20" s="112" t="s">
        <v>31</v>
      </c>
      <c r="J20" s="113"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37</v>
      </c>
      <c r="F21" s="34"/>
      <c r="G21" s="34"/>
      <c r="H21" s="34"/>
      <c r="I21" s="112" t="s">
        <v>33</v>
      </c>
      <c r="J21" s="113"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39</v>
      </c>
      <c r="E23" s="34"/>
      <c r="F23" s="34"/>
      <c r="G23" s="34"/>
      <c r="H23" s="34"/>
      <c r="I23" s="112" t="s">
        <v>31</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33</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40</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95.25" customHeight="1">
      <c r="A27" s="115"/>
      <c r="B27" s="116"/>
      <c r="C27" s="115"/>
      <c r="D27" s="115"/>
      <c r="E27" s="287" t="s">
        <v>102</v>
      </c>
      <c r="F27" s="287"/>
      <c r="G27" s="287"/>
      <c r="H27" s="287"/>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42</v>
      </c>
      <c r="E30" s="34"/>
      <c r="F30" s="34"/>
      <c r="G30" s="34"/>
      <c r="H30" s="34"/>
      <c r="I30" s="34"/>
      <c r="J30" s="120">
        <f>ROUND(J129,2)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44</v>
      </c>
      <c r="G32" s="34"/>
      <c r="H32" s="34"/>
      <c r="I32" s="121" t="s">
        <v>43</v>
      </c>
      <c r="J32" s="121" t="s">
        <v>45</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46</v>
      </c>
      <c r="E33" s="112" t="s">
        <v>47</v>
      </c>
      <c r="F33" s="123">
        <f>ROUND((SUM(BE129:BE184)),2)</f>
        <v>0</v>
      </c>
      <c r="G33" s="34"/>
      <c r="H33" s="34"/>
      <c r="I33" s="124">
        <v>0.21</v>
      </c>
      <c r="J33" s="123">
        <f>ROUND(((SUM(BE129:BE184))*I33),2)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48</v>
      </c>
      <c r="F34" s="123">
        <f>ROUND((SUM(BF129:BF184)),2)</f>
        <v>0</v>
      </c>
      <c r="G34" s="34"/>
      <c r="H34" s="34"/>
      <c r="I34" s="124">
        <v>0.15</v>
      </c>
      <c r="J34" s="123">
        <f>ROUND(((SUM(BF129:BF184))*I34),2)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49</v>
      </c>
      <c r="F35" s="123">
        <f>ROUND((SUM(BG129:BG184)),2)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50</v>
      </c>
      <c r="F36" s="123">
        <f>ROUND((SUM(BH129:BH184)),2)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51</v>
      </c>
      <c r="F37" s="123">
        <f>ROUND((SUM(BI129:BI184)),2)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52</v>
      </c>
      <c r="E39" s="127"/>
      <c r="F39" s="127"/>
      <c r="G39" s="128" t="s">
        <v>53</v>
      </c>
      <c r="H39" s="129" t="s">
        <v>54</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19"/>
      <c r="L41" s="19"/>
    </row>
    <row r="42" spans="2:12" s="1" customFormat="1" ht="14.45" customHeight="1">
      <c r="B42" s="19"/>
      <c r="L42" s="19"/>
    </row>
    <row r="43" spans="2:12" s="1" customFormat="1" ht="14.45" customHeight="1">
      <c r="B43" s="19"/>
      <c r="L43" s="19"/>
    </row>
    <row r="44" spans="2:12" s="1" customFormat="1" ht="14.45" customHeight="1">
      <c r="B44" s="19"/>
      <c r="L44" s="19"/>
    </row>
    <row r="45" spans="2:12" s="1" customFormat="1" ht="14.45" customHeight="1">
      <c r="B45" s="19"/>
      <c r="L45" s="19"/>
    </row>
    <row r="46" spans="2:12" s="1" customFormat="1" ht="14.45" customHeight="1">
      <c r="B46" s="19"/>
      <c r="L46" s="19"/>
    </row>
    <row r="47" spans="2:12" s="1" customFormat="1" ht="14.45" customHeight="1">
      <c r="B47" s="19"/>
      <c r="L47" s="19"/>
    </row>
    <row r="48" spans="2:12" s="1" customFormat="1" ht="14.45" customHeight="1">
      <c r="B48" s="19"/>
      <c r="L48" s="19"/>
    </row>
    <row r="49" spans="2:12" s="1" customFormat="1" ht="14.45" customHeight="1">
      <c r="B49" s="19"/>
      <c r="L49" s="19"/>
    </row>
    <row r="50" spans="2:12" s="2" customFormat="1" ht="14.45" customHeight="1">
      <c r="B50" s="51"/>
      <c r="D50" s="132" t="s">
        <v>55</v>
      </c>
      <c r="E50" s="133"/>
      <c r="F50" s="133"/>
      <c r="G50" s="132" t="s">
        <v>56</v>
      </c>
      <c r="H50" s="133"/>
      <c r="I50" s="133"/>
      <c r="J50" s="133"/>
      <c r="K50" s="133"/>
      <c r="L50" s="5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1:31" s="2" customFormat="1" ht="12.75">
      <c r="A61" s="34"/>
      <c r="B61" s="39"/>
      <c r="C61" s="34"/>
      <c r="D61" s="134" t="s">
        <v>57</v>
      </c>
      <c r="E61" s="135"/>
      <c r="F61" s="136" t="s">
        <v>58</v>
      </c>
      <c r="G61" s="134" t="s">
        <v>57</v>
      </c>
      <c r="H61" s="135"/>
      <c r="I61" s="135"/>
      <c r="J61" s="137" t="s">
        <v>58</v>
      </c>
      <c r="K61" s="135"/>
      <c r="L61" s="51"/>
      <c r="S61" s="34"/>
      <c r="T61" s="34"/>
      <c r="U61" s="34"/>
      <c r="V61" s="34"/>
      <c r="W61" s="34"/>
      <c r="X61" s="34"/>
      <c r="Y61" s="34"/>
      <c r="Z61" s="34"/>
      <c r="AA61" s="34"/>
      <c r="AB61" s="34"/>
      <c r="AC61" s="34"/>
      <c r="AD61" s="34"/>
      <c r="AE61" s="34"/>
    </row>
    <row r="62" spans="2:12" ht="11.25">
      <c r="B62" s="19"/>
      <c r="L62" s="19"/>
    </row>
    <row r="63" spans="2:12" ht="11.25">
      <c r="B63" s="19"/>
      <c r="L63" s="19"/>
    </row>
    <row r="64" spans="2:12" ht="11.25">
      <c r="B64" s="19"/>
      <c r="L64" s="19"/>
    </row>
    <row r="65" spans="1:31" s="2" customFormat="1" ht="12.75">
      <c r="A65" s="34"/>
      <c r="B65" s="39"/>
      <c r="C65" s="34"/>
      <c r="D65" s="132" t="s">
        <v>59</v>
      </c>
      <c r="E65" s="138"/>
      <c r="F65" s="138"/>
      <c r="G65" s="132" t="s">
        <v>60</v>
      </c>
      <c r="H65" s="138"/>
      <c r="I65" s="138"/>
      <c r="J65" s="138"/>
      <c r="K65" s="138"/>
      <c r="L65" s="51"/>
      <c r="S65" s="34"/>
      <c r="T65" s="34"/>
      <c r="U65" s="34"/>
      <c r="V65" s="34"/>
      <c r="W65" s="34"/>
      <c r="X65" s="34"/>
      <c r="Y65" s="34"/>
      <c r="Z65" s="34"/>
      <c r="AA65" s="34"/>
      <c r="AB65" s="34"/>
      <c r="AC65" s="34"/>
      <c r="AD65" s="34"/>
      <c r="AE65" s="34"/>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1:31" s="2" customFormat="1" ht="12.75">
      <c r="A76" s="34"/>
      <c r="B76" s="39"/>
      <c r="C76" s="34"/>
      <c r="D76" s="134" t="s">
        <v>57</v>
      </c>
      <c r="E76" s="135"/>
      <c r="F76" s="136" t="s">
        <v>58</v>
      </c>
      <c r="G76" s="134" t="s">
        <v>57</v>
      </c>
      <c r="H76" s="135"/>
      <c r="I76" s="135"/>
      <c r="J76" s="137" t="s">
        <v>58</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2" t="s">
        <v>103</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8"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288" t="str">
        <f>E7</f>
        <v>ŠKOLNÍ FARMA NA ZEMĚDĚLCE – ČÍNOV A SOUVISEJÍCÍ ČINNOST _ DBP</v>
      </c>
      <c r="F85" s="289"/>
      <c r="G85" s="289"/>
      <c r="H85" s="289"/>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8" t="s">
        <v>100</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59" t="str">
        <f>E9</f>
        <v xml:space="preserve">SO 37 - DBP _ Porodna prasat </v>
      </c>
      <c r="F87" s="290"/>
      <c r="G87" s="290"/>
      <c r="H87" s="290"/>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8" t="s">
        <v>22</v>
      </c>
      <c r="D89" s="36"/>
      <c r="E89" s="36"/>
      <c r="F89" s="26" t="str">
        <f>F12</f>
        <v xml:space="preserve"> </v>
      </c>
      <c r="G89" s="36"/>
      <c r="H89" s="36"/>
      <c r="I89" s="28" t="s">
        <v>24</v>
      </c>
      <c r="J89" s="66" t="str">
        <f>IF(J12="","",J12)</f>
        <v>27. 6. 2021</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8" t="s">
        <v>30</v>
      </c>
      <c r="D91" s="36"/>
      <c r="E91" s="36"/>
      <c r="F91" s="26" t="str">
        <f>E15</f>
        <v>STŘEDNÍ ŠKOLA ZEMĚDĚLSKÁ A POTRAVINÁŘSKÁ</v>
      </c>
      <c r="G91" s="36"/>
      <c r="H91" s="36"/>
      <c r="I91" s="28" t="s">
        <v>36</v>
      </c>
      <c r="J91" s="32" t="str">
        <f>E21</f>
        <v>KANIA a.s.</v>
      </c>
      <c r="K91" s="36"/>
      <c r="L91" s="51"/>
      <c r="S91" s="34"/>
      <c r="T91" s="34"/>
      <c r="U91" s="34"/>
      <c r="V91" s="34"/>
      <c r="W91" s="34"/>
      <c r="X91" s="34"/>
      <c r="Y91" s="34"/>
      <c r="Z91" s="34"/>
      <c r="AA91" s="34"/>
      <c r="AB91" s="34"/>
      <c r="AC91" s="34"/>
      <c r="AD91" s="34"/>
      <c r="AE91" s="34"/>
    </row>
    <row r="92" spans="1:31" s="2" customFormat="1" ht="15.2" customHeight="1">
      <c r="A92" s="34"/>
      <c r="B92" s="35"/>
      <c r="C92" s="28" t="s">
        <v>34</v>
      </c>
      <c r="D92" s="36"/>
      <c r="E92" s="36"/>
      <c r="F92" s="26" t="str">
        <f>IF(E18="","",E18)</f>
        <v>Vyplň údaj</v>
      </c>
      <c r="G92" s="36"/>
      <c r="H92" s="36"/>
      <c r="I92" s="28" t="s">
        <v>39</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104</v>
      </c>
      <c r="D94" s="144"/>
      <c r="E94" s="144"/>
      <c r="F94" s="144"/>
      <c r="G94" s="144"/>
      <c r="H94" s="144"/>
      <c r="I94" s="144"/>
      <c r="J94" s="145" t="s">
        <v>105</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106</v>
      </c>
      <c r="D96" s="36"/>
      <c r="E96" s="36"/>
      <c r="F96" s="36"/>
      <c r="G96" s="36"/>
      <c r="H96" s="36"/>
      <c r="I96" s="36"/>
      <c r="J96" s="84">
        <f>J129</f>
        <v>0</v>
      </c>
      <c r="K96" s="36"/>
      <c r="L96" s="51"/>
      <c r="S96" s="34"/>
      <c r="T96" s="34"/>
      <c r="U96" s="34"/>
      <c r="V96" s="34"/>
      <c r="W96" s="34"/>
      <c r="X96" s="34"/>
      <c r="Y96" s="34"/>
      <c r="Z96" s="34"/>
      <c r="AA96" s="34"/>
      <c r="AB96" s="34"/>
      <c r="AC96" s="34"/>
      <c r="AD96" s="34"/>
      <c r="AE96" s="34"/>
      <c r="AU96" s="16" t="s">
        <v>107</v>
      </c>
    </row>
    <row r="97" spans="2:12" s="9" customFormat="1" ht="24.95" customHeight="1">
      <c r="B97" s="147"/>
      <c r="C97" s="148"/>
      <c r="D97" s="149" t="s">
        <v>108</v>
      </c>
      <c r="E97" s="150"/>
      <c r="F97" s="150"/>
      <c r="G97" s="150"/>
      <c r="H97" s="150"/>
      <c r="I97" s="150"/>
      <c r="J97" s="151">
        <f>J130</f>
        <v>0</v>
      </c>
      <c r="K97" s="148"/>
      <c r="L97" s="152"/>
    </row>
    <row r="98" spans="2:12" s="10" customFormat="1" ht="19.9" customHeight="1">
      <c r="B98" s="153"/>
      <c r="C98" s="154"/>
      <c r="D98" s="155" t="s">
        <v>109</v>
      </c>
      <c r="E98" s="156"/>
      <c r="F98" s="156"/>
      <c r="G98" s="156"/>
      <c r="H98" s="156"/>
      <c r="I98" s="156"/>
      <c r="J98" s="157">
        <f>J131</f>
        <v>0</v>
      </c>
      <c r="K98" s="154"/>
      <c r="L98" s="158"/>
    </row>
    <row r="99" spans="2:12" s="10" customFormat="1" ht="19.9" customHeight="1">
      <c r="B99" s="153"/>
      <c r="C99" s="154"/>
      <c r="D99" s="155" t="s">
        <v>239</v>
      </c>
      <c r="E99" s="156"/>
      <c r="F99" s="156"/>
      <c r="G99" s="156"/>
      <c r="H99" s="156"/>
      <c r="I99" s="156"/>
      <c r="J99" s="157">
        <f>J137</f>
        <v>0</v>
      </c>
      <c r="K99" s="154"/>
      <c r="L99" s="158"/>
    </row>
    <row r="100" spans="2:12" s="10" customFormat="1" ht="19.9" customHeight="1">
      <c r="B100" s="153"/>
      <c r="C100" s="154"/>
      <c r="D100" s="155" t="s">
        <v>110</v>
      </c>
      <c r="E100" s="156"/>
      <c r="F100" s="156"/>
      <c r="G100" s="156"/>
      <c r="H100" s="156"/>
      <c r="I100" s="156"/>
      <c r="J100" s="157">
        <f>J142</f>
        <v>0</v>
      </c>
      <c r="K100" s="154"/>
      <c r="L100" s="158"/>
    </row>
    <row r="101" spans="2:12" s="10" customFormat="1" ht="19.9" customHeight="1">
      <c r="B101" s="153"/>
      <c r="C101" s="154"/>
      <c r="D101" s="155" t="s">
        <v>111</v>
      </c>
      <c r="E101" s="156"/>
      <c r="F101" s="156"/>
      <c r="G101" s="156"/>
      <c r="H101" s="156"/>
      <c r="I101" s="156"/>
      <c r="J101" s="157">
        <f>J145</f>
        <v>0</v>
      </c>
      <c r="K101" s="154"/>
      <c r="L101" s="158"/>
    </row>
    <row r="102" spans="2:12" s="9" customFormat="1" ht="24.95" customHeight="1">
      <c r="B102" s="147"/>
      <c r="C102" s="148"/>
      <c r="D102" s="149" t="s">
        <v>240</v>
      </c>
      <c r="E102" s="150"/>
      <c r="F102" s="150"/>
      <c r="G102" s="150"/>
      <c r="H102" s="150"/>
      <c r="I102" s="150"/>
      <c r="J102" s="151">
        <f>J158</f>
        <v>0</v>
      </c>
      <c r="K102" s="148"/>
      <c r="L102" s="152"/>
    </row>
    <row r="103" spans="2:12" s="10" customFormat="1" ht="19.9" customHeight="1">
      <c r="B103" s="153"/>
      <c r="C103" s="154"/>
      <c r="D103" s="155" t="s">
        <v>241</v>
      </c>
      <c r="E103" s="156"/>
      <c r="F103" s="156"/>
      <c r="G103" s="156"/>
      <c r="H103" s="156"/>
      <c r="I103" s="156"/>
      <c r="J103" s="157">
        <f>J159</f>
        <v>0</v>
      </c>
      <c r="K103" s="154"/>
      <c r="L103" s="158"/>
    </row>
    <row r="104" spans="2:12" s="9" customFormat="1" ht="24.95" customHeight="1">
      <c r="B104" s="147"/>
      <c r="C104" s="148"/>
      <c r="D104" s="149" t="s">
        <v>112</v>
      </c>
      <c r="E104" s="150"/>
      <c r="F104" s="150"/>
      <c r="G104" s="150"/>
      <c r="H104" s="150"/>
      <c r="I104" s="150"/>
      <c r="J104" s="151">
        <f>J165</f>
        <v>0</v>
      </c>
      <c r="K104" s="148"/>
      <c r="L104" s="152"/>
    </row>
    <row r="105" spans="2:12" s="10" customFormat="1" ht="19.9" customHeight="1">
      <c r="B105" s="153"/>
      <c r="C105" s="154"/>
      <c r="D105" s="155" t="s">
        <v>113</v>
      </c>
      <c r="E105" s="156"/>
      <c r="F105" s="156"/>
      <c r="G105" s="156"/>
      <c r="H105" s="156"/>
      <c r="I105" s="156"/>
      <c r="J105" s="157">
        <f>J166</f>
        <v>0</v>
      </c>
      <c r="K105" s="154"/>
      <c r="L105" s="158"/>
    </row>
    <row r="106" spans="2:12" s="10" customFormat="1" ht="19.9" customHeight="1">
      <c r="B106" s="153"/>
      <c r="C106" s="154"/>
      <c r="D106" s="155" t="s">
        <v>114</v>
      </c>
      <c r="E106" s="156"/>
      <c r="F106" s="156"/>
      <c r="G106" s="156"/>
      <c r="H106" s="156"/>
      <c r="I106" s="156"/>
      <c r="J106" s="157">
        <f>J169</f>
        <v>0</v>
      </c>
      <c r="K106" s="154"/>
      <c r="L106" s="158"/>
    </row>
    <row r="107" spans="2:12" s="10" customFormat="1" ht="19.9" customHeight="1">
      <c r="B107" s="153"/>
      <c r="C107" s="154"/>
      <c r="D107" s="155" t="s">
        <v>115</v>
      </c>
      <c r="E107" s="156"/>
      <c r="F107" s="156"/>
      <c r="G107" s="156"/>
      <c r="H107" s="156"/>
      <c r="I107" s="156"/>
      <c r="J107" s="157">
        <f>J172</f>
        <v>0</v>
      </c>
      <c r="K107" s="154"/>
      <c r="L107" s="158"/>
    </row>
    <row r="108" spans="2:12" s="10" customFormat="1" ht="19.9" customHeight="1">
      <c r="B108" s="153"/>
      <c r="C108" s="154"/>
      <c r="D108" s="155" t="s">
        <v>116</v>
      </c>
      <c r="E108" s="156"/>
      <c r="F108" s="156"/>
      <c r="G108" s="156"/>
      <c r="H108" s="156"/>
      <c r="I108" s="156"/>
      <c r="J108" s="157">
        <f>J177</f>
        <v>0</v>
      </c>
      <c r="K108" s="154"/>
      <c r="L108" s="158"/>
    </row>
    <row r="109" spans="2:12" s="10" customFormat="1" ht="19.9" customHeight="1">
      <c r="B109" s="153"/>
      <c r="C109" s="154"/>
      <c r="D109" s="155" t="s">
        <v>117</v>
      </c>
      <c r="E109" s="156"/>
      <c r="F109" s="156"/>
      <c r="G109" s="156"/>
      <c r="H109" s="156"/>
      <c r="I109" s="156"/>
      <c r="J109" s="157">
        <f>J182</f>
        <v>0</v>
      </c>
      <c r="K109" s="154"/>
      <c r="L109" s="158"/>
    </row>
    <row r="110" spans="1:31" s="2" customFormat="1" ht="21.7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54"/>
      <c r="C111" s="55"/>
      <c r="D111" s="55"/>
      <c r="E111" s="55"/>
      <c r="F111" s="55"/>
      <c r="G111" s="55"/>
      <c r="H111" s="55"/>
      <c r="I111" s="55"/>
      <c r="J111" s="55"/>
      <c r="K111" s="55"/>
      <c r="L111" s="51"/>
      <c r="S111" s="34"/>
      <c r="T111" s="34"/>
      <c r="U111" s="34"/>
      <c r="V111" s="34"/>
      <c r="W111" s="34"/>
      <c r="X111" s="34"/>
      <c r="Y111" s="34"/>
      <c r="Z111" s="34"/>
      <c r="AA111" s="34"/>
      <c r="AB111" s="34"/>
      <c r="AC111" s="34"/>
      <c r="AD111" s="34"/>
      <c r="AE111" s="34"/>
    </row>
    <row r="115" spans="1:31" s="2" customFormat="1" ht="6.95" customHeight="1">
      <c r="A115" s="34"/>
      <c r="B115" s="56"/>
      <c r="C115" s="57"/>
      <c r="D115" s="57"/>
      <c r="E115" s="57"/>
      <c r="F115" s="57"/>
      <c r="G115" s="57"/>
      <c r="H115" s="57"/>
      <c r="I115" s="57"/>
      <c r="J115" s="57"/>
      <c r="K115" s="57"/>
      <c r="L115" s="51"/>
      <c r="S115" s="34"/>
      <c r="T115" s="34"/>
      <c r="U115" s="34"/>
      <c r="V115" s="34"/>
      <c r="W115" s="34"/>
      <c r="X115" s="34"/>
      <c r="Y115" s="34"/>
      <c r="Z115" s="34"/>
      <c r="AA115" s="34"/>
      <c r="AB115" s="34"/>
      <c r="AC115" s="34"/>
      <c r="AD115" s="34"/>
      <c r="AE115" s="34"/>
    </row>
    <row r="116" spans="1:31" s="2" customFormat="1" ht="24.95" customHeight="1">
      <c r="A116" s="34"/>
      <c r="B116" s="35"/>
      <c r="C116" s="22" t="s">
        <v>118</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8" t="s">
        <v>16</v>
      </c>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6.5" customHeight="1">
      <c r="A119" s="34"/>
      <c r="B119" s="35"/>
      <c r="C119" s="36"/>
      <c r="D119" s="36"/>
      <c r="E119" s="288" t="str">
        <f>E7</f>
        <v>ŠKOLNÍ FARMA NA ZEMĚDĚLCE – ČÍNOV A SOUVISEJÍCÍ ČINNOST _ DBP</v>
      </c>
      <c r="F119" s="289"/>
      <c r="G119" s="289"/>
      <c r="H119" s="289"/>
      <c r="I119" s="36"/>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8" t="s">
        <v>100</v>
      </c>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6.5" customHeight="1">
      <c r="A121" s="34"/>
      <c r="B121" s="35"/>
      <c r="C121" s="36"/>
      <c r="D121" s="36"/>
      <c r="E121" s="259" t="str">
        <f>E9</f>
        <v xml:space="preserve">SO 37 - DBP _ Porodna prasat </v>
      </c>
      <c r="F121" s="290"/>
      <c r="G121" s="290"/>
      <c r="H121" s="290"/>
      <c r="I121" s="36"/>
      <c r="J121" s="36"/>
      <c r="K121" s="36"/>
      <c r="L121" s="51"/>
      <c r="S121" s="34"/>
      <c r="T121" s="34"/>
      <c r="U121" s="34"/>
      <c r="V121" s="34"/>
      <c r="W121" s="34"/>
      <c r="X121" s="34"/>
      <c r="Y121" s="34"/>
      <c r="Z121" s="34"/>
      <c r="AA121" s="34"/>
      <c r="AB121" s="34"/>
      <c r="AC121" s="34"/>
      <c r="AD121" s="34"/>
      <c r="AE121" s="34"/>
    </row>
    <row r="122" spans="1:31" s="2" customFormat="1" ht="6.9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2" customHeight="1">
      <c r="A123" s="34"/>
      <c r="B123" s="35"/>
      <c r="C123" s="28" t="s">
        <v>22</v>
      </c>
      <c r="D123" s="36"/>
      <c r="E123" s="36"/>
      <c r="F123" s="26" t="str">
        <f>F12</f>
        <v xml:space="preserve"> </v>
      </c>
      <c r="G123" s="36"/>
      <c r="H123" s="36"/>
      <c r="I123" s="28" t="s">
        <v>24</v>
      </c>
      <c r="J123" s="66" t="str">
        <f>IF(J12="","",J12)</f>
        <v>27. 6. 2021</v>
      </c>
      <c r="K123" s="36"/>
      <c r="L123" s="51"/>
      <c r="S123" s="34"/>
      <c r="T123" s="34"/>
      <c r="U123" s="34"/>
      <c r="V123" s="34"/>
      <c r="W123" s="34"/>
      <c r="X123" s="34"/>
      <c r="Y123" s="34"/>
      <c r="Z123" s="34"/>
      <c r="AA123" s="34"/>
      <c r="AB123" s="34"/>
      <c r="AC123" s="34"/>
      <c r="AD123" s="34"/>
      <c r="AE123" s="34"/>
    </row>
    <row r="124" spans="1:31" s="2" customFormat="1" ht="6.9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2" customFormat="1" ht="15.2" customHeight="1">
      <c r="A125" s="34"/>
      <c r="B125" s="35"/>
      <c r="C125" s="28" t="s">
        <v>30</v>
      </c>
      <c r="D125" s="36"/>
      <c r="E125" s="36"/>
      <c r="F125" s="26" t="str">
        <f>E15</f>
        <v>STŘEDNÍ ŠKOLA ZEMĚDĚLSKÁ A POTRAVINÁŘSKÁ</v>
      </c>
      <c r="G125" s="36"/>
      <c r="H125" s="36"/>
      <c r="I125" s="28" t="s">
        <v>36</v>
      </c>
      <c r="J125" s="32" t="str">
        <f>E21</f>
        <v>KANIA a.s.</v>
      </c>
      <c r="K125" s="36"/>
      <c r="L125" s="51"/>
      <c r="S125" s="34"/>
      <c r="T125" s="34"/>
      <c r="U125" s="34"/>
      <c r="V125" s="34"/>
      <c r="W125" s="34"/>
      <c r="X125" s="34"/>
      <c r="Y125" s="34"/>
      <c r="Z125" s="34"/>
      <c r="AA125" s="34"/>
      <c r="AB125" s="34"/>
      <c r="AC125" s="34"/>
      <c r="AD125" s="34"/>
      <c r="AE125" s="34"/>
    </row>
    <row r="126" spans="1:31" s="2" customFormat="1" ht="15.2" customHeight="1">
      <c r="A126" s="34"/>
      <c r="B126" s="35"/>
      <c r="C126" s="28" t="s">
        <v>34</v>
      </c>
      <c r="D126" s="36"/>
      <c r="E126" s="36"/>
      <c r="F126" s="26" t="str">
        <f>IF(E18="","",E18)</f>
        <v>Vyplň údaj</v>
      </c>
      <c r="G126" s="36"/>
      <c r="H126" s="36"/>
      <c r="I126" s="28" t="s">
        <v>39</v>
      </c>
      <c r="J126" s="32" t="str">
        <f>E24</f>
        <v xml:space="preserve"> </v>
      </c>
      <c r="K126" s="36"/>
      <c r="L126" s="51"/>
      <c r="S126" s="34"/>
      <c r="T126" s="34"/>
      <c r="U126" s="34"/>
      <c r="V126" s="34"/>
      <c r="W126" s="34"/>
      <c r="X126" s="34"/>
      <c r="Y126" s="34"/>
      <c r="Z126" s="34"/>
      <c r="AA126" s="34"/>
      <c r="AB126" s="34"/>
      <c r="AC126" s="34"/>
      <c r="AD126" s="34"/>
      <c r="AE126" s="34"/>
    </row>
    <row r="127" spans="1:31" s="2" customFormat="1" ht="10.35" customHeight="1">
      <c r="A127" s="34"/>
      <c r="B127" s="35"/>
      <c r="C127" s="36"/>
      <c r="D127" s="36"/>
      <c r="E127" s="36"/>
      <c r="F127" s="36"/>
      <c r="G127" s="36"/>
      <c r="H127" s="36"/>
      <c r="I127" s="36"/>
      <c r="J127" s="36"/>
      <c r="K127" s="36"/>
      <c r="L127" s="51"/>
      <c r="S127" s="34"/>
      <c r="T127" s="34"/>
      <c r="U127" s="34"/>
      <c r="V127" s="34"/>
      <c r="W127" s="34"/>
      <c r="X127" s="34"/>
      <c r="Y127" s="34"/>
      <c r="Z127" s="34"/>
      <c r="AA127" s="34"/>
      <c r="AB127" s="34"/>
      <c r="AC127" s="34"/>
      <c r="AD127" s="34"/>
      <c r="AE127" s="34"/>
    </row>
    <row r="128" spans="1:31" s="11" customFormat="1" ht="29.25" customHeight="1">
      <c r="A128" s="159"/>
      <c r="B128" s="160"/>
      <c r="C128" s="161" t="s">
        <v>119</v>
      </c>
      <c r="D128" s="162" t="s">
        <v>67</v>
      </c>
      <c r="E128" s="162" t="s">
        <v>63</v>
      </c>
      <c r="F128" s="162" t="s">
        <v>64</v>
      </c>
      <c r="G128" s="162" t="s">
        <v>120</v>
      </c>
      <c r="H128" s="162" t="s">
        <v>121</v>
      </c>
      <c r="I128" s="162" t="s">
        <v>122</v>
      </c>
      <c r="J128" s="162" t="s">
        <v>105</v>
      </c>
      <c r="K128" s="163" t="s">
        <v>123</v>
      </c>
      <c r="L128" s="164"/>
      <c r="M128" s="75" t="s">
        <v>1</v>
      </c>
      <c r="N128" s="76" t="s">
        <v>46</v>
      </c>
      <c r="O128" s="76" t="s">
        <v>124</v>
      </c>
      <c r="P128" s="76" t="s">
        <v>125</v>
      </c>
      <c r="Q128" s="76" t="s">
        <v>126</v>
      </c>
      <c r="R128" s="76" t="s">
        <v>127</v>
      </c>
      <c r="S128" s="76" t="s">
        <v>128</v>
      </c>
      <c r="T128" s="77" t="s">
        <v>129</v>
      </c>
      <c r="U128" s="159"/>
      <c r="V128" s="159"/>
      <c r="W128" s="159"/>
      <c r="X128" s="159"/>
      <c r="Y128" s="159"/>
      <c r="Z128" s="159"/>
      <c r="AA128" s="159"/>
      <c r="AB128" s="159"/>
      <c r="AC128" s="159"/>
      <c r="AD128" s="159"/>
      <c r="AE128" s="159"/>
    </row>
    <row r="129" spans="1:63" s="2" customFormat="1" ht="22.9" customHeight="1">
      <c r="A129" s="34"/>
      <c r="B129" s="35"/>
      <c r="C129" s="82" t="s">
        <v>130</v>
      </c>
      <c r="D129" s="36"/>
      <c r="E129" s="36"/>
      <c r="F129" s="36"/>
      <c r="G129" s="36"/>
      <c r="H129" s="36"/>
      <c r="I129" s="36"/>
      <c r="J129" s="165">
        <f>BK129</f>
        <v>0</v>
      </c>
      <c r="K129" s="36"/>
      <c r="L129" s="39"/>
      <c r="M129" s="78"/>
      <c r="N129" s="166"/>
      <c r="O129" s="79"/>
      <c r="P129" s="167">
        <f>P130+P158+P165</f>
        <v>0</v>
      </c>
      <c r="Q129" s="79"/>
      <c r="R129" s="167">
        <f>R130+R158+R165</f>
        <v>1173.0577309999999</v>
      </c>
      <c r="S129" s="79"/>
      <c r="T129" s="168">
        <f>T130+T158+T165</f>
        <v>5621.066000000001</v>
      </c>
      <c r="U129" s="34"/>
      <c r="V129" s="34"/>
      <c r="W129" s="34"/>
      <c r="X129" s="34"/>
      <c r="Y129" s="34"/>
      <c r="Z129" s="34"/>
      <c r="AA129" s="34"/>
      <c r="AB129" s="34"/>
      <c r="AC129" s="34"/>
      <c r="AD129" s="34"/>
      <c r="AE129" s="34"/>
      <c r="AT129" s="16" t="s">
        <v>81</v>
      </c>
      <c r="AU129" s="16" t="s">
        <v>107</v>
      </c>
      <c r="BK129" s="169">
        <f>BK130+BK158+BK165</f>
        <v>0</v>
      </c>
    </row>
    <row r="130" spans="2:63" s="12" customFormat="1" ht="25.9" customHeight="1">
      <c r="B130" s="170"/>
      <c r="C130" s="171"/>
      <c r="D130" s="172" t="s">
        <v>81</v>
      </c>
      <c r="E130" s="173" t="s">
        <v>131</v>
      </c>
      <c r="F130" s="173" t="s">
        <v>132</v>
      </c>
      <c r="G130" s="171"/>
      <c r="H130" s="171"/>
      <c r="I130" s="174"/>
      <c r="J130" s="175">
        <f>BK130</f>
        <v>0</v>
      </c>
      <c r="K130" s="171"/>
      <c r="L130" s="176"/>
      <c r="M130" s="177"/>
      <c r="N130" s="178"/>
      <c r="O130" s="178"/>
      <c r="P130" s="179">
        <f>P131+P137+P142+P145</f>
        <v>0</v>
      </c>
      <c r="Q130" s="178"/>
      <c r="R130" s="179">
        <f>R131+R137+R142+R145</f>
        <v>1172.53</v>
      </c>
      <c r="S130" s="178"/>
      <c r="T130" s="180">
        <f>T131+T137+T142+T145</f>
        <v>5621.066000000001</v>
      </c>
      <c r="AR130" s="181" t="s">
        <v>90</v>
      </c>
      <c r="AT130" s="182" t="s">
        <v>81</v>
      </c>
      <c r="AU130" s="182" t="s">
        <v>82</v>
      </c>
      <c r="AY130" s="181" t="s">
        <v>133</v>
      </c>
      <c r="BK130" s="183">
        <f>BK131+BK137+BK142+BK145</f>
        <v>0</v>
      </c>
    </row>
    <row r="131" spans="2:63" s="12" customFormat="1" ht="22.9" customHeight="1">
      <c r="B131" s="170"/>
      <c r="C131" s="171"/>
      <c r="D131" s="172" t="s">
        <v>81</v>
      </c>
      <c r="E131" s="184" t="s">
        <v>90</v>
      </c>
      <c r="F131" s="184" t="s">
        <v>134</v>
      </c>
      <c r="G131" s="171"/>
      <c r="H131" s="171"/>
      <c r="I131" s="174"/>
      <c r="J131" s="185">
        <f>BK131</f>
        <v>0</v>
      </c>
      <c r="K131" s="171"/>
      <c r="L131" s="176"/>
      <c r="M131" s="177"/>
      <c r="N131" s="178"/>
      <c r="O131" s="178"/>
      <c r="P131" s="179">
        <f>SUM(P132:P136)</f>
        <v>0</v>
      </c>
      <c r="Q131" s="178"/>
      <c r="R131" s="179">
        <f>SUM(R132:R136)</f>
        <v>1172.53</v>
      </c>
      <c r="S131" s="178"/>
      <c r="T131" s="180">
        <f>SUM(T132:T136)</f>
        <v>0</v>
      </c>
      <c r="AR131" s="181" t="s">
        <v>90</v>
      </c>
      <c r="AT131" s="182" t="s">
        <v>81</v>
      </c>
      <c r="AU131" s="182" t="s">
        <v>90</v>
      </c>
      <c r="AY131" s="181" t="s">
        <v>133</v>
      </c>
      <c r="BK131" s="183">
        <f>SUM(BK132:BK136)</f>
        <v>0</v>
      </c>
    </row>
    <row r="132" spans="1:65" s="2" customFormat="1" ht="16.5" customHeight="1">
      <c r="A132" s="34"/>
      <c r="B132" s="35"/>
      <c r="C132" s="186" t="s">
        <v>90</v>
      </c>
      <c r="D132" s="186" t="s">
        <v>135</v>
      </c>
      <c r="E132" s="187" t="s">
        <v>136</v>
      </c>
      <c r="F132" s="188" t="s">
        <v>137</v>
      </c>
      <c r="G132" s="189" t="s">
        <v>138</v>
      </c>
      <c r="H132" s="190">
        <v>633.8</v>
      </c>
      <c r="I132" s="191"/>
      <c r="J132" s="192">
        <f>ROUND(I132*H132,2)</f>
        <v>0</v>
      </c>
      <c r="K132" s="188" t="s">
        <v>139</v>
      </c>
      <c r="L132" s="39"/>
      <c r="M132" s="193" t="s">
        <v>1</v>
      </c>
      <c r="N132" s="194" t="s">
        <v>47</v>
      </c>
      <c r="O132" s="71"/>
      <c r="P132" s="195">
        <f>O132*H132</f>
        <v>0</v>
      </c>
      <c r="Q132" s="195">
        <v>0</v>
      </c>
      <c r="R132" s="195">
        <f>Q132*H132</f>
        <v>0</v>
      </c>
      <c r="S132" s="195">
        <v>0</v>
      </c>
      <c r="T132" s="196">
        <f>S132*H132</f>
        <v>0</v>
      </c>
      <c r="U132" s="34"/>
      <c r="V132" s="34"/>
      <c r="W132" s="34"/>
      <c r="X132" s="34"/>
      <c r="Y132" s="34"/>
      <c r="Z132" s="34"/>
      <c r="AA132" s="34"/>
      <c r="AB132" s="34"/>
      <c r="AC132" s="34"/>
      <c r="AD132" s="34"/>
      <c r="AE132" s="34"/>
      <c r="AR132" s="197" t="s">
        <v>140</v>
      </c>
      <c r="AT132" s="197" t="s">
        <v>135</v>
      </c>
      <c r="AU132" s="197" t="s">
        <v>92</v>
      </c>
      <c r="AY132" s="16" t="s">
        <v>133</v>
      </c>
      <c r="BE132" s="198">
        <f>IF(N132="základní",J132,0)</f>
        <v>0</v>
      </c>
      <c r="BF132" s="198">
        <f>IF(N132="snížená",J132,0)</f>
        <v>0</v>
      </c>
      <c r="BG132" s="198">
        <f>IF(N132="zákl. přenesená",J132,0)</f>
        <v>0</v>
      </c>
      <c r="BH132" s="198">
        <f>IF(N132="sníž. přenesená",J132,0)</f>
        <v>0</v>
      </c>
      <c r="BI132" s="198">
        <f>IF(N132="nulová",J132,0)</f>
        <v>0</v>
      </c>
      <c r="BJ132" s="16" t="s">
        <v>90</v>
      </c>
      <c r="BK132" s="198">
        <f>ROUND(I132*H132,2)</f>
        <v>0</v>
      </c>
      <c r="BL132" s="16" t="s">
        <v>140</v>
      </c>
      <c r="BM132" s="197" t="s">
        <v>141</v>
      </c>
    </row>
    <row r="133" spans="1:65" s="2" customFormat="1" ht="16.5" customHeight="1">
      <c r="A133" s="34"/>
      <c r="B133" s="35"/>
      <c r="C133" s="199" t="s">
        <v>92</v>
      </c>
      <c r="D133" s="199" t="s">
        <v>142</v>
      </c>
      <c r="E133" s="200" t="s">
        <v>143</v>
      </c>
      <c r="F133" s="201" t="s">
        <v>144</v>
      </c>
      <c r="G133" s="202" t="s">
        <v>145</v>
      </c>
      <c r="H133" s="203">
        <v>1172.53</v>
      </c>
      <c r="I133" s="204"/>
      <c r="J133" s="205">
        <f>ROUND(I133*H133,2)</f>
        <v>0</v>
      </c>
      <c r="K133" s="201" t="s">
        <v>146</v>
      </c>
      <c r="L133" s="206"/>
      <c r="M133" s="207" t="s">
        <v>1</v>
      </c>
      <c r="N133" s="208" t="s">
        <v>47</v>
      </c>
      <c r="O133" s="71"/>
      <c r="P133" s="195">
        <f>O133*H133</f>
        <v>0</v>
      </c>
      <c r="Q133" s="195">
        <v>1</v>
      </c>
      <c r="R133" s="195">
        <f>Q133*H133</f>
        <v>1172.53</v>
      </c>
      <c r="S133" s="195">
        <v>0</v>
      </c>
      <c r="T133" s="196">
        <f>S133*H133</f>
        <v>0</v>
      </c>
      <c r="U133" s="34"/>
      <c r="V133" s="34"/>
      <c r="W133" s="34"/>
      <c r="X133" s="34"/>
      <c r="Y133" s="34"/>
      <c r="Z133" s="34"/>
      <c r="AA133" s="34"/>
      <c r="AB133" s="34"/>
      <c r="AC133" s="34"/>
      <c r="AD133" s="34"/>
      <c r="AE133" s="34"/>
      <c r="AR133" s="197" t="s">
        <v>147</v>
      </c>
      <c r="AT133" s="197" t="s">
        <v>142</v>
      </c>
      <c r="AU133" s="197" t="s">
        <v>92</v>
      </c>
      <c r="AY133" s="16" t="s">
        <v>133</v>
      </c>
      <c r="BE133" s="198">
        <f>IF(N133="základní",J133,0)</f>
        <v>0</v>
      </c>
      <c r="BF133" s="198">
        <f>IF(N133="snížená",J133,0)</f>
        <v>0</v>
      </c>
      <c r="BG133" s="198">
        <f>IF(N133="zákl. přenesená",J133,0)</f>
        <v>0</v>
      </c>
      <c r="BH133" s="198">
        <f>IF(N133="sníž. přenesená",J133,0)</f>
        <v>0</v>
      </c>
      <c r="BI133" s="198">
        <f>IF(N133="nulová",J133,0)</f>
        <v>0</v>
      </c>
      <c r="BJ133" s="16" t="s">
        <v>90</v>
      </c>
      <c r="BK133" s="198">
        <f>ROUND(I133*H133,2)</f>
        <v>0</v>
      </c>
      <c r="BL133" s="16" t="s">
        <v>140</v>
      </c>
      <c r="BM133" s="197" t="s">
        <v>148</v>
      </c>
    </row>
    <row r="134" spans="1:47" s="2" customFormat="1" ht="19.5">
      <c r="A134" s="34"/>
      <c r="B134" s="35"/>
      <c r="C134" s="36"/>
      <c r="D134" s="209" t="s">
        <v>149</v>
      </c>
      <c r="E134" s="36"/>
      <c r="F134" s="210" t="s">
        <v>150</v>
      </c>
      <c r="G134" s="36"/>
      <c r="H134" s="36"/>
      <c r="I134" s="211"/>
      <c r="J134" s="36"/>
      <c r="K134" s="36"/>
      <c r="L134" s="39"/>
      <c r="M134" s="212"/>
      <c r="N134" s="213"/>
      <c r="O134" s="71"/>
      <c r="P134" s="71"/>
      <c r="Q134" s="71"/>
      <c r="R134" s="71"/>
      <c r="S134" s="71"/>
      <c r="T134" s="72"/>
      <c r="U134" s="34"/>
      <c r="V134" s="34"/>
      <c r="W134" s="34"/>
      <c r="X134" s="34"/>
      <c r="Y134" s="34"/>
      <c r="Z134" s="34"/>
      <c r="AA134" s="34"/>
      <c r="AB134" s="34"/>
      <c r="AC134" s="34"/>
      <c r="AD134" s="34"/>
      <c r="AE134" s="34"/>
      <c r="AT134" s="16" t="s">
        <v>149</v>
      </c>
      <c r="AU134" s="16" t="s">
        <v>92</v>
      </c>
    </row>
    <row r="135" spans="2:51" s="13" customFormat="1" ht="11.25">
      <c r="B135" s="214"/>
      <c r="C135" s="215"/>
      <c r="D135" s="209" t="s">
        <v>151</v>
      </c>
      <c r="E135" s="215"/>
      <c r="F135" s="216" t="s">
        <v>242</v>
      </c>
      <c r="G135" s="215"/>
      <c r="H135" s="217">
        <v>1172.53</v>
      </c>
      <c r="I135" s="218"/>
      <c r="J135" s="215"/>
      <c r="K135" s="215"/>
      <c r="L135" s="219"/>
      <c r="M135" s="220"/>
      <c r="N135" s="221"/>
      <c r="O135" s="221"/>
      <c r="P135" s="221"/>
      <c r="Q135" s="221"/>
      <c r="R135" s="221"/>
      <c r="S135" s="221"/>
      <c r="T135" s="222"/>
      <c r="AT135" s="223" t="s">
        <v>151</v>
      </c>
      <c r="AU135" s="223" t="s">
        <v>92</v>
      </c>
      <c r="AV135" s="13" t="s">
        <v>92</v>
      </c>
      <c r="AW135" s="13" t="s">
        <v>4</v>
      </c>
      <c r="AX135" s="13" t="s">
        <v>90</v>
      </c>
      <c r="AY135" s="223" t="s">
        <v>133</v>
      </c>
    </row>
    <row r="136" spans="1:65" s="2" customFormat="1" ht="21.75" customHeight="1">
      <c r="A136" s="34"/>
      <c r="B136" s="35"/>
      <c r="C136" s="186" t="s">
        <v>153</v>
      </c>
      <c r="D136" s="186" t="s">
        <v>135</v>
      </c>
      <c r="E136" s="187" t="s">
        <v>154</v>
      </c>
      <c r="F136" s="188" t="s">
        <v>155</v>
      </c>
      <c r="G136" s="189" t="s">
        <v>156</v>
      </c>
      <c r="H136" s="190">
        <v>1022</v>
      </c>
      <c r="I136" s="191"/>
      <c r="J136" s="192">
        <f>ROUND(I136*H136,2)</f>
        <v>0</v>
      </c>
      <c r="K136" s="188" t="s">
        <v>139</v>
      </c>
      <c r="L136" s="39"/>
      <c r="M136" s="193" t="s">
        <v>1</v>
      </c>
      <c r="N136" s="194" t="s">
        <v>47</v>
      </c>
      <c r="O136" s="71"/>
      <c r="P136" s="195">
        <f>O136*H136</f>
        <v>0</v>
      </c>
      <c r="Q136" s="195">
        <v>0</v>
      </c>
      <c r="R136" s="195">
        <f>Q136*H136</f>
        <v>0</v>
      </c>
      <c r="S136" s="195">
        <v>0</v>
      </c>
      <c r="T136" s="196">
        <f>S136*H136</f>
        <v>0</v>
      </c>
      <c r="U136" s="34"/>
      <c r="V136" s="34"/>
      <c r="W136" s="34"/>
      <c r="X136" s="34"/>
      <c r="Y136" s="34"/>
      <c r="Z136" s="34"/>
      <c r="AA136" s="34"/>
      <c r="AB136" s="34"/>
      <c r="AC136" s="34"/>
      <c r="AD136" s="34"/>
      <c r="AE136" s="34"/>
      <c r="AR136" s="197" t="s">
        <v>140</v>
      </c>
      <c r="AT136" s="197" t="s">
        <v>135</v>
      </c>
      <c r="AU136" s="197" t="s">
        <v>92</v>
      </c>
      <c r="AY136" s="16" t="s">
        <v>133</v>
      </c>
      <c r="BE136" s="198">
        <f>IF(N136="základní",J136,0)</f>
        <v>0</v>
      </c>
      <c r="BF136" s="198">
        <f>IF(N136="snížená",J136,0)</f>
        <v>0</v>
      </c>
      <c r="BG136" s="198">
        <f>IF(N136="zákl. přenesená",J136,0)</f>
        <v>0</v>
      </c>
      <c r="BH136" s="198">
        <f>IF(N136="sníž. přenesená",J136,0)</f>
        <v>0</v>
      </c>
      <c r="BI136" s="198">
        <f>IF(N136="nulová",J136,0)</f>
        <v>0</v>
      </c>
      <c r="BJ136" s="16" t="s">
        <v>90</v>
      </c>
      <c r="BK136" s="198">
        <f>ROUND(I136*H136,2)</f>
        <v>0</v>
      </c>
      <c r="BL136" s="16" t="s">
        <v>140</v>
      </c>
      <c r="BM136" s="197" t="s">
        <v>157</v>
      </c>
    </row>
    <row r="137" spans="2:63" s="12" customFormat="1" ht="22.9" customHeight="1">
      <c r="B137" s="170"/>
      <c r="C137" s="171"/>
      <c r="D137" s="172" t="s">
        <v>81</v>
      </c>
      <c r="E137" s="184" t="s">
        <v>147</v>
      </c>
      <c r="F137" s="184" t="s">
        <v>243</v>
      </c>
      <c r="G137" s="171"/>
      <c r="H137" s="171"/>
      <c r="I137" s="174"/>
      <c r="J137" s="185">
        <f>BK137</f>
        <v>0</v>
      </c>
      <c r="K137" s="171"/>
      <c r="L137" s="176"/>
      <c r="M137" s="177"/>
      <c r="N137" s="178"/>
      <c r="O137" s="178"/>
      <c r="P137" s="179">
        <f>SUM(P138:P141)</f>
        <v>0</v>
      </c>
      <c r="Q137" s="178"/>
      <c r="R137" s="179">
        <f>SUM(R138:R141)</f>
        <v>0</v>
      </c>
      <c r="S137" s="178"/>
      <c r="T137" s="180">
        <f>SUM(T138:T141)</f>
        <v>0</v>
      </c>
      <c r="AR137" s="181" t="s">
        <v>90</v>
      </c>
      <c r="AT137" s="182" t="s">
        <v>81</v>
      </c>
      <c r="AU137" s="182" t="s">
        <v>90</v>
      </c>
      <c r="AY137" s="181" t="s">
        <v>133</v>
      </c>
      <c r="BK137" s="183">
        <f>SUM(BK138:BK141)</f>
        <v>0</v>
      </c>
    </row>
    <row r="138" spans="1:65" s="2" customFormat="1" ht="16.5" customHeight="1">
      <c r="A138" s="34"/>
      <c r="B138" s="35"/>
      <c r="C138" s="186" t="s">
        <v>140</v>
      </c>
      <c r="D138" s="186" t="s">
        <v>135</v>
      </c>
      <c r="E138" s="187" t="s">
        <v>244</v>
      </c>
      <c r="F138" s="188" t="s">
        <v>245</v>
      </c>
      <c r="G138" s="189" t="s">
        <v>246</v>
      </c>
      <c r="H138" s="190">
        <v>1</v>
      </c>
      <c r="I138" s="191"/>
      <c r="J138" s="192">
        <f>ROUND(I138*H138,2)</f>
        <v>0</v>
      </c>
      <c r="K138" s="188" t="s">
        <v>146</v>
      </c>
      <c r="L138" s="39"/>
      <c r="M138" s="193" t="s">
        <v>1</v>
      </c>
      <c r="N138" s="194" t="s">
        <v>47</v>
      </c>
      <c r="O138" s="71"/>
      <c r="P138" s="195">
        <f>O138*H138</f>
        <v>0</v>
      </c>
      <c r="Q138" s="195">
        <v>0</v>
      </c>
      <c r="R138" s="195">
        <f>Q138*H138</f>
        <v>0</v>
      </c>
      <c r="S138" s="195">
        <v>0</v>
      </c>
      <c r="T138" s="196">
        <f>S138*H138</f>
        <v>0</v>
      </c>
      <c r="U138" s="34"/>
      <c r="V138" s="34"/>
      <c r="W138" s="34"/>
      <c r="X138" s="34"/>
      <c r="Y138" s="34"/>
      <c r="Z138" s="34"/>
      <c r="AA138" s="34"/>
      <c r="AB138" s="34"/>
      <c r="AC138" s="34"/>
      <c r="AD138" s="34"/>
      <c r="AE138" s="34"/>
      <c r="AR138" s="197" t="s">
        <v>140</v>
      </c>
      <c r="AT138" s="197" t="s">
        <v>135</v>
      </c>
      <c r="AU138" s="197" t="s">
        <v>92</v>
      </c>
      <c r="AY138" s="16" t="s">
        <v>133</v>
      </c>
      <c r="BE138" s="198">
        <f>IF(N138="základní",J138,0)</f>
        <v>0</v>
      </c>
      <c r="BF138" s="198">
        <f>IF(N138="snížená",J138,0)</f>
        <v>0</v>
      </c>
      <c r="BG138" s="198">
        <f>IF(N138="zákl. přenesená",J138,0)</f>
        <v>0</v>
      </c>
      <c r="BH138" s="198">
        <f>IF(N138="sníž. přenesená",J138,0)</f>
        <v>0</v>
      </c>
      <c r="BI138" s="198">
        <f>IF(N138="nulová",J138,0)</f>
        <v>0</v>
      </c>
      <c r="BJ138" s="16" t="s">
        <v>90</v>
      </c>
      <c r="BK138" s="198">
        <f>ROUND(I138*H138,2)</f>
        <v>0</v>
      </c>
      <c r="BL138" s="16" t="s">
        <v>140</v>
      </c>
      <c r="BM138" s="197" t="s">
        <v>247</v>
      </c>
    </row>
    <row r="139" spans="1:47" s="2" customFormat="1" ht="78">
      <c r="A139" s="34"/>
      <c r="B139" s="35"/>
      <c r="C139" s="36"/>
      <c r="D139" s="209" t="s">
        <v>149</v>
      </c>
      <c r="E139" s="36"/>
      <c r="F139" s="210" t="s">
        <v>248</v>
      </c>
      <c r="G139" s="36"/>
      <c r="H139" s="36"/>
      <c r="I139" s="211"/>
      <c r="J139" s="36"/>
      <c r="K139" s="36"/>
      <c r="L139" s="39"/>
      <c r="M139" s="212"/>
      <c r="N139" s="213"/>
      <c r="O139" s="71"/>
      <c r="P139" s="71"/>
      <c r="Q139" s="71"/>
      <c r="R139" s="71"/>
      <c r="S139" s="71"/>
      <c r="T139" s="72"/>
      <c r="U139" s="34"/>
      <c r="V139" s="34"/>
      <c r="W139" s="34"/>
      <c r="X139" s="34"/>
      <c r="Y139" s="34"/>
      <c r="Z139" s="34"/>
      <c r="AA139" s="34"/>
      <c r="AB139" s="34"/>
      <c r="AC139" s="34"/>
      <c r="AD139" s="34"/>
      <c r="AE139" s="34"/>
      <c r="AT139" s="16" t="s">
        <v>149</v>
      </c>
      <c r="AU139" s="16" t="s">
        <v>92</v>
      </c>
    </row>
    <row r="140" spans="1:65" s="2" customFormat="1" ht="16.5" customHeight="1">
      <c r="A140" s="34"/>
      <c r="B140" s="35"/>
      <c r="C140" s="186" t="s">
        <v>166</v>
      </c>
      <c r="D140" s="186" t="s">
        <v>135</v>
      </c>
      <c r="E140" s="187" t="s">
        <v>249</v>
      </c>
      <c r="F140" s="188" t="s">
        <v>250</v>
      </c>
      <c r="G140" s="189" t="s">
        <v>246</v>
      </c>
      <c r="H140" s="190">
        <v>1</v>
      </c>
      <c r="I140" s="191"/>
      <c r="J140" s="192">
        <f>ROUND(I140*H140,2)</f>
        <v>0</v>
      </c>
      <c r="K140" s="188" t="s">
        <v>146</v>
      </c>
      <c r="L140" s="39"/>
      <c r="M140" s="193" t="s">
        <v>1</v>
      </c>
      <c r="N140" s="194" t="s">
        <v>47</v>
      </c>
      <c r="O140" s="71"/>
      <c r="P140" s="195">
        <f>O140*H140</f>
        <v>0</v>
      </c>
      <c r="Q140" s="195">
        <v>0</v>
      </c>
      <c r="R140" s="195">
        <f>Q140*H140</f>
        <v>0</v>
      </c>
      <c r="S140" s="195">
        <v>0</v>
      </c>
      <c r="T140" s="196">
        <f>S140*H140</f>
        <v>0</v>
      </c>
      <c r="U140" s="34"/>
      <c r="V140" s="34"/>
      <c r="W140" s="34"/>
      <c r="X140" s="34"/>
      <c r="Y140" s="34"/>
      <c r="Z140" s="34"/>
      <c r="AA140" s="34"/>
      <c r="AB140" s="34"/>
      <c r="AC140" s="34"/>
      <c r="AD140" s="34"/>
      <c r="AE140" s="34"/>
      <c r="AR140" s="197" t="s">
        <v>140</v>
      </c>
      <c r="AT140" s="197" t="s">
        <v>135</v>
      </c>
      <c r="AU140" s="197" t="s">
        <v>92</v>
      </c>
      <c r="AY140" s="16" t="s">
        <v>133</v>
      </c>
      <c r="BE140" s="198">
        <f>IF(N140="základní",J140,0)</f>
        <v>0</v>
      </c>
      <c r="BF140" s="198">
        <f>IF(N140="snížená",J140,0)</f>
        <v>0</v>
      </c>
      <c r="BG140" s="198">
        <f>IF(N140="zákl. přenesená",J140,0)</f>
        <v>0</v>
      </c>
      <c r="BH140" s="198">
        <f>IF(N140="sníž. přenesená",J140,0)</f>
        <v>0</v>
      </c>
      <c r="BI140" s="198">
        <f>IF(N140="nulová",J140,0)</f>
        <v>0</v>
      </c>
      <c r="BJ140" s="16" t="s">
        <v>90</v>
      </c>
      <c r="BK140" s="198">
        <f>ROUND(I140*H140,2)</f>
        <v>0</v>
      </c>
      <c r="BL140" s="16" t="s">
        <v>140</v>
      </c>
      <c r="BM140" s="197" t="s">
        <v>251</v>
      </c>
    </row>
    <row r="141" spans="1:47" s="2" customFormat="1" ht="87.75">
      <c r="A141" s="34"/>
      <c r="B141" s="35"/>
      <c r="C141" s="36"/>
      <c r="D141" s="209" t="s">
        <v>149</v>
      </c>
      <c r="E141" s="36"/>
      <c r="F141" s="210" t="s">
        <v>252</v>
      </c>
      <c r="G141" s="36"/>
      <c r="H141" s="36"/>
      <c r="I141" s="211"/>
      <c r="J141" s="36"/>
      <c r="K141" s="36"/>
      <c r="L141" s="39"/>
      <c r="M141" s="212"/>
      <c r="N141" s="213"/>
      <c r="O141" s="71"/>
      <c r="P141" s="71"/>
      <c r="Q141" s="71"/>
      <c r="R141" s="71"/>
      <c r="S141" s="71"/>
      <c r="T141" s="72"/>
      <c r="U141" s="34"/>
      <c r="V141" s="34"/>
      <c r="W141" s="34"/>
      <c r="X141" s="34"/>
      <c r="Y141" s="34"/>
      <c r="Z141" s="34"/>
      <c r="AA141" s="34"/>
      <c r="AB141" s="34"/>
      <c r="AC141" s="34"/>
      <c r="AD141" s="34"/>
      <c r="AE141" s="34"/>
      <c r="AT141" s="16" t="s">
        <v>149</v>
      </c>
      <c r="AU141" s="16" t="s">
        <v>92</v>
      </c>
    </row>
    <row r="142" spans="2:63" s="12" customFormat="1" ht="22.9" customHeight="1">
      <c r="B142" s="170"/>
      <c r="C142" s="171"/>
      <c r="D142" s="172" t="s">
        <v>81</v>
      </c>
      <c r="E142" s="184" t="s">
        <v>158</v>
      </c>
      <c r="F142" s="184" t="s">
        <v>159</v>
      </c>
      <c r="G142" s="171"/>
      <c r="H142" s="171"/>
      <c r="I142" s="174"/>
      <c r="J142" s="185">
        <f>BK142</f>
        <v>0</v>
      </c>
      <c r="K142" s="171"/>
      <c r="L142" s="176"/>
      <c r="M142" s="177"/>
      <c r="N142" s="178"/>
      <c r="O142" s="178"/>
      <c r="P142" s="179">
        <f>SUM(P143:P144)</f>
        <v>0</v>
      </c>
      <c r="Q142" s="178"/>
      <c r="R142" s="179">
        <f>SUM(R143:R144)</f>
        <v>0</v>
      </c>
      <c r="S142" s="178"/>
      <c r="T142" s="180">
        <f>SUM(T143:T144)</f>
        <v>5621.066000000001</v>
      </c>
      <c r="AR142" s="181" t="s">
        <v>90</v>
      </c>
      <c r="AT142" s="182" t="s">
        <v>81</v>
      </c>
      <c r="AU142" s="182" t="s">
        <v>90</v>
      </c>
      <c r="AY142" s="181" t="s">
        <v>133</v>
      </c>
      <c r="BK142" s="183">
        <f>SUM(BK143:BK144)</f>
        <v>0</v>
      </c>
    </row>
    <row r="143" spans="1:65" s="2" customFormat="1" ht="16.5" customHeight="1">
      <c r="A143" s="34"/>
      <c r="B143" s="35"/>
      <c r="C143" s="186" t="s">
        <v>171</v>
      </c>
      <c r="D143" s="186" t="s">
        <v>135</v>
      </c>
      <c r="E143" s="187" t="s">
        <v>253</v>
      </c>
      <c r="F143" s="188" t="s">
        <v>254</v>
      </c>
      <c r="G143" s="189" t="s">
        <v>138</v>
      </c>
      <c r="H143" s="190">
        <v>10220.12</v>
      </c>
      <c r="I143" s="191"/>
      <c r="J143" s="192">
        <f>ROUND(I143*H143,2)</f>
        <v>0</v>
      </c>
      <c r="K143" s="188" t="s">
        <v>146</v>
      </c>
      <c r="L143" s="39"/>
      <c r="M143" s="193" t="s">
        <v>1</v>
      </c>
      <c r="N143" s="194" t="s">
        <v>47</v>
      </c>
      <c r="O143" s="71"/>
      <c r="P143" s="195">
        <f>O143*H143</f>
        <v>0</v>
      </c>
      <c r="Q143" s="195">
        <v>0</v>
      </c>
      <c r="R143" s="195">
        <f>Q143*H143</f>
        <v>0</v>
      </c>
      <c r="S143" s="195">
        <v>0.55</v>
      </c>
      <c r="T143" s="196">
        <f>S143*H143</f>
        <v>5621.066000000001</v>
      </c>
      <c r="U143" s="34"/>
      <c r="V143" s="34"/>
      <c r="W143" s="34"/>
      <c r="X143" s="34"/>
      <c r="Y143" s="34"/>
      <c r="Z143" s="34"/>
      <c r="AA143" s="34"/>
      <c r="AB143" s="34"/>
      <c r="AC143" s="34"/>
      <c r="AD143" s="34"/>
      <c r="AE143" s="34"/>
      <c r="AR143" s="197" t="s">
        <v>140</v>
      </c>
      <c r="AT143" s="197" t="s">
        <v>135</v>
      </c>
      <c r="AU143" s="197" t="s">
        <v>92</v>
      </c>
      <c r="AY143" s="16" t="s">
        <v>133</v>
      </c>
      <c r="BE143" s="198">
        <f>IF(N143="základní",J143,0)</f>
        <v>0</v>
      </c>
      <c r="BF143" s="198">
        <f>IF(N143="snížená",J143,0)</f>
        <v>0</v>
      </c>
      <c r="BG143" s="198">
        <f>IF(N143="zákl. přenesená",J143,0)</f>
        <v>0</v>
      </c>
      <c r="BH143" s="198">
        <f>IF(N143="sníž. přenesená",J143,0)</f>
        <v>0</v>
      </c>
      <c r="BI143" s="198">
        <f>IF(N143="nulová",J143,0)</f>
        <v>0</v>
      </c>
      <c r="BJ143" s="16" t="s">
        <v>90</v>
      </c>
      <c r="BK143" s="198">
        <f>ROUND(I143*H143,2)</f>
        <v>0</v>
      </c>
      <c r="BL143" s="16" t="s">
        <v>140</v>
      </c>
      <c r="BM143" s="197" t="s">
        <v>255</v>
      </c>
    </row>
    <row r="144" spans="1:47" s="2" customFormat="1" ht="204.75">
      <c r="A144" s="34"/>
      <c r="B144" s="35"/>
      <c r="C144" s="36"/>
      <c r="D144" s="209" t="s">
        <v>149</v>
      </c>
      <c r="E144" s="36"/>
      <c r="F144" s="210" t="s">
        <v>256</v>
      </c>
      <c r="G144" s="36"/>
      <c r="H144" s="36"/>
      <c r="I144" s="211"/>
      <c r="J144" s="36"/>
      <c r="K144" s="36"/>
      <c r="L144" s="39"/>
      <c r="M144" s="212"/>
      <c r="N144" s="213"/>
      <c r="O144" s="71"/>
      <c r="P144" s="71"/>
      <c r="Q144" s="71"/>
      <c r="R144" s="71"/>
      <c r="S144" s="71"/>
      <c r="T144" s="72"/>
      <c r="U144" s="34"/>
      <c r="V144" s="34"/>
      <c r="W144" s="34"/>
      <c r="X144" s="34"/>
      <c r="Y144" s="34"/>
      <c r="Z144" s="34"/>
      <c r="AA144" s="34"/>
      <c r="AB144" s="34"/>
      <c r="AC144" s="34"/>
      <c r="AD144" s="34"/>
      <c r="AE144" s="34"/>
      <c r="AT144" s="16" t="s">
        <v>149</v>
      </c>
      <c r="AU144" s="16" t="s">
        <v>92</v>
      </c>
    </row>
    <row r="145" spans="2:63" s="12" customFormat="1" ht="22.9" customHeight="1">
      <c r="B145" s="170"/>
      <c r="C145" s="171"/>
      <c r="D145" s="172" t="s">
        <v>81</v>
      </c>
      <c r="E145" s="184" t="s">
        <v>164</v>
      </c>
      <c r="F145" s="184" t="s">
        <v>165</v>
      </c>
      <c r="G145" s="171"/>
      <c r="H145" s="171"/>
      <c r="I145" s="174"/>
      <c r="J145" s="185">
        <f>BK145</f>
        <v>0</v>
      </c>
      <c r="K145" s="171"/>
      <c r="L145" s="176"/>
      <c r="M145" s="177"/>
      <c r="N145" s="178"/>
      <c r="O145" s="178"/>
      <c r="P145" s="179">
        <f>SUM(P146:P157)</f>
        <v>0</v>
      </c>
      <c r="Q145" s="178"/>
      <c r="R145" s="179">
        <f>SUM(R146:R157)</f>
        <v>0</v>
      </c>
      <c r="S145" s="178"/>
      <c r="T145" s="180">
        <f>SUM(T146:T157)</f>
        <v>0</v>
      </c>
      <c r="AR145" s="181" t="s">
        <v>90</v>
      </c>
      <c r="AT145" s="182" t="s">
        <v>81</v>
      </c>
      <c r="AU145" s="182" t="s">
        <v>90</v>
      </c>
      <c r="AY145" s="181" t="s">
        <v>133</v>
      </c>
      <c r="BK145" s="183">
        <f>SUM(BK146:BK157)</f>
        <v>0</v>
      </c>
    </row>
    <row r="146" spans="1:65" s="2" customFormat="1" ht="16.5" customHeight="1">
      <c r="A146" s="34"/>
      <c r="B146" s="35"/>
      <c r="C146" s="186" t="s">
        <v>177</v>
      </c>
      <c r="D146" s="186" t="s">
        <v>135</v>
      </c>
      <c r="E146" s="187" t="s">
        <v>167</v>
      </c>
      <c r="F146" s="188" t="s">
        <v>168</v>
      </c>
      <c r="G146" s="189" t="s">
        <v>145</v>
      </c>
      <c r="H146" s="190">
        <v>5621.066</v>
      </c>
      <c r="I146" s="191"/>
      <c r="J146" s="192">
        <f>ROUND(I146*H146,2)</f>
        <v>0</v>
      </c>
      <c r="K146" s="188" t="s">
        <v>146</v>
      </c>
      <c r="L146" s="39"/>
      <c r="M146" s="193" t="s">
        <v>1</v>
      </c>
      <c r="N146" s="194" t="s">
        <v>47</v>
      </c>
      <c r="O146" s="71"/>
      <c r="P146" s="195">
        <f>O146*H146</f>
        <v>0</v>
      </c>
      <c r="Q146" s="195">
        <v>0</v>
      </c>
      <c r="R146" s="195">
        <f>Q146*H146</f>
        <v>0</v>
      </c>
      <c r="S146" s="195">
        <v>0</v>
      </c>
      <c r="T146" s="196">
        <f>S146*H146</f>
        <v>0</v>
      </c>
      <c r="U146" s="34"/>
      <c r="V146" s="34"/>
      <c r="W146" s="34"/>
      <c r="X146" s="34"/>
      <c r="Y146" s="34"/>
      <c r="Z146" s="34"/>
      <c r="AA146" s="34"/>
      <c r="AB146" s="34"/>
      <c r="AC146" s="34"/>
      <c r="AD146" s="34"/>
      <c r="AE146" s="34"/>
      <c r="AR146" s="197" t="s">
        <v>140</v>
      </c>
      <c r="AT146" s="197" t="s">
        <v>135</v>
      </c>
      <c r="AU146" s="197" t="s">
        <v>92</v>
      </c>
      <c r="AY146" s="16" t="s">
        <v>133</v>
      </c>
      <c r="BE146" s="198">
        <f>IF(N146="základní",J146,0)</f>
        <v>0</v>
      </c>
      <c r="BF146" s="198">
        <f>IF(N146="snížená",J146,0)</f>
        <v>0</v>
      </c>
      <c r="BG146" s="198">
        <f>IF(N146="zákl. přenesená",J146,0)</f>
        <v>0</v>
      </c>
      <c r="BH146" s="198">
        <f>IF(N146="sníž. přenesená",J146,0)</f>
        <v>0</v>
      </c>
      <c r="BI146" s="198">
        <f>IF(N146="nulová",J146,0)</f>
        <v>0</v>
      </c>
      <c r="BJ146" s="16" t="s">
        <v>90</v>
      </c>
      <c r="BK146" s="198">
        <f>ROUND(I146*H146,2)</f>
        <v>0</v>
      </c>
      <c r="BL146" s="16" t="s">
        <v>140</v>
      </c>
      <c r="BM146" s="197" t="s">
        <v>169</v>
      </c>
    </row>
    <row r="147" spans="1:47" s="2" customFormat="1" ht="39">
      <c r="A147" s="34"/>
      <c r="B147" s="35"/>
      <c r="C147" s="36"/>
      <c r="D147" s="209" t="s">
        <v>149</v>
      </c>
      <c r="E147" s="36"/>
      <c r="F147" s="210" t="s">
        <v>170</v>
      </c>
      <c r="G147" s="36"/>
      <c r="H147" s="36"/>
      <c r="I147" s="211"/>
      <c r="J147" s="36"/>
      <c r="K147" s="36"/>
      <c r="L147" s="39"/>
      <c r="M147" s="212"/>
      <c r="N147" s="213"/>
      <c r="O147" s="71"/>
      <c r="P147" s="71"/>
      <c r="Q147" s="71"/>
      <c r="R147" s="71"/>
      <c r="S147" s="71"/>
      <c r="T147" s="72"/>
      <c r="U147" s="34"/>
      <c r="V147" s="34"/>
      <c r="W147" s="34"/>
      <c r="X147" s="34"/>
      <c r="Y147" s="34"/>
      <c r="Z147" s="34"/>
      <c r="AA147" s="34"/>
      <c r="AB147" s="34"/>
      <c r="AC147" s="34"/>
      <c r="AD147" s="34"/>
      <c r="AE147" s="34"/>
      <c r="AT147" s="16" t="s">
        <v>149</v>
      </c>
      <c r="AU147" s="16" t="s">
        <v>92</v>
      </c>
    </row>
    <row r="148" spans="1:65" s="2" customFormat="1" ht="16.5" customHeight="1">
      <c r="A148" s="34"/>
      <c r="B148" s="35"/>
      <c r="C148" s="186" t="s">
        <v>147</v>
      </c>
      <c r="D148" s="186" t="s">
        <v>135</v>
      </c>
      <c r="E148" s="187" t="s">
        <v>172</v>
      </c>
      <c r="F148" s="188" t="s">
        <v>173</v>
      </c>
      <c r="G148" s="189" t="s">
        <v>174</v>
      </c>
      <c r="H148" s="190">
        <v>-1</v>
      </c>
      <c r="I148" s="191"/>
      <c r="J148" s="192">
        <f>ROUND(I148*H148,2)</f>
        <v>0</v>
      </c>
      <c r="K148" s="188" t="s">
        <v>146</v>
      </c>
      <c r="L148" s="39"/>
      <c r="M148" s="193" t="s">
        <v>1</v>
      </c>
      <c r="N148" s="194" t="s">
        <v>47</v>
      </c>
      <c r="O148" s="71"/>
      <c r="P148" s="195">
        <f>O148*H148</f>
        <v>0</v>
      </c>
      <c r="Q148" s="195">
        <v>0</v>
      </c>
      <c r="R148" s="195">
        <f>Q148*H148</f>
        <v>0</v>
      </c>
      <c r="S148" s="195">
        <v>0</v>
      </c>
      <c r="T148" s="196">
        <f>S148*H148</f>
        <v>0</v>
      </c>
      <c r="U148" s="34"/>
      <c r="V148" s="34"/>
      <c r="W148" s="34"/>
      <c r="X148" s="34"/>
      <c r="Y148" s="34"/>
      <c r="Z148" s="34"/>
      <c r="AA148" s="34"/>
      <c r="AB148" s="34"/>
      <c r="AC148" s="34"/>
      <c r="AD148" s="34"/>
      <c r="AE148" s="34"/>
      <c r="AR148" s="197" t="s">
        <v>140</v>
      </c>
      <c r="AT148" s="197" t="s">
        <v>135</v>
      </c>
      <c r="AU148" s="197" t="s">
        <v>92</v>
      </c>
      <c r="AY148" s="16" t="s">
        <v>133</v>
      </c>
      <c r="BE148" s="198">
        <f>IF(N148="základní",J148,0)</f>
        <v>0</v>
      </c>
      <c r="BF148" s="198">
        <f>IF(N148="snížená",J148,0)</f>
        <v>0</v>
      </c>
      <c r="BG148" s="198">
        <f>IF(N148="zákl. přenesená",J148,0)</f>
        <v>0</v>
      </c>
      <c r="BH148" s="198">
        <f>IF(N148="sníž. přenesená",J148,0)</f>
        <v>0</v>
      </c>
      <c r="BI148" s="198">
        <f>IF(N148="nulová",J148,0)</f>
        <v>0</v>
      </c>
      <c r="BJ148" s="16" t="s">
        <v>90</v>
      </c>
      <c r="BK148" s="198">
        <f>ROUND(I148*H148,2)</f>
        <v>0</v>
      </c>
      <c r="BL148" s="16" t="s">
        <v>140</v>
      </c>
      <c r="BM148" s="197" t="s">
        <v>257</v>
      </c>
    </row>
    <row r="149" spans="1:47" s="2" customFormat="1" ht="29.25">
      <c r="A149" s="34"/>
      <c r="B149" s="35"/>
      <c r="C149" s="36"/>
      <c r="D149" s="209" t="s">
        <v>149</v>
      </c>
      <c r="E149" s="36"/>
      <c r="F149" s="210" t="s">
        <v>176</v>
      </c>
      <c r="G149" s="36"/>
      <c r="H149" s="36"/>
      <c r="I149" s="211"/>
      <c r="J149" s="36"/>
      <c r="K149" s="36"/>
      <c r="L149" s="39"/>
      <c r="M149" s="212"/>
      <c r="N149" s="213"/>
      <c r="O149" s="71"/>
      <c r="P149" s="71"/>
      <c r="Q149" s="71"/>
      <c r="R149" s="71"/>
      <c r="S149" s="71"/>
      <c r="T149" s="72"/>
      <c r="U149" s="34"/>
      <c r="V149" s="34"/>
      <c r="W149" s="34"/>
      <c r="X149" s="34"/>
      <c r="Y149" s="34"/>
      <c r="Z149" s="34"/>
      <c r="AA149" s="34"/>
      <c r="AB149" s="34"/>
      <c r="AC149" s="34"/>
      <c r="AD149" s="34"/>
      <c r="AE149" s="34"/>
      <c r="AT149" s="16" t="s">
        <v>149</v>
      </c>
      <c r="AU149" s="16" t="s">
        <v>92</v>
      </c>
    </row>
    <row r="150" spans="1:65" s="2" customFormat="1" ht="16.5" customHeight="1">
      <c r="A150" s="34"/>
      <c r="B150" s="35"/>
      <c r="C150" s="186" t="s">
        <v>158</v>
      </c>
      <c r="D150" s="186" t="s">
        <v>135</v>
      </c>
      <c r="E150" s="187" t="s">
        <v>178</v>
      </c>
      <c r="F150" s="188" t="s">
        <v>179</v>
      </c>
      <c r="G150" s="189" t="s">
        <v>145</v>
      </c>
      <c r="H150" s="190">
        <v>23.894</v>
      </c>
      <c r="I150" s="191"/>
      <c r="J150" s="192">
        <f>ROUND(I150*H150,2)</f>
        <v>0</v>
      </c>
      <c r="K150" s="188" t="s">
        <v>146</v>
      </c>
      <c r="L150" s="39"/>
      <c r="M150" s="193" t="s">
        <v>1</v>
      </c>
      <c r="N150" s="194" t="s">
        <v>47</v>
      </c>
      <c r="O150" s="71"/>
      <c r="P150" s="195">
        <f>O150*H150</f>
        <v>0</v>
      </c>
      <c r="Q150" s="195">
        <v>0</v>
      </c>
      <c r="R150" s="195">
        <f>Q150*H150</f>
        <v>0</v>
      </c>
      <c r="S150" s="195">
        <v>0</v>
      </c>
      <c r="T150" s="196">
        <f>S150*H150</f>
        <v>0</v>
      </c>
      <c r="U150" s="34"/>
      <c r="V150" s="34"/>
      <c r="W150" s="34"/>
      <c r="X150" s="34"/>
      <c r="Y150" s="34"/>
      <c r="Z150" s="34"/>
      <c r="AA150" s="34"/>
      <c r="AB150" s="34"/>
      <c r="AC150" s="34"/>
      <c r="AD150" s="34"/>
      <c r="AE150" s="34"/>
      <c r="AR150" s="197" t="s">
        <v>140</v>
      </c>
      <c r="AT150" s="197" t="s">
        <v>135</v>
      </c>
      <c r="AU150" s="197" t="s">
        <v>92</v>
      </c>
      <c r="AY150" s="16" t="s">
        <v>133</v>
      </c>
      <c r="BE150" s="198">
        <f>IF(N150="základní",J150,0)</f>
        <v>0</v>
      </c>
      <c r="BF150" s="198">
        <f>IF(N150="snížená",J150,0)</f>
        <v>0</v>
      </c>
      <c r="BG150" s="198">
        <f>IF(N150="zákl. přenesená",J150,0)</f>
        <v>0</v>
      </c>
      <c r="BH150" s="198">
        <f>IF(N150="sníž. přenesená",J150,0)</f>
        <v>0</v>
      </c>
      <c r="BI150" s="198">
        <f>IF(N150="nulová",J150,0)</f>
        <v>0</v>
      </c>
      <c r="BJ150" s="16" t="s">
        <v>90</v>
      </c>
      <c r="BK150" s="198">
        <f>ROUND(I150*H150,2)</f>
        <v>0</v>
      </c>
      <c r="BL150" s="16" t="s">
        <v>140</v>
      </c>
      <c r="BM150" s="197" t="s">
        <v>180</v>
      </c>
    </row>
    <row r="151" spans="1:47" s="2" customFormat="1" ht="78">
      <c r="A151" s="34"/>
      <c r="B151" s="35"/>
      <c r="C151" s="36"/>
      <c r="D151" s="209" t="s">
        <v>149</v>
      </c>
      <c r="E151" s="36"/>
      <c r="F151" s="210" t="s">
        <v>181</v>
      </c>
      <c r="G151" s="36"/>
      <c r="H151" s="36"/>
      <c r="I151" s="211"/>
      <c r="J151" s="36"/>
      <c r="K151" s="36"/>
      <c r="L151" s="39"/>
      <c r="M151" s="212"/>
      <c r="N151" s="213"/>
      <c r="O151" s="71"/>
      <c r="P151" s="71"/>
      <c r="Q151" s="71"/>
      <c r="R151" s="71"/>
      <c r="S151" s="71"/>
      <c r="T151" s="72"/>
      <c r="U151" s="34"/>
      <c r="V151" s="34"/>
      <c r="W151" s="34"/>
      <c r="X151" s="34"/>
      <c r="Y151" s="34"/>
      <c r="Z151" s="34"/>
      <c r="AA151" s="34"/>
      <c r="AB151" s="34"/>
      <c r="AC151" s="34"/>
      <c r="AD151" s="34"/>
      <c r="AE151" s="34"/>
      <c r="AT151" s="16" t="s">
        <v>149</v>
      </c>
      <c r="AU151" s="16" t="s">
        <v>92</v>
      </c>
    </row>
    <row r="152" spans="2:51" s="13" customFormat="1" ht="11.25">
      <c r="B152" s="214"/>
      <c r="C152" s="215"/>
      <c r="D152" s="209" t="s">
        <v>151</v>
      </c>
      <c r="E152" s="228" t="s">
        <v>1</v>
      </c>
      <c r="F152" s="216" t="s">
        <v>258</v>
      </c>
      <c r="G152" s="215"/>
      <c r="H152" s="217">
        <v>23.894</v>
      </c>
      <c r="I152" s="218"/>
      <c r="J152" s="215"/>
      <c r="K152" s="215"/>
      <c r="L152" s="219"/>
      <c r="M152" s="220"/>
      <c r="N152" s="221"/>
      <c r="O152" s="221"/>
      <c r="P152" s="221"/>
      <c r="Q152" s="221"/>
      <c r="R152" s="221"/>
      <c r="S152" s="221"/>
      <c r="T152" s="222"/>
      <c r="AT152" s="223" t="s">
        <v>151</v>
      </c>
      <c r="AU152" s="223" t="s">
        <v>92</v>
      </c>
      <c r="AV152" s="13" t="s">
        <v>92</v>
      </c>
      <c r="AW152" s="13" t="s">
        <v>38</v>
      </c>
      <c r="AX152" s="13" t="s">
        <v>82</v>
      </c>
      <c r="AY152" s="223" t="s">
        <v>133</v>
      </c>
    </row>
    <row r="153" spans="2:51" s="14" customFormat="1" ht="11.25">
      <c r="B153" s="229"/>
      <c r="C153" s="230"/>
      <c r="D153" s="209" t="s">
        <v>151</v>
      </c>
      <c r="E153" s="231" t="s">
        <v>1</v>
      </c>
      <c r="F153" s="232" t="s">
        <v>259</v>
      </c>
      <c r="G153" s="230"/>
      <c r="H153" s="233">
        <v>23.894</v>
      </c>
      <c r="I153" s="234"/>
      <c r="J153" s="230"/>
      <c r="K153" s="230"/>
      <c r="L153" s="235"/>
      <c r="M153" s="236"/>
      <c r="N153" s="237"/>
      <c r="O153" s="237"/>
      <c r="P153" s="237"/>
      <c r="Q153" s="237"/>
      <c r="R153" s="237"/>
      <c r="S153" s="237"/>
      <c r="T153" s="238"/>
      <c r="AT153" s="239" t="s">
        <v>151</v>
      </c>
      <c r="AU153" s="239" t="s">
        <v>92</v>
      </c>
      <c r="AV153" s="14" t="s">
        <v>140</v>
      </c>
      <c r="AW153" s="14" t="s">
        <v>38</v>
      </c>
      <c r="AX153" s="14" t="s">
        <v>90</v>
      </c>
      <c r="AY153" s="239" t="s">
        <v>133</v>
      </c>
    </row>
    <row r="154" spans="1:65" s="2" customFormat="1" ht="16.5" customHeight="1">
      <c r="A154" s="34"/>
      <c r="B154" s="35"/>
      <c r="C154" s="186" t="s">
        <v>189</v>
      </c>
      <c r="D154" s="186" t="s">
        <v>135</v>
      </c>
      <c r="E154" s="187" t="s">
        <v>182</v>
      </c>
      <c r="F154" s="188" t="s">
        <v>183</v>
      </c>
      <c r="G154" s="189" t="s">
        <v>145</v>
      </c>
      <c r="H154" s="190">
        <v>5621.066</v>
      </c>
      <c r="I154" s="191"/>
      <c r="J154" s="192">
        <f>ROUND(I154*H154,2)</f>
        <v>0</v>
      </c>
      <c r="K154" s="188" t="s">
        <v>139</v>
      </c>
      <c r="L154" s="39"/>
      <c r="M154" s="193" t="s">
        <v>1</v>
      </c>
      <c r="N154" s="194" t="s">
        <v>47</v>
      </c>
      <c r="O154" s="71"/>
      <c r="P154" s="195">
        <f>O154*H154</f>
        <v>0</v>
      </c>
      <c r="Q154" s="195">
        <v>0</v>
      </c>
      <c r="R154" s="195">
        <f>Q154*H154</f>
        <v>0</v>
      </c>
      <c r="S154" s="195">
        <v>0</v>
      </c>
      <c r="T154" s="196">
        <f>S154*H154</f>
        <v>0</v>
      </c>
      <c r="U154" s="34"/>
      <c r="V154" s="34"/>
      <c r="W154" s="34"/>
      <c r="X154" s="34"/>
      <c r="Y154" s="34"/>
      <c r="Z154" s="34"/>
      <c r="AA154" s="34"/>
      <c r="AB154" s="34"/>
      <c r="AC154" s="34"/>
      <c r="AD154" s="34"/>
      <c r="AE154" s="34"/>
      <c r="AR154" s="197" t="s">
        <v>140</v>
      </c>
      <c r="AT154" s="197" t="s">
        <v>135</v>
      </c>
      <c r="AU154" s="197" t="s">
        <v>92</v>
      </c>
      <c r="AY154" s="16" t="s">
        <v>133</v>
      </c>
      <c r="BE154" s="198">
        <f>IF(N154="základní",J154,0)</f>
        <v>0</v>
      </c>
      <c r="BF154" s="198">
        <f>IF(N154="snížená",J154,0)</f>
        <v>0</v>
      </c>
      <c r="BG154" s="198">
        <f>IF(N154="zákl. přenesená",J154,0)</f>
        <v>0</v>
      </c>
      <c r="BH154" s="198">
        <f>IF(N154="sníž. přenesená",J154,0)</f>
        <v>0</v>
      </c>
      <c r="BI154" s="198">
        <f>IF(N154="nulová",J154,0)</f>
        <v>0</v>
      </c>
      <c r="BJ154" s="16" t="s">
        <v>90</v>
      </c>
      <c r="BK154" s="198">
        <f>ROUND(I154*H154,2)</f>
        <v>0</v>
      </c>
      <c r="BL154" s="16" t="s">
        <v>140</v>
      </c>
      <c r="BM154" s="197" t="s">
        <v>184</v>
      </c>
    </row>
    <row r="155" spans="1:65" s="2" customFormat="1" ht="16.5" customHeight="1">
      <c r="A155" s="34"/>
      <c r="B155" s="35"/>
      <c r="C155" s="186" t="s">
        <v>196</v>
      </c>
      <c r="D155" s="186" t="s">
        <v>135</v>
      </c>
      <c r="E155" s="187" t="s">
        <v>185</v>
      </c>
      <c r="F155" s="188" t="s">
        <v>186</v>
      </c>
      <c r="G155" s="189" t="s">
        <v>145</v>
      </c>
      <c r="H155" s="190">
        <v>112421.32</v>
      </c>
      <c r="I155" s="191"/>
      <c r="J155" s="192">
        <f>ROUND(I155*H155,2)</f>
        <v>0</v>
      </c>
      <c r="K155" s="188" t="s">
        <v>139</v>
      </c>
      <c r="L155" s="39"/>
      <c r="M155" s="193" t="s">
        <v>1</v>
      </c>
      <c r="N155" s="194" t="s">
        <v>47</v>
      </c>
      <c r="O155" s="71"/>
      <c r="P155" s="195">
        <f>O155*H155</f>
        <v>0</v>
      </c>
      <c r="Q155" s="195">
        <v>0</v>
      </c>
      <c r="R155" s="195">
        <f>Q155*H155</f>
        <v>0</v>
      </c>
      <c r="S155" s="195">
        <v>0</v>
      </c>
      <c r="T155" s="196">
        <f>S155*H155</f>
        <v>0</v>
      </c>
      <c r="U155" s="34"/>
      <c r="V155" s="34"/>
      <c r="W155" s="34"/>
      <c r="X155" s="34"/>
      <c r="Y155" s="34"/>
      <c r="Z155" s="34"/>
      <c r="AA155" s="34"/>
      <c r="AB155" s="34"/>
      <c r="AC155" s="34"/>
      <c r="AD155" s="34"/>
      <c r="AE155" s="34"/>
      <c r="AR155" s="197" t="s">
        <v>140</v>
      </c>
      <c r="AT155" s="197" t="s">
        <v>135</v>
      </c>
      <c r="AU155" s="197" t="s">
        <v>92</v>
      </c>
      <c r="AY155" s="16" t="s">
        <v>133</v>
      </c>
      <c r="BE155" s="198">
        <f>IF(N155="základní",J155,0)</f>
        <v>0</v>
      </c>
      <c r="BF155" s="198">
        <f>IF(N155="snížená",J155,0)</f>
        <v>0</v>
      </c>
      <c r="BG155" s="198">
        <f>IF(N155="zákl. přenesená",J155,0)</f>
        <v>0</v>
      </c>
      <c r="BH155" s="198">
        <f>IF(N155="sníž. přenesená",J155,0)</f>
        <v>0</v>
      </c>
      <c r="BI155" s="198">
        <f>IF(N155="nulová",J155,0)</f>
        <v>0</v>
      </c>
      <c r="BJ155" s="16" t="s">
        <v>90</v>
      </c>
      <c r="BK155" s="198">
        <f>ROUND(I155*H155,2)</f>
        <v>0</v>
      </c>
      <c r="BL155" s="16" t="s">
        <v>140</v>
      </c>
      <c r="BM155" s="197" t="s">
        <v>187</v>
      </c>
    </row>
    <row r="156" spans="2:51" s="13" customFormat="1" ht="11.25">
      <c r="B156" s="214"/>
      <c r="C156" s="215"/>
      <c r="D156" s="209" t="s">
        <v>151</v>
      </c>
      <c r="E156" s="215"/>
      <c r="F156" s="216" t="s">
        <v>260</v>
      </c>
      <c r="G156" s="215"/>
      <c r="H156" s="217">
        <v>112421.32</v>
      </c>
      <c r="I156" s="218"/>
      <c r="J156" s="215"/>
      <c r="K156" s="215"/>
      <c r="L156" s="219"/>
      <c r="M156" s="220"/>
      <c r="N156" s="221"/>
      <c r="O156" s="221"/>
      <c r="P156" s="221"/>
      <c r="Q156" s="221"/>
      <c r="R156" s="221"/>
      <c r="S156" s="221"/>
      <c r="T156" s="222"/>
      <c r="AT156" s="223" t="s">
        <v>151</v>
      </c>
      <c r="AU156" s="223" t="s">
        <v>92</v>
      </c>
      <c r="AV156" s="13" t="s">
        <v>92</v>
      </c>
      <c r="AW156" s="13" t="s">
        <v>4</v>
      </c>
      <c r="AX156" s="13" t="s">
        <v>90</v>
      </c>
      <c r="AY156" s="223" t="s">
        <v>133</v>
      </c>
    </row>
    <row r="157" spans="1:65" s="2" customFormat="1" ht="16.5" customHeight="1">
      <c r="A157" s="34"/>
      <c r="B157" s="35"/>
      <c r="C157" s="186" t="s">
        <v>204</v>
      </c>
      <c r="D157" s="186" t="s">
        <v>135</v>
      </c>
      <c r="E157" s="187" t="s">
        <v>190</v>
      </c>
      <c r="F157" s="188" t="s">
        <v>191</v>
      </c>
      <c r="G157" s="189" t="s">
        <v>145</v>
      </c>
      <c r="H157" s="190">
        <v>5621.066</v>
      </c>
      <c r="I157" s="191"/>
      <c r="J157" s="192">
        <f>ROUND(I157*H157,2)</f>
        <v>0</v>
      </c>
      <c r="K157" s="188" t="s">
        <v>139</v>
      </c>
      <c r="L157" s="39"/>
      <c r="M157" s="193" t="s">
        <v>1</v>
      </c>
      <c r="N157" s="194" t="s">
        <v>47</v>
      </c>
      <c r="O157" s="71"/>
      <c r="P157" s="195">
        <f>O157*H157</f>
        <v>0</v>
      </c>
      <c r="Q157" s="195">
        <v>0</v>
      </c>
      <c r="R157" s="195">
        <f>Q157*H157</f>
        <v>0</v>
      </c>
      <c r="S157" s="195">
        <v>0</v>
      </c>
      <c r="T157" s="196">
        <f>S157*H157</f>
        <v>0</v>
      </c>
      <c r="U157" s="34"/>
      <c r="V157" s="34"/>
      <c r="W157" s="34"/>
      <c r="X157" s="34"/>
      <c r="Y157" s="34"/>
      <c r="Z157" s="34"/>
      <c r="AA157" s="34"/>
      <c r="AB157" s="34"/>
      <c r="AC157" s="34"/>
      <c r="AD157" s="34"/>
      <c r="AE157" s="34"/>
      <c r="AR157" s="197" t="s">
        <v>140</v>
      </c>
      <c r="AT157" s="197" t="s">
        <v>135</v>
      </c>
      <c r="AU157" s="197" t="s">
        <v>92</v>
      </c>
      <c r="AY157" s="16" t="s">
        <v>133</v>
      </c>
      <c r="BE157" s="198">
        <f>IF(N157="základní",J157,0)</f>
        <v>0</v>
      </c>
      <c r="BF157" s="198">
        <f>IF(N157="snížená",J157,0)</f>
        <v>0</v>
      </c>
      <c r="BG157" s="198">
        <f>IF(N157="zákl. přenesená",J157,0)</f>
        <v>0</v>
      </c>
      <c r="BH157" s="198">
        <f>IF(N157="sníž. přenesená",J157,0)</f>
        <v>0</v>
      </c>
      <c r="BI157" s="198">
        <f>IF(N157="nulová",J157,0)</f>
        <v>0</v>
      </c>
      <c r="BJ157" s="16" t="s">
        <v>90</v>
      </c>
      <c r="BK157" s="198">
        <f>ROUND(I157*H157,2)</f>
        <v>0</v>
      </c>
      <c r="BL157" s="16" t="s">
        <v>140</v>
      </c>
      <c r="BM157" s="197" t="s">
        <v>192</v>
      </c>
    </row>
    <row r="158" spans="2:63" s="12" customFormat="1" ht="25.9" customHeight="1">
      <c r="B158" s="170"/>
      <c r="C158" s="171"/>
      <c r="D158" s="172" t="s">
        <v>81</v>
      </c>
      <c r="E158" s="173" t="s">
        <v>261</v>
      </c>
      <c r="F158" s="173" t="s">
        <v>262</v>
      </c>
      <c r="G158" s="171"/>
      <c r="H158" s="171"/>
      <c r="I158" s="174"/>
      <c r="J158" s="175">
        <f>BK158</f>
        <v>0</v>
      </c>
      <c r="K158" s="171"/>
      <c r="L158" s="176"/>
      <c r="M158" s="177"/>
      <c r="N158" s="178"/>
      <c r="O158" s="178"/>
      <c r="P158" s="179">
        <f>P159</f>
        <v>0</v>
      </c>
      <c r="Q158" s="178"/>
      <c r="R158" s="179">
        <f>R159</f>
        <v>0.5277310000000001</v>
      </c>
      <c r="S158" s="178"/>
      <c r="T158" s="180">
        <f>T159</f>
        <v>0</v>
      </c>
      <c r="AR158" s="181" t="s">
        <v>92</v>
      </c>
      <c r="AT158" s="182" t="s">
        <v>81</v>
      </c>
      <c r="AU158" s="182" t="s">
        <v>82</v>
      </c>
      <c r="AY158" s="181" t="s">
        <v>133</v>
      </c>
      <c r="BK158" s="183">
        <f>BK159</f>
        <v>0</v>
      </c>
    </row>
    <row r="159" spans="2:63" s="12" customFormat="1" ht="22.9" customHeight="1">
      <c r="B159" s="170"/>
      <c r="C159" s="171"/>
      <c r="D159" s="172" t="s">
        <v>81</v>
      </c>
      <c r="E159" s="184" t="s">
        <v>263</v>
      </c>
      <c r="F159" s="184" t="s">
        <v>264</v>
      </c>
      <c r="G159" s="171"/>
      <c r="H159" s="171"/>
      <c r="I159" s="174"/>
      <c r="J159" s="185">
        <f>BK159</f>
        <v>0</v>
      </c>
      <c r="K159" s="171"/>
      <c r="L159" s="176"/>
      <c r="M159" s="177"/>
      <c r="N159" s="178"/>
      <c r="O159" s="178"/>
      <c r="P159" s="179">
        <f>SUM(P160:P164)</f>
        <v>0</v>
      </c>
      <c r="Q159" s="178"/>
      <c r="R159" s="179">
        <f>SUM(R160:R164)</f>
        <v>0.5277310000000001</v>
      </c>
      <c r="S159" s="178"/>
      <c r="T159" s="180">
        <f>SUM(T160:T164)</f>
        <v>0</v>
      </c>
      <c r="AR159" s="181" t="s">
        <v>92</v>
      </c>
      <c r="AT159" s="182" t="s">
        <v>81</v>
      </c>
      <c r="AU159" s="182" t="s">
        <v>90</v>
      </c>
      <c r="AY159" s="181" t="s">
        <v>133</v>
      </c>
      <c r="BK159" s="183">
        <f>SUM(BK160:BK164)</f>
        <v>0</v>
      </c>
    </row>
    <row r="160" spans="1:65" s="2" customFormat="1" ht="16.5" customHeight="1">
      <c r="A160" s="34"/>
      <c r="B160" s="35"/>
      <c r="C160" s="186" t="s">
        <v>211</v>
      </c>
      <c r="D160" s="186" t="s">
        <v>135</v>
      </c>
      <c r="E160" s="187" t="s">
        <v>265</v>
      </c>
      <c r="F160" s="188" t="s">
        <v>266</v>
      </c>
      <c r="G160" s="189" t="s">
        <v>156</v>
      </c>
      <c r="H160" s="190">
        <v>1552.15</v>
      </c>
      <c r="I160" s="191"/>
      <c r="J160" s="192">
        <f>ROUND(I160*H160,2)</f>
        <v>0</v>
      </c>
      <c r="K160" s="188" t="s">
        <v>139</v>
      </c>
      <c r="L160" s="39"/>
      <c r="M160" s="193" t="s">
        <v>1</v>
      </c>
      <c r="N160" s="194" t="s">
        <v>47</v>
      </c>
      <c r="O160" s="71"/>
      <c r="P160" s="195">
        <f>O160*H160</f>
        <v>0</v>
      </c>
      <c r="Q160" s="195">
        <v>0.00034</v>
      </c>
      <c r="R160" s="195">
        <f>Q160*H160</f>
        <v>0.5277310000000001</v>
      </c>
      <c r="S160" s="195">
        <v>0</v>
      </c>
      <c r="T160" s="196">
        <f>S160*H160</f>
        <v>0</v>
      </c>
      <c r="U160" s="34"/>
      <c r="V160" s="34"/>
      <c r="W160" s="34"/>
      <c r="X160" s="34"/>
      <c r="Y160" s="34"/>
      <c r="Z160" s="34"/>
      <c r="AA160" s="34"/>
      <c r="AB160" s="34"/>
      <c r="AC160" s="34"/>
      <c r="AD160" s="34"/>
      <c r="AE160" s="34"/>
      <c r="AR160" s="197" t="s">
        <v>227</v>
      </c>
      <c r="AT160" s="197" t="s">
        <v>135</v>
      </c>
      <c r="AU160" s="197" t="s">
        <v>92</v>
      </c>
      <c r="AY160" s="16" t="s">
        <v>133</v>
      </c>
      <c r="BE160" s="198">
        <f>IF(N160="základní",J160,0)</f>
        <v>0</v>
      </c>
      <c r="BF160" s="198">
        <f>IF(N160="snížená",J160,0)</f>
        <v>0</v>
      </c>
      <c r="BG160" s="198">
        <f>IF(N160="zákl. přenesená",J160,0)</f>
        <v>0</v>
      </c>
      <c r="BH160" s="198">
        <f>IF(N160="sníž. přenesená",J160,0)</f>
        <v>0</v>
      </c>
      <c r="BI160" s="198">
        <f>IF(N160="nulová",J160,0)</f>
        <v>0</v>
      </c>
      <c r="BJ160" s="16" t="s">
        <v>90</v>
      </c>
      <c r="BK160" s="198">
        <f>ROUND(I160*H160,2)</f>
        <v>0</v>
      </c>
      <c r="BL160" s="16" t="s">
        <v>227</v>
      </c>
      <c r="BM160" s="197" t="s">
        <v>267</v>
      </c>
    </row>
    <row r="161" spans="1:47" s="2" customFormat="1" ht="29.25">
      <c r="A161" s="34"/>
      <c r="B161" s="35"/>
      <c r="C161" s="36"/>
      <c r="D161" s="209" t="s">
        <v>149</v>
      </c>
      <c r="E161" s="36"/>
      <c r="F161" s="210" t="s">
        <v>268</v>
      </c>
      <c r="G161" s="36"/>
      <c r="H161" s="36"/>
      <c r="I161" s="211"/>
      <c r="J161" s="36"/>
      <c r="K161" s="36"/>
      <c r="L161" s="39"/>
      <c r="M161" s="212"/>
      <c r="N161" s="213"/>
      <c r="O161" s="71"/>
      <c r="P161" s="71"/>
      <c r="Q161" s="71"/>
      <c r="R161" s="71"/>
      <c r="S161" s="71"/>
      <c r="T161" s="72"/>
      <c r="U161" s="34"/>
      <c r="V161" s="34"/>
      <c r="W161" s="34"/>
      <c r="X161" s="34"/>
      <c r="Y161" s="34"/>
      <c r="Z161" s="34"/>
      <c r="AA161" s="34"/>
      <c r="AB161" s="34"/>
      <c r="AC161" s="34"/>
      <c r="AD161" s="34"/>
      <c r="AE161" s="34"/>
      <c r="AT161" s="16" t="s">
        <v>149</v>
      </c>
      <c r="AU161" s="16" t="s">
        <v>92</v>
      </c>
    </row>
    <row r="162" spans="2:51" s="13" customFormat="1" ht="11.25">
      <c r="B162" s="214"/>
      <c r="C162" s="215"/>
      <c r="D162" s="209" t="s">
        <v>151</v>
      </c>
      <c r="E162" s="228" t="s">
        <v>1</v>
      </c>
      <c r="F162" s="216" t="s">
        <v>269</v>
      </c>
      <c r="G162" s="215"/>
      <c r="H162" s="217">
        <v>1552.15</v>
      </c>
      <c r="I162" s="218"/>
      <c r="J162" s="215"/>
      <c r="K162" s="215"/>
      <c r="L162" s="219"/>
      <c r="M162" s="220"/>
      <c r="N162" s="221"/>
      <c r="O162" s="221"/>
      <c r="P162" s="221"/>
      <c r="Q162" s="221"/>
      <c r="R162" s="221"/>
      <c r="S162" s="221"/>
      <c r="T162" s="222"/>
      <c r="AT162" s="223" t="s">
        <v>151</v>
      </c>
      <c r="AU162" s="223" t="s">
        <v>92</v>
      </c>
      <c r="AV162" s="13" t="s">
        <v>92</v>
      </c>
      <c r="AW162" s="13" t="s">
        <v>38</v>
      </c>
      <c r="AX162" s="13" t="s">
        <v>82</v>
      </c>
      <c r="AY162" s="223" t="s">
        <v>133</v>
      </c>
    </row>
    <row r="163" spans="2:51" s="14" customFormat="1" ht="11.25">
      <c r="B163" s="229"/>
      <c r="C163" s="230"/>
      <c r="D163" s="209" t="s">
        <v>151</v>
      </c>
      <c r="E163" s="231" t="s">
        <v>1</v>
      </c>
      <c r="F163" s="232" t="s">
        <v>259</v>
      </c>
      <c r="G163" s="230"/>
      <c r="H163" s="233">
        <v>1552.15</v>
      </c>
      <c r="I163" s="234"/>
      <c r="J163" s="230"/>
      <c r="K163" s="230"/>
      <c r="L163" s="235"/>
      <c r="M163" s="236"/>
      <c r="N163" s="237"/>
      <c r="O163" s="237"/>
      <c r="P163" s="237"/>
      <c r="Q163" s="237"/>
      <c r="R163" s="237"/>
      <c r="S163" s="237"/>
      <c r="T163" s="238"/>
      <c r="AT163" s="239" t="s">
        <v>151</v>
      </c>
      <c r="AU163" s="239" t="s">
        <v>92</v>
      </c>
      <c r="AV163" s="14" t="s">
        <v>140</v>
      </c>
      <c r="AW163" s="14" t="s">
        <v>38</v>
      </c>
      <c r="AX163" s="14" t="s">
        <v>90</v>
      </c>
      <c r="AY163" s="239" t="s">
        <v>133</v>
      </c>
    </row>
    <row r="164" spans="1:65" s="2" customFormat="1" ht="16.5" customHeight="1">
      <c r="A164" s="34"/>
      <c r="B164" s="35"/>
      <c r="C164" s="186" t="s">
        <v>216</v>
      </c>
      <c r="D164" s="186" t="s">
        <v>135</v>
      </c>
      <c r="E164" s="187" t="s">
        <v>270</v>
      </c>
      <c r="F164" s="188" t="s">
        <v>271</v>
      </c>
      <c r="G164" s="189" t="s">
        <v>156</v>
      </c>
      <c r="H164" s="190">
        <v>1552.15</v>
      </c>
      <c r="I164" s="191"/>
      <c r="J164" s="192">
        <f>ROUND(I164*H164,2)</f>
        <v>0</v>
      </c>
      <c r="K164" s="188" t="s">
        <v>139</v>
      </c>
      <c r="L164" s="39"/>
      <c r="M164" s="193" t="s">
        <v>1</v>
      </c>
      <c r="N164" s="194" t="s">
        <v>47</v>
      </c>
      <c r="O164" s="71"/>
      <c r="P164" s="195">
        <f>O164*H164</f>
        <v>0</v>
      </c>
      <c r="Q164" s="195">
        <v>0</v>
      </c>
      <c r="R164" s="195">
        <f>Q164*H164</f>
        <v>0</v>
      </c>
      <c r="S164" s="195">
        <v>0</v>
      </c>
      <c r="T164" s="196">
        <f>S164*H164</f>
        <v>0</v>
      </c>
      <c r="U164" s="34"/>
      <c r="V164" s="34"/>
      <c r="W164" s="34"/>
      <c r="X164" s="34"/>
      <c r="Y164" s="34"/>
      <c r="Z164" s="34"/>
      <c r="AA164" s="34"/>
      <c r="AB164" s="34"/>
      <c r="AC164" s="34"/>
      <c r="AD164" s="34"/>
      <c r="AE164" s="34"/>
      <c r="AR164" s="197" t="s">
        <v>227</v>
      </c>
      <c r="AT164" s="197" t="s">
        <v>135</v>
      </c>
      <c r="AU164" s="197" t="s">
        <v>92</v>
      </c>
      <c r="AY164" s="16" t="s">
        <v>133</v>
      </c>
      <c r="BE164" s="198">
        <f>IF(N164="základní",J164,0)</f>
        <v>0</v>
      </c>
      <c r="BF164" s="198">
        <f>IF(N164="snížená",J164,0)</f>
        <v>0</v>
      </c>
      <c r="BG164" s="198">
        <f>IF(N164="zákl. přenesená",J164,0)</f>
        <v>0</v>
      </c>
      <c r="BH164" s="198">
        <f>IF(N164="sníž. přenesená",J164,0)</f>
        <v>0</v>
      </c>
      <c r="BI164" s="198">
        <f>IF(N164="nulová",J164,0)</f>
        <v>0</v>
      </c>
      <c r="BJ164" s="16" t="s">
        <v>90</v>
      </c>
      <c r="BK164" s="198">
        <f>ROUND(I164*H164,2)</f>
        <v>0</v>
      </c>
      <c r="BL164" s="16" t="s">
        <v>227</v>
      </c>
      <c r="BM164" s="197" t="s">
        <v>272</v>
      </c>
    </row>
    <row r="165" spans="2:63" s="12" customFormat="1" ht="25.9" customHeight="1">
      <c r="B165" s="170"/>
      <c r="C165" s="171"/>
      <c r="D165" s="172" t="s">
        <v>81</v>
      </c>
      <c r="E165" s="173" t="s">
        <v>193</v>
      </c>
      <c r="F165" s="173" t="s">
        <v>193</v>
      </c>
      <c r="G165" s="171"/>
      <c r="H165" s="171"/>
      <c r="I165" s="174"/>
      <c r="J165" s="175">
        <f>BK165</f>
        <v>0</v>
      </c>
      <c r="K165" s="171"/>
      <c r="L165" s="176"/>
      <c r="M165" s="177"/>
      <c r="N165" s="178"/>
      <c r="O165" s="178"/>
      <c r="P165" s="179">
        <f>P166+P169+P172+P177+P182</f>
        <v>0</v>
      </c>
      <c r="Q165" s="178"/>
      <c r="R165" s="179">
        <f>R166+R169+R172+R177+R182</f>
        <v>0</v>
      </c>
      <c r="S165" s="178"/>
      <c r="T165" s="180">
        <f>T166+T169+T172+T177+T182</f>
        <v>0</v>
      </c>
      <c r="AR165" s="181" t="s">
        <v>166</v>
      </c>
      <c r="AT165" s="182" t="s">
        <v>81</v>
      </c>
      <c r="AU165" s="182" t="s">
        <v>82</v>
      </c>
      <c r="AY165" s="181" t="s">
        <v>133</v>
      </c>
      <c r="BK165" s="183">
        <f>BK166+BK169+BK172+BK177+BK182</f>
        <v>0</v>
      </c>
    </row>
    <row r="166" spans="2:63" s="12" customFormat="1" ht="22.9" customHeight="1">
      <c r="B166" s="170"/>
      <c r="C166" s="171"/>
      <c r="D166" s="172" t="s">
        <v>81</v>
      </c>
      <c r="E166" s="184" t="s">
        <v>194</v>
      </c>
      <c r="F166" s="184" t="s">
        <v>195</v>
      </c>
      <c r="G166" s="171"/>
      <c r="H166" s="171"/>
      <c r="I166" s="174"/>
      <c r="J166" s="185">
        <f>BK166</f>
        <v>0</v>
      </c>
      <c r="K166" s="171"/>
      <c r="L166" s="176"/>
      <c r="M166" s="177"/>
      <c r="N166" s="178"/>
      <c r="O166" s="178"/>
      <c r="P166" s="179">
        <f>SUM(P167:P168)</f>
        <v>0</v>
      </c>
      <c r="Q166" s="178"/>
      <c r="R166" s="179">
        <f>SUM(R167:R168)</f>
        <v>0</v>
      </c>
      <c r="S166" s="178"/>
      <c r="T166" s="180">
        <f>SUM(T167:T168)</f>
        <v>0</v>
      </c>
      <c r="AR166" s="181" t="s">
        <v>166</v>
      </c>
      <c r="AT166" s="182" t="s">
        <v>81</v>
      </c>
      <c r="AU166" s="182" t="s">
        <v>90</v>
      </c>
      <c r="AY166" s="181" t="s">
        <v>133</v>
      </c>
      <c r="BK166" s="183">
        <f>SUM(BK167:BK168)</f>
        <v>0</v>
      </c>
    </row>
    <row r="167" spans="1:65" s="2" customFormat="1" ht="16.5" customHeight="1">
      <c r="A167" s="34"/>
      <c r="B167" s="35"/>
      <c r="C167" s="186" t="s">
        <v>8</v>
      </c>
      <c r="D167" s="186" t="s">
        <v>135</v>
      </c>
      <c r="E167" s="187" t="s">
        <v>197</v>
      </c>
      <c r="F167" s="188" t="s">
        <v>198</v>
      </c>
      <c r="G167" s="189" t="s">
        <v>174</v>
      </c>
      <c r="H167" s="190">
        <v>1</v>
      </c>
      <c r="I167" s="191"/>
      <c r="J167" s="192">
        <f>ROUND(I167*H167,2)</f>
        <v>0</v>
      </c>
      <c r="K167" s="188" t="s">
        <v>139</v>
      </c>
      <c r="L167" s="39"/>
      <c r="M167" s="193" t="s">
        <v>1</v>
      </c>
      <c r="N167" s="194" t="s">
        <v>47</v>
      </c>
      <c r="O167" s="71"/>
      <c r="P167" s="195">
        <f>O167*H167</f>
        <v>0</v>
      </c>
      <c r="Q167" s="195">
        <v>0</v>
      </c>
      <c r="R167" s="195">
        <f>Q167*H167</f>
        <v>0</v>
      </c>
      <c r="S167" s="195">
        <v>0</v>
      </c>
      <c r="T167" s="196">
        <f>S167*H167</f>
        <v>0</v>
      </c>
      <c r="U167" s="34"/>
      <c r="V167" s="34"/>
      <c r="W167" s="34"/>
      <c r="X167" s="34"/>
      <c r="Y167" s="34"/>
      <c r="Z167" s="34"/>
      <c r="AA167" s="34"/>
      <c r="AB167" s="34"/>
      <c r="AC167" s="34"/>
      <c r="AD167" s="34"/>
      <c r="AE167" s="34"/>
      <c r="AR167" s="197" t="s">
        <v>199</v>
      </c>
      <c r="AT167" s="197" t="s">
        <v>135</v>
      </c>
      <c r="AU167" s="197" t="s">
        <v>92</v>
      </c>
      <c r="AY167" s="16" t="s">
        <v>133</v>
      </c>
      <c r="BE167" s="198">
        <f>IF(N167="základní",J167,0)</f>
        <v>0</v>
      </c>
      <c r="BF167" s="198">
        <f>IF(N167="snížená",J167,0)</f>
        <v>0</v>
      </c>
      <c r="BG167" s="198">
        <f>IF(N167="zákl. přenesená",J167,0)</f>
        <v>0</v>
      </c>
      <c r="BH167" s="198">
        <f>IF(N167="sníž. přenesená",J167,0)</f>
        <v>0</v>
      </c>
      <c r="BI167" s="198">
        <f>IF(N167="nulová",J167,0)</f>
        <v>0</v>
      </c>
      <c r="BJ167" s="16" t="s">
        <v>90</v>
      </c>
      <c r="BK167" s="198">
        <f>ROUND(I167*H167,2)</f>
        <v>0</v>
      </c>
      <c r="BL167" s="16" t="s">
        <v>199</v>
      </c>
      <c r="BM167" s="197" t="s">
        <v>200</v>
      </c>
    </row>
    <row r="168" spans="1:47" s="2" customFormat="1" ht="58.5">
      <c r="A168" s="34"/>
      <c r="B168" s="35"/>
      <c r="C168" s="36"/>
      <c r="D168" s="209" t="s">
        <v>149</v>
      </c>
      <c r="E168" s="36"/>
      <c r="F168" s="210" t="s">
        <v>201</v>
      </c>
      <c r="G168" s="36"/>
      <c r="H168" s="36"/>
      <c r="I168" s="211"/>
      <c r="J168" s="36"/>
      <c r="K168" s="36"/>
      <c r="L168" s="39"/>
      <c r="M168" s="212"/>
      <c r="N168" s="213"/>
      <c r="O168" s="71"/>
      <c r="P168" s="71"/>
      <c r="Q168" s="71"/>
      <c r="R168" s="71"/>
      <c r="S168" s="71"/>
      <c r="T168" s="72"/>
      <c r="U168" s="34"/>
      <c r="V168" s="34"/>
      <c r="W168" s="34"/>
      <c r="X168" s="34"/>
      <c r="Y168" s="34"/>
      <c r="Z168" s="34"/>
      <c r="AA168" s="34"/>
      <c r="AB168" s="34"/>
      <c r="AC168" s="34"/>
      <c r="AD168" s="34"/>
      <c r="AE168" s="34"/>
      <c r="AT168" s="16" t="s">
        <v>149</v>
      </c>
      <c r="AU168" s="16" t="s">
        <v>92</v>
      </c>
    </row>
    <row r="169" spans="2:63" s="12" customFormat="1" ht="22.9" customHeight="1">
      <c r="B169" s="170"/>
      <c r="C169" s="171"/>
      <c r="D169" s="172" t="s">
        <v>81</v>
      </c>
      <c r="E169" s="184" t="s">
        <v>202</v>
      </c>
      <c r="F169" s="184" t="s">
        <v>203</v>
      </c>
      <c r="G169" s="171"/>
      <c r="H169" s="171"/>
      <c r="I169" s="174"/>
      <c r="J169" s="185">
        <f>BK169</f>
        <v>0</v>
      </c>
      <c r="K169" s="171"/>
      <c r="L169" s="176"/>
      <c r="M169" s="177"/>
      <c r="N169" s="178"/>
      <c r="O169" s="178"/>
      <c r="P169" s="179">
        <f>SUM(P170:P171)</f>
        <v>0</v>
      </c>
      <c r="Q169" s="178"/>
      <c r="R169" s="179">
        <f>SUM(R170:R171)</f>
        <v>0</v>
      </c>
      <c r="S169" s="178"/>
      <c r="T169" s="180">
        <f>SUM(T170:T171)</f>
        <v>0</v>
      </c>
      <c r="AR169" s="181" t="s">
        <v>166</v>
      </c>
      <c r="AT169" s="182" t="s">
        <v>81</v>
      </c>
      <c r="AU169" s="182" t="s">
        <v>90</v>
      </c>
      <c r="AY169" s="181" t="s">
        <v>133</v>
      </c>
      <c r="BK169" s="183">
        <f>SUM(BK170:BK171)</f>
        <v>0</v>
      </c>
    </row>
    <row r="170" spans="1:65" s="2" customFormat="1" ht="16.5" customHeight="1">
      <c r="A170" s="34"/>
      <c r="B170" s="35"/>
      <c r="C170" s="186" t="s">
        <v>227</v>
      </c>
      <c r="D170" s="186" t="s">
        <v>135</v>
      </c>
      <c r="E170" s="187" t="s">
        <v>205</v>
      </c>
      <c r="F170" s="188" t="s">
        <v>206</v>
      </c>
      <c r="G170" s="189" t="s">
        <v>174</v>
      </c>
      <c r="H170" s="190">
        <v>1</v>
      </c>
      <c r="I170" s="191"/>
      <c r="J170" s="192">
        <f>ROUND(I170*H170,2)</f>
        <v>0</v>
      </c>
      <c r="K170" s="188" t="s">
        <v>139</v>
      </c>
      <c r="L170" s="39"/>
      <c r="M170" s="193" t="s">
        <v>1</v>
      </c>
      <c r="N170" s="194" t="s">
        <v>47</v>
      </c>
      <c r="O170" s="71"/>
      <c r="P170" s="195">
        <f>O170*H170</f>
        <v>0</v>
      </c>
      <c r="Q170" s="195">
        <v>0</v>
      </c>
      <c r="R170" s="195">
        <f>Q170*H170</f>
        <v>0</v>
      </c>
      <c r="S170" s="195">
        <v>0</v>
      </c>
      <c r="T170" s="196">
        <f>S170*H170</f>
        <v>0</v>
      </c>
      <c r="U170" s="34"/>
      <c r="V170" s="34"/>
      <c r="W170" s="34"/>
      <c r="X170" s="34"/>
      <c r="Y170" s="34"/>
      <c r="Z170" s="34"/>
      <c r="AA170" s="34"/>
      <c r="AB170" s="34"/>
      <c r="AC170" s="34"/>
      <c r="AD170" s="34"/>
      <c r="AE170" s="34"/>
      <c r="AR170" s="197" t="s">
        <v>199</v>
      </c>
      <c r="AT170" s="197" t="s">
        <v>135</v>
      </c>
      <c r="AU170" s="197" t="s">
        <v>92</v>
      </c>
      <c r="AY170" s="16" t="s">
        <v>133</v>
      </c>
      <c r="BE170" s="198">
        <f>IF(N170="základní",J170,0)</f>
        <v>0</v>
      </c>
      <c r="BF170" s="198">
        <f>IF(N170="snížená",J170,0)</f>
        <v>0</v>
      </c>
      <c r="BG170" s="198">
        <f>IF(N170="zákl. přenesená",J170,0)</f>
        <v>0</v>
      </c>
      <c r="BH170" s="198">
        <f>IF(N170="sníž. přenesená",J170,0)</f>
        <v>0</v>
      </c>
      <c r="BI170" s="198">
        <f>IF(N170="nulová",J170,0)</f>
        <v>0</v>
      </c>
      <c r="BJ170" s="16" t="s">
        <v>90</v>
      </c>
      <c r="BK170" s="198">
        <f>ROUND(I170*H170,2)</f>
        <v>0</v>
      </c>
      <c r="BL170" s="16" t="s">
        <v>199</v>
      </c>
      <c r="BM170" s="197" t="s">
        <v>207</v>
      </c>
    </row>
    <row r="171" spans="1:47" s="2" customFormat="1" ht="97.5">
      <c r="A171" s="34"/>
      <c r="B171" s="35"/>
      <c r="C171" s="36"/>
      <c r="D171" s="209" t="s">
        <v>149</v>
      </c>
      <c r="E171" s="36"/>
      <c r="F171" s="210" t="s">
        <v>208</v>
      </c>
      <c r="G171" s="36"/>
      <c r="H171" s="36"/>
      <c r="I171" s="211"/>
      <c r="J171" s="36"/>
      <c r="K171" s="36"/>
      <c r="L171" s="39"/>
      <c r="M171" s="212"/>
      <c r="N171" s="213"/>
      <c r="O171" s="71"/>
      <c r="P171" s="71"/>
      <c r="Q171" s="71"/>
      <c r="R171" s="71"/>
      <c r="S171" s="71"/>
      <c r="T171" s="72"/>
      <c r="U171" s="34"/>
      <c r="V171" s="34"/>
      <c r="W171" s="34"/>
      <c r="X171" s="34"/>
      <c r="Y171" s="34"/>
      <c r="Z171" s="34"/>
      <c r="AA171" s="34"/>
      <c r="AB171" s="34"/>
      <c r="AC171" s="34"/>
      <c r="AD171" s="34"/>
      <c r="AE171" s="34"/>
      <c r="AT171" s="16" t="s">
        <v>149</v>
      </c>
      <c r="AU171" s="16" t="s">
        <v>92</v>
      </c>
    </row>
    <row r="172" spans="2:63" s="12" customFormat="1" ht="22.9" customHeight="1">
      <c r="B172" s="170"/>
      <c r="C172" s="171"/>
      <c r="D172" s="172" t="s">
        <v>81</v>
      </c>
      <c r="E172" s="184" t="s">
        <v>209</v>
      </c>
      <c r="F172" s="184" t="s">
        <v>210</v>
      </c>
      <c r="G172" s="171"/>
      <c r="H172" s="171"/>
      <c r="I172" s="174"/>
      <c r="J172" s="185">
        <f>BK172</f>
        <v>0</v>
      </c>
      <c r="K172" s="171"/>
      <c r="L172" s="176"/>
      <c r="M172" s="177"/>
      <c r="N172" s="178"/>
      <c r="O172" s="178"/>
      <c r="P172" s="179">
        <f>SUM(P173:P176)</f>
        <v>0</v>
      </c>
      <c r="Q172" s="178"/>
      <c r="R172" s="179">
        <f>SUM(R173:R176)</f>
        <v>0</v>
      </c>
      <c r="S172" s="178"/>
      <c r="T172" s="180">
        <f>SUM(T173:T176)</f>
        <v>0</v>
      </c>
      <c r="AR172" s="181" t="s">
        <v>166</v>
      </c>
      <c r="AT172" s="182" t="s">
        <v>81</v>
      </c>
      <c r="AU172" s="182" t="s">
        <v>90</v>
      </c>
      <c r="AY172" s="181" t="s">
        <v>133</v>
      </c>
      <c r="BK172" s="183">
        <f>SUM(BK173:BK176)</f>
        <v>0</v>
      </c>
    </row>
    <row r="173" spans="1:65" s="2" customFormat="1" ht="16.5" customHeight="1">
      <c r="A173" s="34"/>
      <c r="B173" s="35"/>
      <c r="C173" s="186" t="s">
        <v>234</v>
      </c>
      <c r="D173" s="186" t="s">
        <v>135</v>
      </c>
      <c r="E173" s="187" t="s">
        <v>212</v>
      </c>
      <c r="F173" s="188" t="s">
        <v>213</v>
      </c>
      <c r="G173" s="189" t="s">
        <v>174</v>
      </c>
      <c r="H173" s="190">
        <v>1</v>
      </c>
      <c r="I173" s="191"/>
      <c r="J173" s="192">
        <f>ROUND(I173*H173,2)</f>
        <v>0</v>
      </c>
      <c r="K173" s="188" t="s">
        <v>139</v>
      </c>
      <c r="L173" s="39"/>
      <c r="M173" s="193" t="s">
        <v>1</v>
      </c>
      <c r="N173" s="194" t="s">
        <v>47</v>
      </c>
      <c r="O173" s="71"/>
      <c r="P173" s="195">
        <f>O173*H173</f>
        <v>0</v>
      </c>
      <c r="Q173" s="195">
        <v>0</v>
      </c>
      <c r="R173" s="195">
        <f>Q173*H173</f>
        <v>0</v>
      </c>
      <c r="S173" s="195">
        <v>0</v>
      </c>
      <c r="T173" s="196">
        <f>S173*H173</f>
        <v>0</v>
      </c>
      <c r="U173" s="34"/>
      <c r="V173" s="34"/>
      <c r="W173" s="34"/>
      <c r="X173" s="34"/>
      <c r="Y173" s="34"/>
      <c r="Z173" s="34"/>
      <c r="AA173" s="34"/>
      <c r="AB173" s="34"/>
      <c r="AC173" s="34"/>
      <c r="AD173" s="34"/>
      <c r="AE173" s="34"/>
      <c r="AR173" s="197" t="s">
        <v>199</v>
      </c>
      <c r="AT173" s="197" t="s">
        <v>135</v>
      </c>
      <c r="AU173" s="197" t="s">
        <v>92</v>
      </c>
      <c r="AY173" s="16" t="s">
        <v>133</v>
      </c>
      <c r="BE173" s="198">
        <f>IF(N173="základní",J173,0)</f>
        <v>0</v>
      </c>
      <c r="BF173" s="198">
        <f>IF(N173="snížená",J173,0)</f>
        <v>0</v>
      </c>
      <c r="BG173" s="198">
        <f>IF(N173="zákl. přenesená",J173,0)</f>
        <v>0</v>
      </c>
      <c r="BH173" s="198">
        <f>IF(N173="sníž. přenesená",J173,0)</f>
        <v>0</v>
      </c>
      <c r="BI173" s="198">
        <f>IF(N173="nulová",J173,0)</f>
        <v>0</v>
      </c>
      <c r="BJ173" s="16" t="s">
        <v>90</v>
      </c>
      <c r="BK173" s="198">
        <f>ROUND(I173*H173,2)</f>
        <v>0</v>
      </c>
      <c r="BL173" s="16" t="s">
        <v>199</v>
      </c>
      <c r="BM173" s="197" t="s">
        <v>214</v>
      </c>
    </row>
    <row r="174" spans="1:47" s="2" customFormat="1" ht="78">
      <c r="A174" s="34"/>
      <c r="B174" s="35"/>
      <c r="C174" s="36"/>
      <c r="D174" s="209" t="s">
        <v>149</v>
      </c>
      <c r="E174" s="36"/>
      <c r="F174" s="210" t="s">
        <v>215</v>
      </c>
      <c r="G174" s="36"/>
      <c r="H174" s="36"/>
      <c r="I174" s="211"/>
      <c r="J174" s="36"/>
      <c r="K174" s="36"/>
      <c r="L174" s="39"/>
      <c r="M174" s="212"/>
      <c r="N174" s="213"/>
      <c r="O174" s="71"/>
      <c r="P174" s="71"/>
      <c r="Q174" s="71"/>
      <c r="R174" s="71"/>
      <c r="S174" s="71"/>
      <c r="T174" s="72"/>
      <c r="U174" s="34"/>
      <c r="V174" s="34"/>
      <c r="W174" s="34"/>
      <c r="X174" s="34"/>
      <c r="Y174" s="34"/>
      <c r="Z174" s="34"/>
      <c r="AA174" s="34"/>
      <c r="AB174" s="34"/>
      <c r="AC174" s="34"/>
      <c r="AD174" s="34"/>
      <c r="AE174" s="34"/>
      <c r="AT174" s="16" t="s">
        <v>149</v>
      </c>
      <c r="AU174" s="16" t="s">
        <v>92</v>
      </c>
    </row>
    <row r="175" spans="1:65" s="2" customFormat="1" ht="16.5" customHeight="1">
      <c r="A175" s="34"/>
      <c r="B175" s="35"/>
      <c r="C175" s="186" t="s">
        <v>273</v>
      </c>
      <c r="D175" s="186" t="s">
        <v>135</v>
      </c>
      <c r="E175" s="187" t="s">
        <v>217</v>
      </c>
      <c r="F175" s="188" t="s">
        <v>218</v>
      </c>
      <c r="G175" s="189" t="s">
        <v>174</v>
      </c>
      <c r="H175" s="190">
        <v>1</v>
      </c>
      <c r="I175" s="191"/>
      <c r="J175" s="192">
        <f>ROUND(I175*H175,2)</f>
        <v>0</v>
      </c>
      <c r="K175" s="188" t="s">
        <v>139</v>
      </c>
      <c r="L175" s="39"/>
      <c r="M175" s="193" t="s">
        <v>1</v>
      </c>
      <c r="N175" s="194" t="s">
        <v>47</v>
      </c>
      <c r="O175" s="71"/>
      <c r="P175" s="195">
        <f>O175*H175</f>
        <v>0</v>
      </c>
      <c r="Q175" s="195">
        <v>0</v>
      </c>
      <c r="R175" s="195">
        <f>Q175*H175</f>
        <v>0</v>
      </c>
      <c r="S175" s="195">
        <v>0</v>
      </c>
      <c r="T175" s="196">
        <f>S175*H175</f>
        <v>0</v>
      </c>
      <c r="U175" s="34"/>
      <c r="V175" s="34"/>
      <c r="W175" s="34"/>
      <c r="X175" s="34"/>
      <c r="Y175" s="34"/>
      <c r="Z175" s="34"/>
      <c r="AA175" s="34"/>
      <c r="AB175" s="34"/>
      <c r="AC175" s="34"/>
      <c r="AD175" s="34"/>
      <c r="AE175" s="34"/>
      <c r="AR175" s="197" t="s">
        <v>199</v>
      </c>
      <c r="AT175" s="197" t="s">
        <v>135</v>
      </c>
      <c r="AU175" s="197" t="s">
        <v>92</v>
      </c>
      <c r="AY175" s="16" t="s">
        <v>133</v>
      </c>
      <c r="BE175" s="198">
        <f>IF(N175="základní",J175,0)</f>
        <v>0</v>
      </c>
      <c r="BF175" s="198">
        <f>IF(N175="snížená",J175,0)</f>
        <v>0</v>
      </c>
      <c r="BG175" s="198">
        <f>IF(N175="zákl. přenesená",J175,0)</f>
        <v>0</v>
      </c>
      <c r="BH175" s="198">
        <f>IF(N175="sníž. přenesená",J175,0)</f>
        <v>0</v>
      </c>
      <c r="BI175" s="198">
        <f>IF(N175="nulová",J175,0)</f>
        <v>0</v>
      </c>
      <c r="BJ175" s="16" t="s">
        <v>90</v>
      </c>
      <c r="BK175" s="198">
        <f>ROUND(I175*H175,2)</f>
        <v>0</v>
      </c>
      <c r="BL175" s="16" t="s">
        <v>199</v>
      </c>
      <c r="BM175" s="197" t="s">
        <v>219</v>
      </c>
    </row>
    <row r="176" spans="1:47" s="2" customFormat="1" ht="19.5">
      <c r="A176" s="34"/>
      <c r="B176" s="35"/>
      <c r="C176" s="36"/>
      <c r="D176" s="209" t="s">
        <v>149</v>
      </c>
      <c r="E176" s="36"/>
      <c r="F176" s="210" t="s">
        <v>220</v>
      </c>
      <c r="G176" s="36"/>
      <c r="H176" s="36"/>
      <c r="I176" s="211"/>
      <c r="J176" s="36"/>
      <c r="K176" s="36"/>
      <c r="L176" s="39"/>
      <c r="M176" s="212"/>
      <c r="N176" s="213"/>
      <c r="O176" s="71"/>
      <c r="P176" s="71"/>
      <c r="Q176" s="71"/>
      <c r="R176" s="71"/>
      <c r="S176" s="71"/>
      <c r="T176" s="72"/>
      <c r="U176" s="34"/>
      <c r="V176" s="34"/>
      <c r="W176" s="34"/>
      <c r="X176" s="34"/>
      <c r="Y176" s="34"/>
      <c r="Z176" s="34"/>
      <c r="AA176" s="34"/>
      <c r="AB176" s="34"/>
      <c r="AC176" s="34"/>
      <c r="AD176" s="34"/>
      <c r="AE176" s="34"/>
      <c r="AT176" s="16" t="s">
        <v>149</v>
      </c>
      <c r="AU176" s="16" t="s">
        <v>92</v>
      </c>
    </row>
    <row r="177" spans="2:63" s="12" customFormat="1" ht="22.9" customHeight="1">
      <c r="B177" s="170"/>
      <c r="C177" s="171"/>
      <c r="D177" s="172" t="s">
        <v>81</v>
      </c>
      <c r="E177" s="184" t="s">
        <v>221</v>
      </c>
      <c r="F177" s="184" t="s">
        <v>222</v>
      </c>
      <c r="G177" s="171"/>
      <c r="H177" s="171"/>
      <c r="I177" s="174"/>
      <c r="J177" s="185">
        <f>BK177</f>
        <v>0</v>
      </c>
      <c r="K177" s="171"/>
      <c r="L177" s="176"/>
      <c r="M177" s="177"/>
      <c r="N177" s="178"/>
      <c r="O177" s="178"/>
      <c r="P177" s="179">
        <f>SUM(P178:P181)</f>
        <v>0</v>
      </c>
      <c r="Q177" s="178"/>
      <c r="R177" s="179">
        <f>SUM(R178:R181)</f>
        <v>0</v>
      </c>
      <c r="S177" s="178"/>
      <c r="T177" s="180">
        <f>SUM(T178:T181)</f>
        <v>0</v>
      </c>
      <c r="AR177" s="181" t="s">
        <v>166</v>
      </c>
      <c r="AT177" s="182" t="s">
        <v>81</v>
      </c>
      <c r="AU177" s="182" t="s">
        <v>90</v>
      </c>
      <c r="AY177" s="181" t="s">
        <v>133</v>
      </c>
      <c r="BK177" s="183">
        <f>SUM(BK178:BK181)</f>
        <v>0</v>
      </c>
    </row>
    <row r="178" spans="1:65" s="2" customFormat="1" ht="16.5" customHeight="1">
      <c r="A178" s="34"/>
      <c r="B178" s="35"/>
      <c r="C178" s="186" t="s">
        <v>274</v>
      </c>
      <c r="D178" s="186" t="s">
        <v>135</v>
      </c>
      <c r="E178" s="187" t="s">
        <v>223</v>
      </c>
      <c r="F178" s="188" t="s">
        <v>224</v>
      </c>
      <c r="G178" s="189" t="s">
        <v>174</v>
      </c>
      <c r="H178" s="190">
        <v>1</v>
      </c>
      <c r="I178" s="191"/>
      <c r="J178" s="192">
        <f>ROUND(I178*H178,2)</f>
        <v>0</v>
      </c>
      <c r="K178" s="188" t="s">
        <v>139</v>
      </c>
      <c r="L178" s="39"/>
      <c r="M178" s="193" t="s">
        <v>1</v>
      </c>
      <c r="N178" s="194" t="s">
        <v>47</v>
      </c>
      <c r="O178" s="71"/>
      <c r="P178" s="195">
        <f>O178*H178</f>
        <v>0</v>
      </c>
      <c r="Q178" s="195">
        <v>0</v>
      </c>
      <c r="R178" s="195">
        <f>Q178*H178</f>
        <v>0</v>
      </c>
      <c r="S178" s="195">
        <v>0</v>
      </c>
      <c r="T178" s="196">
        <f>S178*H178</f>
        <v>0</v>
      </c>
      <c r="U178" s="34"/>
      <c r="V178" s="34"/>
      <c r="W178" s="34"/>
      <c r="X178" s="34"/>
      <c r="Y178" s="34"/>
      <c r="Z178" s="34"/>
      <c r="AA178" s="34"/>
      <c r="AB178" s="34"/>
      <c r="AC178" s="34"/>
      <c r="AD178" s="34"/>
      <c r="AE178" s="34"/>
      <c r="AR178" s="197" t="s">
        <v>199</v>
      </c>
      <c r="AT178" s="197" t="s">
        <v>135</v>
      </c>
      <c r="AU178" s="197" t="s">
        <v>92</v>
      </c>
      <c r="AY178" s="16" t="s">
        <v>133</v>
      </c>
      <c r="BE178" s="198">
        <f>IF(N178="základní",J178,0)</f>
        <v>0</v>
      </c>
      <c r="BF178" s="198">
        <f>IF(N178="snížená",J178,0)</f>
        <v>0</v>
      </c>
      <c r="BG178" s="198">
        <f>IF(N178="zákl. přenesená",J178,0)</f>
        <v>0</v>
      </c>
      <c r="BH178" s="198">
        <f>IF(N178="sníž. přenesená",J178,0)</f>
        <v>0</v>
      </c>
      <c r="BI178" s="198">
        <f>IF(N178="nulová",J178,0)</f>
        <v>0</v>
      </c>
      <c r="BJ178" s="16" t="s">
        <v>90</v>
      </c>
      <c r="BK178" s="198">
        <f>ROUND(I178*H178,2)</f>
        <v>0</v>
      </c>
      <c r="BL178" s="16" t="s">
        <v>199</v>
      </c>
      <c r="BM178" s="197" t="s">
        <v>225</v>
      </c>
    </row>
    <row r="179" spans="1:47" s="2" customFormat="1" ht="29.25">
      <c r="A179" s="34"/>
      <c r="B179" s="35"/>
      <c r="C179" s="36"/>
      <c r="D179" s="209" t="s">
        <v>149</v>
      </c>
      <c r="E179" s="36"/>
      <c r="F179" s="210" t="s">
        <v>226</v>
      </c>
      <c r="G179" s="36"/>
      <c r="H179" s="36"/>
      <c r="I179" s="211"/>
      <c r="J179" s="36"/>
      <c r="K179" s="36"/>
      <c r="L179" s="39"/>
      <c r="M179" s="212"/>
      <c r="N179" s="213"/>
      <c r="O179" s="71"/>
      <c r="P179" s="71"/>
      <c r="Q179" s="71"/>
      <c r="R179" s="71"/>
      <c r="S179" s="71"/>
      <c r="T179" s="72"/>
      <c r="U179" s="34"/>
      <c r="V179" s="34"/>
      <c r="W179" s="34"/>
      <c r="X179" s="34"/>
      <c r="Y179" s="34"/>
      <c r="Z179" s="34"/>
      <c r="AA179" s="34"/>
      <c r="AB179" s="34"/>
      <c r="AC179" s="34"/>
      <c r="AD179" s="34"/>
      <c r="AE179" s="34"/>
      <c r="AT179" s="16" t="s">
        <v>149</v>
      </c>
      <c r="AU179" s="16" t="s">
        <v>92</v>
      </c>
    </row>
    <row r="180" spans="1:65" s="2" customFormat="1" ht="16.5" customHeight="1">
      <c r="A180" s="34"/>
      <c r="B180" s="35"/>
      <c r="C180" s="186" t="s">
        <v>275</v>
      </c>
      <c r="D180" s="186" t="s">
        <v>135</v>
      </c>
      <c r="E180" s="187" t="s">
        <v>228</v>
      </c>
      <c r="F180" s="188" t="s">
        <v>229</v>
      </c>
      <c r="G180" s="189" t="s">
        <v>174</v>
      </c>
      <c r="H180" s="190">
        <v>1</v>
      </c>
      <c r="I180" s="191"/>
      <c r="J180" s="192">
        <f>ROUND(I180*H180,2)</f>
        <v>0</v>
      </c>
      <c r="K180" s="188" t="s">
        <v>139</v>
      </c>
      <c r="L180" s="39"/>
      <c r="M180" s="193" t="s">
        <v>1</v>
      </c>
      <c r="N180" s="194" t="s">
        <v>47</v>
      </c>
      <c r="O180" s="71"/>
      <c r="P180" s="195">
        <f>O180*H180</f>
        <v>0</v>
      </c>
      <c r="Q180" s="195">
        <v>0</v>
      </c>
      <c r="R180" s="195">
        <f>Q180*H180</f>
        <v>0</v>
      </c>
      <c r="S180" s="195">
        <v>0</v>
      </c>
      <c r="T180" s="196">
        <f>S180*H180</f>
        <v>0</v>
      </c>
      <c r="U180" s="34"/>
      <c r="V180" s="34"/>
      <c r="W180" s="34"/>
      <c r="X180" s="34"/>
      <c r="Y180" s="34"/>
      <c r="Z180" s="34"/>
      <c r="AA180" s="34"/>
      <c r="AB180" s="34"/>
      <c r="AC180" s="34"/>
      <c r="AD180" s="34"/>
      <c r="AE180" s="34"/>
      <c r="AR180" s="197" t="s">
        <v>199</v>
      </c>
      <c r="AT180" s="197" t="s">
        <v>135</v>
      </c>
      <c r="AU180" s="197" t="s">
        <v>92</v>
      </c>
      <c r="AY180" s="16" t="s">
        <v>133</v>
      </c>
      <c r="BE180" s="198">
        <f>IF(N180="základní",J180,0)</f>
        <v>0</v>
      </c>
      <c r="BF180" s="198">
        <f>IF(N180="snížená",J180,0)</f>
        <v>0</v>
      </c>
      <c r="BG180" s="198">
        <f>IF(N180="zákl. přenesená",J180,0)</f>
        <v>0</v>
      </c>
      <c r="BH180" s="198">
        <f>IF(N180="sníž. přenesená",J180,0)</f>
        <v>0</v>
      </c>
      <c r="BI180" s="198">
        <f>IF(N180="nulová",J180,0)</f>
        <v>0</v>
      </c>
      <c r="BJ180" s="16" t="s">
        <v>90</v>
      </c>
      <c r="BK180" s="198">
        <f>ROUND(I180*H180,2)</f>
        <v>0</v>
      </c>
      <c r="BL180" s="16" t="s">
        <v>199</v>
      </c>
      <c r="BM180" s="197" t="s">
        <v>230</v>
      </c>
    </row>
    <row r="181" spans="1:47" s="2" customFormat="1" ht="29.25">
      <c r="A181" s="34"/>
      <c r="B181" s="35"/>
      <c r="C181" s="36"/>
      <c r="D181" s="209" t="s">
        <v>149</v>
      </c>
      <c r="E181" s="36"/>
      <c r="F181" s="210" t="s">
        <v>231</v>
      </c>
      <c r="G181" s="36"/>
      <c r="H181" s="36"/>
      <c r="I181" s="211"/>
      <c r="J181" s="36"/>
      <c r="K181" s="36"/>
      <c r="L181" s="39"/>
      <c r="M181" s="212"/>
      <c r="N181" s="213"/>
      <c r="O181" s="71"/>
      <c r="P181" s="71"/>
      <c r="Q181" s="71"/>
      <c r="R181" s="71"/>
      <c r="S181" s="71"/>
      <c r="T181" s="72"/>
      <c r="U181" s="34"/>
      <c r="V181" s="34"/>
      <c r="W181" s="34"/>
      <c r="X181" s="34"/>
      <c r="Y181" s="34"/>
      <c r="Z181" s="34"/>
      <c r="AA181" s="34"/>
      <c r="AB181" s="34"/>
      <c r="AC181" s="34"/>
      <c r="AD181" s="34"/>
      <c r="AE181" s="34"/>
      <c r="AT181" s="16" t="s">
        <v>149</v>
      </c>
      <c r="AU181" s="16" t="s">
        <v>92</v>
      </c>
    </row>
    <row r="182" spans="2:63" s="12" customFormat="1" ht="22.9" customHeight="1">
      <c r="B182" s="170"/>
      <c r="C182" s="171"/>
      <c r="D182" s="172" t="s">
        <v>81</v>
      </c>
      <c r="E182" s="184" t="s">
        <v>232</v>
      </c>
      <c r="F182" s="184" t="s">
        <v>233</v>
      </c>
      <c r="G182" s="171"/>
      <c r="H182" s="171"/>
      <c r="I182" s="174"/>
      <c r="J182" s="185">
        <f>BK182</f>
        <v>0</v>
      </c>
      <c r="K182" s="171"/>
      <c r="L182" s="176"/>
      <c r="M182" s="177"/>
      <c r="N182" s="178"/>
      <c r="O182" s="178"/>
      <c r="P182" s="179">
        <f>SUM(P183:P184)</f>
        <v>0</v>
      </c>
      <c r="Q182" s="178"/>
      <c r="R182" s="179">
        <f>SUM(R183:R184)</f>
        <v>0</v>
      </c>
      <c r="S182" s="178"/>
      <c r="T182" s="180">
        <f>SUM(T183:T184)</f>
        <v>0</v>
      </c>
      <c r="AR182" s="181" t="s">
        <v>166</v>
      </c>
      <c r="AT182" s="182" t="s">
        <v>81</v>
      </c>
      <c r="AU182" s="182" t="s">
        <v>90</v>
      </c>
      <c r="AY182" s="181" t="s">
        <v>133</v>
      </c>
      <c r="BK182" s="183">
        <f>SUM(BK183:BK184)</f>
        <v>0</v>
      </c>
    </row>
    <row r="183" spans="1:65" s="2" customFormat="1" ht="16.5" customHeight="1">
      <c r="A183" s="34"/>
      <c r="B183" s="35"/>
      <c r="C183" s="186" t="s">
        <v>7</v>
      </c>
      <c r="D183" s="186" t="s">
        <v>135</v>
      </c>
      <c r="E183" s="187" t="s">
        <v>235</v>
      </c>
      <c r="F183" s="188" t="s">
        <v>233</v>
      </c>
      <c r="G183" s="189" t="s">
        <v>174</v>
      </c>
      <c r="H183" s="190">
        <v>1</v>
      </c>
      <c r="I183" s="191"/>
      <c r="J183" s="192">
        <f>ROUND(I183*H183,2)</f>
        <v>0</v>
      </c>
      <c r="K183" s="188" t="s">
        <v>139</v>
      </c>
      <c r="L183" s="39"/>
      <c r="M183" s="193" t="s">
        <v>1</v>
      </c>
      <c r="N183" s="194" t="s">
        <v>47</v>
      </c>
      <c r="O183" s="71"/>
      <c r="P183" s="195">
        <f>O183*H183</f>
        <v>0</v>
      </c>
      <c r="Q183" s="195">
        <v>0</v>
      </c>
      <c r="R183" s="195">
        <f>Q183*H183</f>
        <v>0</v>
      </c>
      <c r="S183" s="195">
        <v>0</v>
      </c>
      <c r="T183" s="196">
        <f>S183*H183</f>
        <v>0</v>
      </c>
      <c r="U183" s="34"/>
      <c r="V183" s="34"/>
      <c r="W183" s="34"/>
      <c r="X183" s="34"/>
      <c r="Y183" s="34"/>
      <c r="Z183" s="34"/>
      <c r="AA183" s="34"/>
      <c r="AB183" s="34"/>
      <c r="AC183" s="34"/>
      <c r="AD183" s="34"/>
      <c r="AE183" s="34"/>
      <c r="AR183" s="197" t="s">
        <v>199</v>
      </c>
      <c r="AT183" s="197" t="s">
        <v>135</v>
      </c>
      <c r="AU183" s="197" t="s">
        <v>92</v>
      </c>
      <c r="AY183" s="16" t="s">
        <v>133</v>
      </c>
      <c r="BE183" s="198">
        <f>IF(N183="základní",J183,0)</f>
        <v>0</v>
      </c>
      <c r="BF183" s="198">
        <f>IF(N183="snížená",J183,0)</f>
        <v>0</v>
      </c>
      <c r="BG183" s="198">
        <f>IF(N183="zákl. přenesená",J183,0)</f>
        <v>0</v>
      </c>
      <c r="BH183" s="198">
        <f>IF(N183="sníž. přenesená",J183,0)</f>
        <v>0</v>
      </c>
      <c r="BI183" s="198">
        <f>IF(N183="nulová",J183,0)</f>
        <v>0</v>
      </c>
      <c r="BJ183" s="16" t="s">
        <v>90</v>
      </c>
      <c r="BK183" s="198">
        <f>ROUND(I183*H183,2)</f>
        <v>0</v>
      </c>
      <c r="BL183" s="16" t="s">
        <v>199</v>
      </c>
      <c r="BM183" s="197" t="s">
        <v>236</v>
      </c>
    </row>
    <row r="184" spans="1:47" s="2" customFormat="1" ht="107.25">
      <c r="A184" s="34"/>
      <c r="B184" s="35"/>
      <c r="C184" s="36"/>
      <c r="D184" s="209" t="s">
        <v>149</v>
      </c>
      <c r="E184" s="36"/>
      <c r="F184" s="210" t="s">
        <v>237</v>
      </c>
      <c r="G184" s="36"/>
      <c r="H184" s="36"/>
      <c r="I184" s="211"/>
      <c r="J184" s="36"/>
      <c r="K184" s="36"/>
      <c r="L184" s="39"/>
      <c r="M184" s="224"/>
      <c r="N184" s="225"/>
      <c r="O184" s="226"/>
      <c r="P184" s="226"/>
      <c r="Q184" s="226"/>
      <c r="R184" s="226"/>
      <c r="S184" s="226"/>
      <c r="T184" s="227"/>
      <c r="U184" s="34"/>
      <c r="V184" s="34"/>
      <c r="W184" s="34"/>
      <c r="X184" s="34"/>
      <c r="Y184" s="34"/>
      <c r="Z184" s="34"/>
      <c r="AA184" s="34"/>
      <c r="AB184" s="34"/>
      <c r="AC184" s="34"/>
      <c r="AD184" s="34"/>
      <c r="AE184" s="34"/>
      <c r="AT184" s="16" t="s">
        <v>149</v>
      </c>
      <c r="AU184" s="16" t="s">
        <v>92</v>
      </c>
    </row>
    <row r="185" spans="1:31" s="2" customFormat="1" ht="6.95" customHeight="1">
      <c r="A185" s="34"/>
      <c r="B185" s="54"/>
      <c r="C185" s="55"/>
      <c r="D185" s="55"/>
      <c r="E185" s="55"/>
      <c r="F185" s="55"/>
      <c r="G185" s="55"/>
      <c r="H185" s="55"/>
      <c r="I185" s="55"/>
      <c r="J185" s="55"/>
      <c r="K185" s="55"/>
      <c r="L185" s="39"/>
      <c r="M185" s="34"/>
      <c r="O185" s="34"/>
      <c r="P185" s="34"/>
      <c r="Q185" s="34"/>
      <c r="R185" s="34"/>
      <c r="S185" s="34"/>
      <c r="T185" s="34"/>
      <c r="U185" s="34"/>
      <c r="V185" s="34"/>
      <c r="W185" s="34"/>
      <c r="X185" s="34"/>
      <c r="Y185" s="34"/>
      <c r="Z185" s="34"/>
      <c r="AA185" s="34"/>
      <c r="AB185" s="34"/>
      <c r="AC185" s="34"/>
      <c r="AD185" s="34"/>
      <c r="AE185" s="34"/>
    </row>
  </sheetData>
  <sheetProtection algorithmName="SHA-512" hashValue="ojn1weNVreAdi9x1YrUCslKumE+4GUeifK4T6h/fYYOnhDjdxnCi/08CCkgL60bS2BIgl6+IKDNN9BjnT6gyBw==" saltValue="tW/EU099x3NbshL0tWcep5DcDxMflaGyuE2FfIaAcU4OAcFar7Vw4y+3ZJ+GeN7fH8b8LxlEnTbOLJqdFSPQ7A==" spinCount="100000" sheet="1" objects="1" scenarios="1" formatColumns="0" formatRows="0" autoFilter="0"/>
  <autoFilter ref="C128:K184"/>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74"/>
  <sheetViews>
    <sheetView showGridLines="0" workbookViewId="0" topLeftCell="A158"/>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0"/>
      <c r="M2" s="280"/>
      <c r="N2" s="280"/>
      <c r="O2" s="280"/>
      <c r="P2" s="280"/>
      <c r="Q2" s="280"/>
      <c r="R2" s="280"/>
      <c r="S2" s="280"/>
      <c r="T2" s="280"/>
      <c r="U2" s="280"/>
      <c r="V2" s="280"/>
      <c r="AT2" s="16" t="s">
        <v>98</v>
      </c>
    </row>
    <row r="3" spans="2:46" s="1" customFormat="1" ht="6.95" customHeight="1">
      <c r="B3" s="108"/>
      <c r="C3" s="109"/>
      <c r="D3" s="109"/>
      <c r="E3" s="109"/>
      <c r="F3" s="109"/>
      <c r="G3" s="109"/>
      <c r="H3" s="109"/>
      <c r="I3" s="109"/>
      <c r="J3" s="109"/>
      <c r="K3" s="109"/>
      <c r="L3" s="19"/>
      <c r="AT3" s="16" t="s">
        <v>92</v>
      </c>
    </row>
    <row r="4" spans="2:46" s="1" customFormat="1" ht="24.95" customHeight="1">
      <c r="B4" s="19"/>
      <c r="D4" s="110" t="s">
        <v>99</v>
      </c>
      <c r="L4" s="19"/>
      <c r="M4" s="111" t="s">
        <v>10</v>
      </c>
      <c r="AT4" s="16" t="s">
        <v>4</v>
      </c>
    </row>
    <row r="5" spans="2:12" s="1" customFormat="1" ht="6.95" customHeight="1">
      <c r="B5" s="19"/>
      <c r="L5" s="19"/>
    </row>
    <row r="6" spans="2:12" s="1" customFormat="1" ht="12" customHeight="1">
      <c r="B6" s="19"/>
      <c r="D6" s="112" t="s">
        <v>16</v>
      </c>
      <c r="L6" s="19"/>
    </row>
    <row r="7" spans="2:12" s="1" customFormat="1" ht="16.5" customHeight="1">
      <c r="B7" s="19"/>
      <c r="E7" s="281" t="str">
        <f>'Rekapitulace stavby'!K6</f>
        <v>ŠKOLNÍ FARMA NA ZEMĚDĚLCE – ČÍNOV A SOUVISEJÍCÍ ČINNOST _ DBP</v>
      </c>
      <c r="F7" s="282"/>
      <c r="G7" s="282"/>
      <c r="H7" s="282"/>
      <c r="L7" s="19"/>
    </row>
    <row r="8" spans="1:31" s="2" customFormat="1" ht="12" customHeight="1">
      <c r="A8" s="34"/>
      <c r="B8" s="39"/>
      <c r="C8" s="34"/>
      <c r="D8" s="112" t="s">
        <v>100</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283" t="s">
        <v>276</v>
      </c>
      <c r="F9" s="284"/>
      <c r="G9" s="284"/>
      <c r="H9" s="284"/>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19</v>
      </c>
      <c r="G11" s="34"/>
      <c r="H11" s="34"/>
      <c r="I11" s="112" t="s">
        <v>20</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22</v>
      </c>
      <c r="E12" s="34"/>
      <c r="F12" s="113" t="s">
        <v>23</v>
      </c>
      <c r="G12" s="34"/>
      <c r="H12" s="34"/>
      <c r="I12" s="112" t="s">
        <v>24</v>
      </c>
      <c r="J12" s="114" t="str">
        <f>'Rekapitulace stavby'!AN8</f>
        <v>27. 6. 2021</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30</v>
      </c>
      <c r="E14" s="34"/>
      <c r="F14" s="34"/>
      <c r="G14" s="34"/>
      <c r="H14" s="34"/>
      <c r="I14" s="112" t="s">
        <v>31</v>
      </c>
      <c r="J14" s="113"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32</v>
      </c>
      <c r="F15" s="34"/>
      <c r="G15" s="34"/>
      <c r="H15" s="34"/>
      <c r="I15" s="112" t="s">
        <v>33</v>
      </c>
      <c r="J15" s="113"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34</v>
      </c>
      <c r="E17" s="34"/>
      <c r="F17" s="34"/>
      <c r="G17" s="34"/>
      <c r="H17" s="34"/>
      <c r="I17" s="112" t="s">
        <v>31</v>
      </c>
      <c r="J17" s="29"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85" t="str">
        <f>'Rekapitulace stavby'!E14</f>
        <v>Vyplň údaj</v>
      </c>
      <c r="F18" s="286"/>
      <c r="G18" s="286"/>
      <c r="H18" s="286"/>
      <c r="I18" s="112" t="s">
        <v>33</v>
      </c>
      <c r="J18" s="29"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36</v>
      </c>
      <c r="E20" s="34"/>
      <c r="F20" s="34"/>
      <c r="G20" s="34"/>
      <c r="H20" s="34"/>
      <c r="I20" s="112" t="s">
        <v>31</v>
      </c>
      <c r="J20" s="113"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37</v>
      </c>
      <c r="F21" s="34"/>
      <c r="G21" s="34"/>
      <c r="H21" s="34"/>
      <c r="I21" s="112" t="s">
        <v>33</v>
      </c>
      <c r="J21" s="113"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39</v>
      </c>
      <c r="E23" s="34"/>
      <c r="F23" s="34"/>
      <c r="G23" s="34"/>
      <c r="H23" s="34"/>
      <c r="I23" s="112" t="s">
        <v>31</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tr">
        <f>IF('Rekapitulace stavby'!E20="","",'Rekapitulace stavby'!E20)</f>
        <v xml:space="preserve"> </v>
      </c>
      <c r="F24" s="34"/>
      <c r="G24" s="34"/>
      <c r="H24" s="34"/>
      <c r="I24" s="112" t="s">
        <v>33</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40</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95.25" customHeight="1">
      <c r="A27" s="115"/>
      <c r="B27" s="116"/>
      <c r="C27" s="115"/>
      <c r="D27" s="115"/>
      <c r="E27" s="287" t="s">
        <v>102</v>
      </c>
      <c r="F27" s="287"/>
      <c r="G27" s="287"/>
      <c r="H27" s="287"/>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42</v>
      </c>
      <c r="E30" s="34"/>
      <c r="F30" s="34"/>
      <c r="G30" s="34"/>
      <c r="H30" s="34"/>
      <c r="I30" s="34"/>
      <c r="J30" s="120">
        <f>ROUND(J127,2)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44</v>
      </c>
      <c r="G32" s="34"/>
      <c r="H32" s="34"/>
      <c r="I32" s="121" t="s">
        <v>43</v>
      </c>
      <c r="J32" s="121" t="s">
        <v>45</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46</v>
      </c>
      <c r="E33" s="112" t="s">
        <v>47</v>
      </c>
      <c r="F33" s="123">
        <f>ROUND((SUM(BE127:BE173)),2)</f>
        <v>0</v>
      </c>
      <c r="G33" s="34"/>
      <c r="H33" s="34"/>
      <c r="I33" s="124">
        <v>0.21</v>
      </c>
      <c r="J33" s="123">
        <f>ROUND(((SUM(BE127:BE173))*I33),2)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48</v>
      </c>
      <c r="F34" s="123">
        <f>ROUND((SUM(BF127:BF173)),2)</f>
        <v>0</v>
      </c>
      <c r="G34" s="34"/>
      <c r="H34" s="34"/>
      <c r="I34" s="124">
        <v>0.15</v>
      </c>
      <c r="J34" s="123">
        <f>ROUND(((SUM(BF127:BF173))*I34),2)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49</v>
      </c>
      <c r="F35" s="123">
        <f>ROUND((SUM(BG127:BG173)),2)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50</v>
      </c>
      <c r="F36" s="123">
        <f>ROUND((SUM(BH127:BH173)),2)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51</v>
      </c>
      <c r="F37" s="123">
        <f>ROUND((SUM(BI127:BI173)),2)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52</v>
      </c>
      <c r="E39" s="127"/>
      <c r="F39" s="127"/>
      <c r="G39" s="128" t="s">
        <v>53</v>
      </c>
      <c r="H39" s="129" t="s">
        <v>54</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19"/>
      <c r="L41" s="19"/>
    </row>
    <row r="42" spans="2:12" s="1" customFormat="1" ht="14.45" customHeight="1">
      <c r="B42" s="19"/>
      <c r="L42" s="19"/>
    </row>
    <row r="43" spans="2:12" s="1" customFormat="1" ht="14.45" customHeight="1">
      <c r="B43" s="19"/>
      <c r="L43" s="19"/>
    </row>
    <row r="44" spans="2:12" s="1" customFormat="1" ht="14.45" customHeight="1">
      <c r="B44" s="19"/>
      <c r="L44" s="19"/>
    </row>
    <row r="45" spans="2:12" s="1" customFormat="1" ht="14.45" customHeight="1">
      <c r="B45" s="19"/>
      <c r="L45" s="19"/>
    </row>
    <row r="46" spans="2:12" s="1" customFormat="1" ht="14.45" customHeight="1">
      <c r="B46" s="19"/>
      <c r="L46" s="19"/>
    </row>
    <row r="47" spans="2:12" s="1" customFormat="1" ht="14.45" customHeight="1">
      <c r="B47" s="19"/>
      <c r="L47" s="19"/>
    </row>
    <row r="48" spans="2:12" s="1" customFormat="1" ht="14.45" customHeight="1">
      <c r="B48" s="19"/>
      <c r="L48" s="19"/>
    </row>
    <row r="49" spans="2:12" s="1" customFormat="1" ht="14.45" customHeight="1">
      <c r="B49" s="19"/>
      <c r="L49" s="19"/>
    </row>
    <row r="50" spans="2:12" s="2" customFormat="1" ht="14.45" customHeight="1">
      <c r="B50" s="51"/>
      <c r="D50" s="132" t="s">
        <v>55</v>
      </c>
      <c r="E50" s="133"/>
      <c r="F50" s="133"/>
      <c r="G50" s="132" t="s">
        <v>56</v>
      </c>
      <c r="H50" s="133"/>
      <c r="I50" s="133"/>
      <c r="J50" s="133"/>
      <c r="K50" s="133"/>
      <c r="L50" s="51"/>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1:31" s="2" customFormat="1" ht="12.75">
      <c r="A61" s="34"/>
      <c r="B61" s="39"/>
      <c r="C61" s="34"/>
      <c r="D61" s="134" t="s">
        <v>57</v>
      </c>
      <c r="E61" s="135"/>
      <c r="F61" s="136" t="s">
        <v>58</v>
      </c>
      <c r="G61" s="134" t="s">
        <v>57</v>
      </c>
      <c r="H61" s="135"/>
      <c r="I61" s="135"/>
      <c r="J61" s="137" t="s">
        <v>58</v>
      </c>
      <c r="K61" s="135"/>
      <c r="L61" s="51"/>
      <c r="S61" s="34"/>
      <c r="T61" s="34"/>
      <c r="U61" s="34"/>
      <c r="V61" s="34"/>
      <c r="W61" s="34"/>
      <c r="X61" s="34"/>
      <c r="Y61" s="34"/>
      <c r="Z61" s="34"/>
      <c r="AA61" s="34"/>
      <c r="AB61" s="34"/>
      <c r="AC61" s="34"/>
      <c r="AD61" s="34"/>
      <c r="AE61" s="34"/>
    </row>
    <row r="62" spans="2:12" ht="11.25">
      <c r="B62" s="19"/>
      <c r="L62" s="19"/>
    </row>
    <row r="63" spans="2:12" ht="11.25">
      <c r="B63" s="19"/>
      <c r="L63" s="19"/>
    </row>
    <row r="64" spans="2:12" ht="11.25">
      <c r="B64" s="19"/>
      <c r="L64" s="19"/>
    </row>
    <row r="65" spans="1:31" s="2" customFormat="1" ht="12.75">
      <c r="A65" s="34"/>
      <c r="B65" s="39"/>
      <c r="C65" s="34"/>
      <c r="D65" s="132" t="s">
        <v>59</v>
      </c>
      <c r="E65" s="138"/>
      <c r="F65" s="138"/>
      <c r="G65" s="132" t="s">
        <v>60</v>
      </c>
      <c r="H65" s="138"/>
      <c r="I65" s="138"/>
      <c r="J65" s="138"/>
      <c r="K65" s="138"/>
      <c r="L65" s="51"/>
      <c r="S65" s="34"/>
      <c r="T65" s="34"/>
      <c r="U65" s="34"/>
      <c r="V65" s="34"/>
      <c r="W65" s="34"/>
      <c r="X65" s="34"/>
      <c r="Y65" s="34"/>
      <c r="Z65" s="34"/>
      <c r="AA65" s="34"/>
      <c r="AB65" s="34"/>
      <c r="AC65" s="34"/>
      <c r="AD65" s="34"/>
      <c r="AE65" s="34"/>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1:31" s="2" customFormat="1" ht="12.75">
      <c r="A76" s="34"/>
      <c r="B76" s="39"/>
      <c r="C76" s="34"/>
      <c r="D76" s="134" t="s">
        <v>57</v>
      </c>
      <c r="E76" s="135"/>
      <c r="F76" s="136" t="s">
        <v>58</v>
      </c>
      <c r="G76" s="134" t="s">
        <v>57</v>
      </c>
      <c r="H76" s="135"/>
      <c r="I76" s="135"/>
      <c r="J76" s="137" t="s">
        <v>58</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2" t="s">
        <v>103</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8"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288" t="str">
        <f>E7</f>
        <v>ŠKOLNÍ FARMA NA ZEMĚDĚLCE – ČÍNOV A SOUVISEJÍCÍ ČINNOST _ DBP</v>
      </c>
      <c r="F85" s="289"/>
      <c r="G85" s="289"/>
      <c r="H85" s="289"/>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8" t="s">
        <v>100</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59" t="str">
        <f>E9</f>
        <v xml:space="preserve">SO 39 - DBP _ Odchov prasniček </v>
      </c>
      <c r="F87" s="290"/>
      <c r="G87" s="290"/>
      <c r="H87" s="290"/>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8" t="s">
        <v>22</v>
      </c>
      <c r="D89" s="36"/>
      <c r="E89" s="36"/>
      <c r="F89" s="26" t="str">
        <f>F12</f>
        <v xml:space="preserve"> </v>
      </c>
      <c r="G89" s="36"/>
      <c r="H89" s="36"/>
      <c r="I89" s="28" t="s">
        <v>24</v>
      </c>
      <c r="J89" s="66" t="str">
        <f>IF(J12="","",J12)</f>
        <v>27. 6. 2021</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8" t="s">
        <v>30</v>
      </c>
      <c r="D91" s="36"/>
      <c r="E91" s="36"/>
      <c r="F91" s="26" t="str">
        <f>E15</f>
        <v>STŘEDNÍ ŠKOLA ZEMĚDĚLSKÁ A POTRAVINÁŘSKÁ</v>
      </c>
      <c r="G91" s="36"/>
      <c r="H91" s="36"/>
      <c r="I91" s="28" t="s">
        <v>36</v>
      </c>
      <c r="J91" s="32" t="str">
        <f>E21</f>
        <v>KANIA a.s.</v>
      </c>
      <c r="K91" s="36"/>
      <c r="L91" s="51"/>
      <c r="S91" s="34"/>
      <c r="T91" s="34"/>
      <c r="U91" s="34"/>
      <c r="V91" s="34"/>
      <c r="W91" s="34"/>
      <c r="X91" s="34"/>
      <c r="Y91" s="34"/>
      <c r="Z91" s="34"/>
      <c r="AA91" s="34"/>
      <c r="AB91" s="34"/>
      <c r="AC91" s="34"/>
      <c r="AD91" s="34"/>
      <c r="AE91" s="34"/>
    </row>
    <row r="92" spans="1:31" s="2" customFormat="1" ht="15.2" customHeight="1">
      <c r="A92" s="34"/>
      <c r="B92" s="35"/>
      <c r="C92" s="28" t="s">
        <v>34</v>
      </c>
      <c r="D92" s="36"/>
      <c r="E92" s="36"/>
      <c r="F92" s="26" t="str">
        <f>IF(E18="","",E18)</f>
        <v>Vyplň údaj</v>
      </c>
      <c r="G92" s="36"/>
      <c r="H92" s="36"/>
      <c r="I92" s="28" t="s">
        <v>39</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104</v>
      </c>
      <c r="D94" s="144"/>
      <c r="E94" s="144"/>
      <c r="F94" s="144"/>
      <c r="G94" s="144"/>
      <c r="H94" s="144"/>
      <c r="I94" s="144"/>
      <c r="J94" s="145" t="s">
        <v>105</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106</v>
      </c>
      <c r="D96" s="36"/>
      <c r="E96" s="36"/>
      <c r="F96" s="36"/>
      <c r="G96" s="36"/>
      <c r="H96" s="36"/>
      <c r="I96" s="36"/>
      <c r="J96" s="84">
        <f>J127</f>
        <v>0</v>
      </c>
      <c r="K96" s="36"/>
      <c r="L96" s="51"/>
      <c r="S96" s="34"/>
      <c r="T96" s="34"/>
      <c r="U96" s="34"/>
      <c r="V96" s="34"/>
      <c r="W96" s="34"/>
      <c r="X96" s="34"/>
      <c r="Y96" s="34"/>
      <c r="Z96" s="34"/>
      <c r="AA96" s="34"/>
      <c r="AB96" s="34"/>
      <c r="AC96" s="34"/>
      <c r="AD96" s="34"/>
      <c r="AE96" s="34"/>
      <c r="AU96" s="16" t="s">
        <v>107</v>
      </c>
    </row>
    <row r="97" spans="2:12" s="9" customFormat="1" ht="24.95" customHeight="1">
      <c r="B97" s="147"/>
      <c r="C97" s="148"/>
      <c r="D97" s="149" t="s">
        <v>108</v>
      </c>
      <c r="E97" s="150"/>
      <c r="F97" s="150"/>
      <c r="G97" s="150"/>
      <c r="H97" s="150"/>
      <c r="I97" s="150"/>
      <c r="J97" s="151">
        <f>J128</f>
        <v>0</v>
      </c>
      <c r="K97" s="148"/>
      <c r="L97" s="152"/>
    </row>
    <row r="98" spans="2:12" s="10" customFormat="1" ht="19.9" customHeight="1">
      <c r="B98" s="153"/>
      <c r="C98" s="154"/>
      <c r="D98" s="155" t="s">
        <v>109</v>
      </c>
      <c r="E98" s="156"/>
      <c r="F98" s="156"/>
      <c r="G98" s="156"/>
      <c r="H98" s="156"/>
      <c r="I98" s="156"/>
      <c r="J98" s="157">
        <f>J129</f>
        <v>0</v>
      </c>
      <c r="K98" s="154"/>
      <c r="L98" s="158"/>
    </row>
    <row r="99" spans="2:12" s="10" customFormat="1" ht="19.9" customHeight="1">
      <c r="B99" s="153"/>
      <c r="C99" s="154"/>
      <c r="D99" s="155" t="s">
        <v>239</v>
      </c>
      <c r="E99" s="156"/>
      <c r="F99" s="156"/>
      <c r="G99" s="156"/>
      <c r="H99" s="156"/>
      <c r="I99" s="156"/>
      <c r="J99" s="157">
        <f>J135</f>
        <v>0</v>
      </c>
      <c r="K99" s="154"/>
      <c r="L99" s="158"/>
    </row>
    <row r="100" spans="2:12" s="10" customFormat="1" ht="19.9" customHeight="1">
      <c r="B100" s="153"/>
      <c r="C100" s="154"/>
      <c r="D100" s="155" t="s">
        <v>110</v>
      </c>
      <c r="E100" s="156"/>
      <c r="F100" s="156"/>
      <c r="G100" s="156"/>
      <c r="H100" s="156"/>
      <c r="I100" s="156"/>
      <c r="J100" s="157">
        <f>J140</f>
        <v>0</v>
      </c>
      <c r="K100" s="154"/>
      <c r="L100" s="158"/>
    </row>
    <row r="101" spans="2:12" s="10" customFormat="1" ht="19.9" customHeight="1">
      <c r="B101" s="153"/>
      <c r="C101" s="154"/>
      <c r="D101" s="155" t="s">
        <v>111</v>
      </c>
      <c r="E101" s="156"/>
      <c r="F101" s="156"/>
      <c r="G101" s="156"/>
      <c r="H101" s="156"/>
      <c r="I101" s="156"/>
      <c r="J101" s="157">
        <f>J143</f>
        <v>0</v>
      </c>
      <c r="K101" s="154"/>
      <c r="L101" s="158"/>
    </row>
    <row r="102" spans="2:12" s="9" customFormat="1" ht="24.95" customHeight="1">
      <c r="B102" s="147"/>
      <c r="C102" s="148"/>
      <c r="D102" s="149" t="s">
        <v>112</v>
      </c>
      <c r="E102" s="150"/>
      <c r="F102" s="150"/>
      <c r="G102" s="150"/>
      <c r="H102" s="150"/>
      <c r="I102" s="150"/>
      <c r="J102" s="151">
        <f>J154</f>
        <v>0</v>
      </c>
      <c r="K102" s="148"/>
      <c r="L102" s="152"/>
    </row>
    <row r="103" spans="2:12" s="10" customFormat="1" ht="19.9" customHeight="1">
      <c r="B103" s="153"/>
      <c r="C103" s="154"/>
      <c r="D103" s="155" t="s">
        <v>113</v>
      </c>
      <c r="E103" s="156"/>
      <c r="F103" s="156"/>
      <c r="G103" s="156"/>
      <c r="H103" s="156"/>
      <c r="I103" s="156"/>
      <c r="J103" s="157">
        <f>J155</f>
        <v>0</v>
      </c>
      <c r="K103" s="154"/>
      <c r="L103" s="158"/>
    </row>
    <row r="104" spans="2:12" s="10" customFormat="1" ht="19.9" customHeight="1">
      <c r="B104" s="153"/>
      <c r="C104" s="154"/>
      <c r="D104" s="155" t="s">
        <v>114</v>
      </c>
      <c r="E104" s="156"/>
      <c r="F104" s="156"/>
      <c r="G104" s="156"/>
      <c r="H104" s="156"/>
      <c r="I104" s="156"/>
      <c r="J104" s="157">
        <f>J158</f>
        <v>0</v>
      </c>
      <c r="K104" s="154"/>
      <c r="L104" s="158"/>
    </row>
    <row r="105" spans="2:12" s="10" customFormat="1" ht="19.9" customHeight="1">
      <c r="B105" s="153"/>
      <c r="C105" s="154"/>
      <c r="D105" s="155" t="s">
        <v>115</v>
      </c>
      <c r="E105" s="156"/>
      <c r="F105" s="156"/>
      <c r="G105" s="156"/>
      <c r="H105" s="156"/>
      <c r="I105" s="156"/>
      <c r="J105" s="157">
        <f>J161</f>
        <v>0</v>
      </c>
      <c r="K105" s="154"/>
      <c r="L105" s="158"/>
    </row>
    <row r="106" spans="2:12" s="10" customFormat="1" ht="19.9" customHeight="1">
      <c r="B106" s="153"/>
      <c r="C106" s="154"/>
      <c r="D106" s="155" t="s">
        <v>116</v>
      </c>
      <c r="E106" s="156"/>
      <c r="F106" s="156"/>
      <c r="G106" s="156"/>
      <c r="H106" s="156"/>
      <c r="I106" s="156"/>
      <c r="J106" s="157">
        <f>J166</f>
        <v>0</v>
      </c>
      <c r="K106" s="154"/>
      <c r="L106" s="158"/>
    </row>
    <row r="107" spans="2:12" s="10" customFormat="1" ht="19.9" customHeight="1">
      <c r="B107" s="153"/>
      <c r="C107" s="154"/>
      <c r="D107" s="155" t="s">
        <v>117</v>
      </c>
      <c r="E107" s="156"/>
      <c r="F107" s="156"/>
      <c r="G107" s="156"/>
      <c r="H107" s="156"/>
      <c r="I107" s="156"/>
      <c r="J107" s="157">
        <f>J171</f>
        <v>0</v>
      </c>
      <c r="K107" s="154"/>
      <c r="L107" s="158"/>
    </row>
    <row r="108" spans="1:31" s="2" customFormat="1" ht="21.7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54"/>
      <c r="C109" s="55"/>
      <c r="D109" s="55"/>
      <c r="E109" s="55"/>
      <c r="F109" s="55"/>
      <c r="G109" s="55"/>
      <c r="H109" s="55"/>
      <c r="I109" s="55"/>
      <c r="J109" s="55"/>
      <c r="K109" s="55"/>
      <c r="L109" s="51"/>
      <c r="S109" s="34"/>
      <c r="T109" s="34"/>
      <c r="U109" s="34"/>
      <c r="V109" s="34"/>
      <c r="W109" s="34"/>
      <c r="X109" s="34"/>
      <c r="Y109" s="34"/>
      <c r="Z109" s="34"/>
      <c r="AA109" s="34"/>
      <c r="AB109" s="34"/>
      <c r="AC109" s="34"/>
      <c r="AD109" s="34"/>
      <c r="AE109" s="34"/>
    </row>
    <row r="113" spans="1:31" s="2" customFormat="1" ht="6.95" customHeight="1">
      <c r="A113" s="34"/>
      <c r="B113" s="56"/>
      <c r="C113" s="57"/>
      <c r="D113" s="57"/>
      <c r="E113" s="57"/>
      <c r="F113" s="57"/>
      <c r="G113" s="57"/>
      <c r="H113" s="57"/>
      <c r="I113" s="57"/>
      <c r="J113" s="57"/>
      <c r="K113" s="57"/>
      <c r="L113" s="51"/>
      <c r="S113" s="34"/>
      <c r="T113" s="34"/>
      <c r="U113" s="34"/>
      <c r="V113" s="34"/>
      <c r="W113" s="34"/>
      <c r="X113" s="34"/>
      <c r="Y113" s="34"/>
      <c r="Z113" s="34"/>
      <c r="AA113" s="34"/>
      <c r="AB113" s="34"/>
      <c r="AC113" s="34"/>
      <c r="AD113" s="34"/>
      <c r="AE113" s="34"/>
    </row>
    <row r="114" spans="1:31" s="2" customFormat="1" ht="24.95" customHeight="1">
      <c r="A114" s="34"/>
      <c r="B114" s="35"/>
      <c r="C114" s="22" t="s">
        <v>118</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8" t="s">
        <v>16</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288" t="str">
        <f>E7</f>
        <v>ŠKOLNÍ FARMA NA ZEMĚDĚLCE – ČÍNOV A SOUVISEJÍCÍ ČINNOST _ DBP</v>
      </c>
      <c r="F117" s="289"/>
      <c r="G117" s="289"/>
      <c r="H117" s="289"/>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8" t="s">
        <v>100</v>
      </c>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6.5" customHeight="1">
      <c r="A119" s="34"/>
      <c r="B119" s="35"/>
      <c r="C119" s="36"/>
      <c r="D119" s="36"/>
      <c r="E119" s="259" t="str">
        <f>E9</f>
        <v xml:space="preserve">SO 39 - DBP _ Odchov prasniček </v>
      </c>
      <c r="F119" s="290"/>
      <c r="G119" s="290"/>
      <c r="H119" s="290"/>
      <c r="I119" s="36"/>
      <c r="J119" s="36"/>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2" customHeight="1">
      <c r="A121" s="34"/>
      <c r="B121" s="35"/>
      <c r="C121" s="28" t="s">
        <v>22</v>
      </c>
      <c r="D121" s="36"/>
      <c r="E121" s="36"/>
      <c r="F121" s="26" t="str">
        <f>F12</f>
        <v xml:space="preserve"> </v>
      </c>
      <c r="G121" s="36"/>
      <c r="H121" s="36"/>
      <c r="I121" s="28" t="s">
        <v>24</v>
      </c>
      <c r="J121" s="66" t="str">
        <f>IF(J12="","",J12)</f>
        <v>27. 6. 2021</v>
      </c>
      <c r="K121" s="36"/>
      <c r="L121" s="51"/>
      <c r="S121" s="34"/>
      <c r="T121" s="34"/>
      <c r="U121" s="34"/>
      <c r="V121" s="34"/>
      <c r="W121" s="34"/>
      <c r="X121" s="34"/>
      <c r="Y121" s="34"/>
      <c r="Z121" s="34"/>
      <c r="AA121" s="34"/>
      <c r="AB121" s="34"/>
      <c r="AC121" s="34"/>
      <c r="AD121" s="34"/>
      <c r="AE121" s="34"/>
    </row>
    <row r="122" spans="1:31" s="2" customFormat="1" ht="6.9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5.2" customHeight="1">
      <c r="A123" s="34"/>
      <c r="B123" s="35"/>
      <c r="C123" s="28" t="s">
        <v>30</v>
      </c>
      <c r="D123" s="36"/>
      <c r="E123" s="36"/>
      <c r="F123" s="26" t="str">
        <f>E15</f>
        <v>STŘEDNÍ ŠKOLA ZEMĚDĚLSKÁ A POTRAVINÁŘSKÁ</v>
      </c>
      <c r="G123" s="36"/>
      <c r="H123" s="36"/>
      <c r="I123" s="28" t="s">
        <v>36</v>
      </c>
      <c r="J123" s="32" t="str">
        <f>E21</f>
        <v>KANIA a.s.</v>
      </c>
      <c r="K123" s="36"/>
      <c r="L123" s="51"/>
      <c r="S123" s="34"/>
      <c r="T123" s="34"/>
      <c r="U123" s="34"/>
      <c r="V123" s="34"/>
      <c r="W123" s="34"/>
      <c r="X123" s="34"/>
      <c r="Y123" s="34"/>
      <c r="Z123" s="34"/>
      <c r="AA123" s="34"/>
      <c r="AB123" s="34"/>
      <c r="AC123" s="34"/>
      <c r="AD123" s="34"/>
      <c r="AE123" s="34"/>
    </row>
    <row r="124" spans="1:31" s="2" customFormat="1" ht="15.2" customHeight="1">
      <c r="A124" s="34"/>
      <c r="B124" s="35"/>
      <c r="C124" s="28" t="s">
        <v>34</v>
      </c>
      <c r="D124" s="36"/>
      <c r="E124" s="36"/>
      <c r="F124" s="26" t="str">
        <f>IF(E18="","",E18)</f>
        <v>Vyplň údaj</v>
      </c>
      <c r="G124" s="36"/>
      <c r="H124" s="36"/>
      <c r="I124" s="28" t="s">
        <v>39</v>
      </c>
      <c r="J124" s="32" t="str">
        <f>E24</f>
        <v xml:space="preserve"> </v>
      </c>
      <c r="K124" s="36"/>
      <c r="L124" s="51"/>
      <c r="S124" s="34"/>
      <c r="T124" s="34"/>
      <c r="U124" s="34"/>
      <c r="V124" s="34"/>
      <c r="W124" s="34"/>
      <c r="X124" s="34"/>
      <c r="Y124" s="34"/>
      <c r="Z124" s="34"/>
      <c r="AA124" s="34"/>
      <c r="AB124" s="34"/>
      <c r="AC124" s="34"/>
      <c r="AD124" s="34"/>
      <c r="AE124" s="34"/>
    </row>
    <row r="125" spans="1:31" s="2" customFormat="1" ht="10.35" customHeight="1">
      <c r="A125" s="34"/>
      <c r="B125" s="35"/>
      <c r="C125" s="36"/>
      <c r="D125" s="36"/>
      <c r="E125" s="36"/>
      <c r="F125" s="36"/>
      <c r="G125" s="36"/>
      <c r="H125" s="36"/>
      <c r="I125" s="36"/>
      <c r="J125" s="36"/>
      <c r="K125" s="36"/>
      <c r="L125" s="51"/>
      <c r="S125" s="34"/>
      <c r="T125" s="34"/>
      <c r="U125" s="34"/>
      <c r="V125" s="34"/>
      <c r="W125" s="34"/>
      <c r="X125" s="34"/>
      <c r="Y125" s="34"/>
      <c r="Z125" s="34"/>
      <c r="AA125" s="34"/>
      <c r="AB125" s="34"/>
      <c r="AC125" s="34"/>
      <c r="AD125" s="34"/>
      <c r="AE125" s="34"/>
    </row>
    <row r="126" spans="1:31" s="11" customFormat="1" ht="29.25" customHeight="1">
      <c r="A126" s="159"/>
      <c r="B126" s="160"/>
      <c r="C126" s="161" t="s">
        <v>119</v>
      </c>
      <c r="D126" s="162" t="s">
        <v>67</v>
      </c>
      <c r="E126" s="162" t="s">
        <v>63</v>
      </c>
      <c r="F126" s="162" t="s">
        <v>64</v>
      </c>
      <c r="G126" s="162" t="s">
        <v>120</v>
      </c>
      <c r="H126" s="162" t="s">
        <v>121</v>
      </c>
      <c r="I126" s="162" t="s">
        <v>122</v>
      </c>
      <c r="J126" s="162" t="s">
        <v>105</v>
      </c>
      <c r="K126" s="163" t="s">
        <v>123</v>
      </c>
      <c r="L126" s="164"/>
      <c r="M126" s="75" t="s">
        <v>1</v>
      </c>
      <c r="N126" s="76" t="s">
        <v>46</v>
      </c>
      <c r="O126" s="76" t="s">
        <v>124</v>
      </c>
      <c r="P126" s="76" t="s">
        <v>125</v>
      </c>
      <c r="Q126" s="76" t="s">
        <v>126</v>
      </c>
      <c r="R126" s="76" t="s">
        <v>127</v>
      </c>
      <c r="S126" s="76" t="s">
        <v>128</v>
      </c>
      <c r="T126" s="77" t="s">
        <v>129</v>
      </c>
      <c r="U126" s="159"/>
      <c r="V126" s="159"/>
      <c r="W126" s="159"/>
      <c r="X126" s="159"/>
      <c r="Y126" s="159"/>
      <c r="Z126" s="159"/>
      <c r="AA126" s="159"/>
      <c r="AB126" s="159"/>
      <c r="AC126" s="159"/>
      <c r="AD126" s="159"/>
      <c r="AE126" s="159"/>
    </row>
    <row r="127" spans="1:63" s="2" customFormat="1" ht="22.9" customHeight="1">
      <c r="A127" s="34"/>
      <c r="B127" s="35"/>
      <c r="C127" s="82" t="s">
        <v>130</v>
      </c>
      <c r="D127" s="36"/>
      <c r="E127" s="36"/>
      <c r="F127" s="36"/>
      <c r="G127" s="36"/>
      <c r="H127" s="36"/>
      <c r="I127" s="36"/>
      <c r="J127" s="165">
        <f>BK127</f>
        <v>0</v>
      </c>
      <c r="K127" s="36"/>
      <c r="L127" s="39"/>
      <c r="M127" s="78"/>
      <c r="N127" s="166"/>
      <c r="O127" s="79"/>
      <c r="P127" s="167">
        <f>P128+P154</f>
        <v>0</v>
      </c>
      <c r="Q127" s="79"/>
      <c r="R127" s="167">
        <f>R128+R154</f>
        <v>730.75</v>
      </c>
      <c r="S127" s="79"/>
      <c r="T127" s="168">
        <f>T128+T154</f>
        <v>1200.155</v>
      </c>
      <c r="U127" s="34"/>
      <c r="V127" s="34"/>
      <c r="W127" s="34"/>
      <c r="X127" s="34"/>
      <c r="Y127" s="34"/>
      <c r="Z127" s="34"/>
      <c r="AA127" s="34"/>
      <c r="AB127" s="34"/>
      <c r="AC127" s="34"/>
      <c r="AD127" s="34"/>
      <c r="AE127" s="34"/>
      <c r="AT127" s="16" t="s">
        <v>81</v>
      </c>
      <c r="AU127" s="16" t="s">
        <v>107</v>
      </c>
      <c r="BK127" s="169">
        <f>BK128+BK154</f>
        <v>0</v>
      </c>
    </row>
    <row r="128" spans="2:63" s="12" customFormat="1" ht="25.9" customHeight="1">
      <c r="B128" s="170"/>
      <c r="C128" s="171"/>
      <c r="D128" s="172" t="s">
        <v>81</v>
      </c>
      <c r="E128" s="173" t="s">
        <v>131</v>
      </c>
      <c r="F128" s="173" t="s">
        <v>132</v>
      </c>
      <c r="G128" s="171"/>
      <c r="H128" s="171"/>
      <c r="I128" s="174"/>
      <c r="J128" s="175">
        <f>BK128</f>
        <v>0</v>
      </c>
      <c r="K128" s="171"/>
      <c r="L128" s="176"/>
      <c r="M128" s="177"/>
      <c r="N128" s="178"/>
      <c r="O128" s="178"/>
      <c r="P128" s="179">
        <f>P129+P135+P140+P143</f>
        <v>0</v>
      </c>
      <c r="Q128" s="178"/>
      <c r="R128" s="179">
        <f>R129+R135+R140+R143</f>
        <v>730.75</v>
      </c>
      <c r="S128" s="178"/>
      <c r="T128" s="180">
        <f>T129+T135+T140+T143</f>
        <v>1200.155</v>
      </c>
      <c r="AR128" s="181" t="s">
        <v>90</v>
      </c>
      <c r="AT128" s="182" t="s">
        <v>81</v>
      </c>
      <c r="AU128" s="182" t="s">
        <v>82</v>
      </c>
      <c r="AY128" s="181" t="s">
        <v>133</v>
      </c>
      <c r="BK128" s="183">
        <f>BK129+BK135+BK140+BK143</f>
        <v>0</v>
      </c>
    </row>
    <row r="129" spans="2:63" s="12" customFormat="1" ht="22.9" customHeight="1">
      <c r="B129" s="170"/>
      <c r="C129" s="171"/>
      <c r="D129" s="172" t="s">
        <v>81</v>
      </c>
      <c r="E129" s="184" t="s">
        <v>90</v>
      </c>
      <c r="F129" s="184" t="s">
        <v>134</v>
      </c>
      <c r="G129" s="171"/>
      <c r="H129" s="171"/>
      <c r="I129" s="174"/>
      <c r="J129" s="185">
        <f>BK129</f>
        <v>0</v>
      </c>
      <c r="K129" s="171"/>
      <c r="L129" s="176"/>
      <c r="M129" s="177"/>
      <c r="N129" s="178"/>
      <c r="O129" s="178"/>
      <c r="P129" s="179">
        <f>SUM(P130:P134)</f>
        <v>0</v>
      </c>
      <c r="Q129" s="178"/>
      <c r="R129" s="179">
        <f>SUM(R130:R134)</f>
        <v>730.75</v>
      </c>
      <c r="S129" s="178"/>
      <c r="T129" s="180">
        <f>SUM(T130:T134)</f>
        <v>0</v>
      </c>
      <c r="AR129" s="181" t="s">
        <v>90</v>
      </c>
      <c r="AT129" s="182" t="s">
        <v>81</v>
      </c>
      <c r="AU129" s="182" t="s">
        <v>90</v>
      </c>
      <c r="AY129" s="181" t="s">
        <v>133</v>
      </c>
      <c r="BK129" s="183">
        <f>SUM(BK130:BK134)</f>
        <v>0</v>
      </c>
    </row>
    <row r="130" spans="1:65" s="2" customFormat="1" ht="16.5" customHeight="1">
      <c r="A130" s="34"/>
      <c r="B130" s="35"/>
      <c r="C130" s="186" t="s">
        <v>90</v>
      </c>
      <c r="D130" s="186" t="s">
        <v>135</v>
      </c>
      <c r="E130" s="187" t="s">
        <v>136</v>
      </c>
      <c r="F130" s="188" t="s">
        <v>137</v>
      </c>
      <c r="G130" s="189" t="s">
        <v>138</v>
      </c>
      <c r="H130" s="190">
        <v>395</v>
      </c>
      <c r="I130" s="191"/>
      <c r="J130" s="192">
        <f>ROUND(I130*H130,2)</f>
        <v>0</v>
      </c>
      <c r="K130" s="188" t="s">
        <v>139</v>
      </c>
      <c r="L130" s="39"/>
      <c r="M130" s="193" t="s">
        <v>1</v>
      </c>
      <c r="N130" s="194" t="s">
        <v>47</v>
      </c>
      <c r="O130" s="71"/>
      <c r="P130" s="195">
        <f>O130*H130</f>
        <v>0</v>
      </c>
      <c r="Q130" s="195">
        <v>0</v>
      </c>
      <c r="R130" s="195">
        <f>Q130*H130</f>
        <v>0</v>
      </c>
      <c r="S130" s="195">
        <v>0</v>
      </c>
      <c r="T130" s="196">
        <f>S130*H130</f>
        <v>0</v>
      </c>
      <c r="U130" s="34"/>
      <c r="V130" s="34"/>
      <c r="W130" s="34"/>
      <c r="X130" s="34"/>
      <c r="Y130" s="34"/>
      <c r="Z130" s="34"/>
      <c r="AA130" s="34"/>
      <c r="AB130" s="34"/>
      <c r="AC130" s="34"/>
      <c r="AD130" s="34"/>
      <c r="AE130" s="34"/>
      <c r="AR130" s="197" t="s">
        <v>140</v>
      </c>
      <c r="AT130" s="197" t="s">
        <v>135</v>
      </c>
      <c r="AU130" s="197" t="s">
        <v>92</v>
      </c>
      <c r="AY130" s="16" t="s">
        <v>133</v>
      </c>
      <c r="BE130" s="198">
        <f>IF(N130="základní",J130,0)</f>
        <v>0</v>
      </c>
      <c r="BF130" s="198">
        <f>IF(N130="snížená",J130,0)</f>
        <v>0</v>
      </c>
      <c r="BG130" s="198">
        <f>IF(N130="zákl. přenesená",J130,0)</f>
        <v>0</v>
      </c>
      <c r="BH130" s="198">
        <f>IF(N130="sníž. přenesená",J130,0)</f>
        <v>0</v>
      </c>
      <c r="BI130" s="198">
        <f>IF(N130="nulová",J130,0)</f>
        <v>0</v>
      </c>
      <c r="BJ130" s="16" t="s">
        <v>90</v>
      </c>
      <c r="BK130" s="198">
        <f>ROUND(I130*H130,2)</f>
        <v>0</v>
      </c>
      <c r="BL130" s="16" t="s">
        <v>140</v>
      </c>
      <c r="BM130" s="197" t="s">
        <v>141</v>
      </c>
    </row>
    <row r="131" spans="1:65" s="2" customFormat="1" ht="16.5" customHeight="1">
      <c r="A131" s="34"/>
      <c r="B131" s="35"/>
      <c r="C131" s="199" t="s">
        <v>92</v>
      </c>
      <c r="D131" s="199" t="s">
        <v>142</v>
      </c>
      <c r="E131" s="200" t="s">
        <v>143</v>
      </c>
      <c r="F131" s="201" t="s">
        <v>144</v>
      </c>
      <c r="G131" s="202" t="s">
        <v>145</v>
      </c>
      <c r="H131" s="203">
        <v>730.75</v>
      </c>
      <c r="I131" s="204"/>
      <c r="J131" s="205">
        <f>ROUND(I131*H131,2)</f>
        <v>0</v>
      </c>
      <c r="K131" s="201" t="s">
        <v>146</v>
      </c>
      <c r="L131" s="206"/>
      <c r="M131" s="207" t="s">
        <v>1</v>
      </c>
      <c r="N131" s="208" t="s">
        <v>47</v>
      </c>
      <c r="O131" s="71"/>
      <c r="P131" s="195">
        <f>O131*H131</f>
        <v>0</v>
      </c>
      <c r="Q131" s="195">
        <v>1</v>
      </c>
      <c r="R131" s="195">
        <f>Q131*H131</f>
        <v>730.75</v>
      </c>
      <c r="S131" s="195">
        <v>0</v>
      </c>
      <c r="T131" s="196">
        <f>S131*H131</f>
        <v>0</v>
      </c>
      <c r="U131" s="34"/>
      <c r="V131" s="34"/>
      <c r="W131" s="34"/>
      <c r="X131" s="34"/>
      <c r="Y131" s="34"/>
      <c r="Z131" s="34"/>
      <c r="AA131" s="34"/>
      <c r="AB131" s="34"/>
      <c r="AC131" s="34"/>
      <c r="AD131" s="34"/>
      <c r="AE131" s="34"/>
      <c r="AR131" s="197" t="s">
        <v>147</v>
      </c>
      <c r="AT131" s="197" t="s">
        <v>142</v>
      </c>
      <c r="AU131" s="197" t="s">
        <v>92</v>
      </c>
      <c r="AY131" s="16" t="s">
        <v>133</v>
      </c>
      <c r="BE131" s="198">
        <f>IF(N131="základní",J131,0)</f>
        <v>0</v>
      </c>
      <c r="BF131" s="198">
        <f>IF(N131="snížená",J131,0)</f>
        <v>0</v>
      </c>
      <c r="BG131" s="198">
        <f>IF(N131="zákl. přenesená",J131,0)</f>
        <v>0</v>
      </c>
      <c r="BH131" s="198">
        <f>IF(N131="sníž. přenesená",J131,0)</f>
        <v>0</v>
      </c>
      <c r="BI131" s="198">
        <f>IF(N131="nulová",J131,0)</f>
        <v>0</v>
      </c>
      <c r="BJ131" s="16" t="s">
        <v>90</v>
      </c>
      <c r="BK131" s="198">
        <f>ROUND(I131*H131,2)</f>
        <v>0</v>
      </c>
      <c r="BL131" s="16" t="s">
        <v>140</v>
      </c>
      <c r="BM131" s="197" t="s">
        <v>148</v>
      </c>
    </row>
    <row r="132" spans="1:47" s="2" customFormat="1" ht="19.5">
      <c r="A132" s="34"/>
      <c r="B132" s="35"/>
      <c r="C132" s="36"/>
      <c r="D132" s="209" t="s">
        <v>149</v>
      </c>
      <c r="E132" s="36"/>
      <c r="F132" s="210" t="s">
        <v>150</v>
      </c>
      <c r="G132" s="36"/>
      <c r="H132" s="36"/>
      <c r="I132" s="211"/>
      <c r="J132" s="36"/>
      <c r="K132" s="36"/>
      <c r="L132" s="39"/>
      <c r="M132" s="212"/>
      <c r="N132" s="213"/>
      <c r="O132" s="71"/>
      <c r="P132" s="71"/>
      <c r="Q132" s="71"/>
      <c r="R132" s="71"/>
      <c r="S132" s="71"/>
      <c r="T132" s="72"/>
      <c r="U132" s="34"/>
      <c r="V132" s="34"/>
      <c r="W132" s="34"/>
      <c r="X132" s="34"/>
      <c r="Y132" s="34"/>
      <c r="Z132" s="34"/>
      <c r="AA132" s="34"/>
      <c r="AB132" s="34"/>
      <c r="AC132" s="34"/>
      <c r="AD132" s="34"/>
      <c r="AE132" s="34"/>
      <c r="AT132" s="16" t="s">
        <v>149</v>
      </c>
      <c r="AU132" s="16" t="s">
        <v>92</v>
      </c>
    </row>
    <row r="133" spans="2:51" s="13" customFormat="1" ht="11.25">
      <c r="B133" s="214"/>
      <c r="C133" s="215"/>
      <c r="D133" s="209" t="s">
        <v>151</v>
      </c>
      <c r="E133" s="215"/>
      <c r="F133" s="216" t="s">
        <v>277</v>
      </c>
      <c r="G133" s="215"/>
      <c r="H133" s="217">
        <v>730.75</v>
      </c>
      <c r="I133" s="218"/>
      <c r="J133" s="215"/>
      <c r="K133" s="215"/>
      <c r="L133" s="219"/>
      <c r="M133" s="220"/>
      <c r="N133" s="221"/>
      <c r="O133" s="221"/>
      <c r="P133" s="221"/>
      <c r="Q133" s="221"/>
      <c r="R133" s="221"/>
      <c r="S133" s="221"/>
      <c r="T133" s="222"/>
      <c r="AT133" s="223" t="s">
        <v>151</v>
      </c>
      <c r="AU133" s="223" t="s">
        <v>92</v>
      </c>
      <c r="AV133" s="13" t="s">
        <v>92</v>
      </c>
      <c r="AW133" s="13" t="s">
        <v>4</v>
      </c>
      <c r="AX133" s="13" t="s">
        <v>90</v>
      </c>
      <c r="AY133" s="223" t="s">
        <v>133</v>
      </c>
    </row>
    <row r="134" spans="1:65" s="2" customFormat="1" ht="21.75" customHeight="1">
      <c r="A134" s="34"/>
      <c r="B134" s="35"/>
      <c r="C134" s="186" t="s">
        <v>153</v>
      </c>
      <c r="D134" s="186" t="s">
        <v>135</v>
      </c>
      <c r="E134" s="187" t="s">
        <v>154</v>
      </c>
      <c r="F134" s="188" t="s">
        <v>155</v>
      </c>
      <c r="G134" s="189" t="s">
        <v>156</v>
      </c>
      <c r="H134" s="190">
        <v>434.86</v>
      </c>
      <c r="I134" s="191"/>
      <c r="J134" s="192">
        <f>ROUND(I134*H134,2)</f>
        <v>0</v>
      </c>
      <c r="K134" s="188" t="s">
        <v>139</v>
      </c>
      <c r="L134" s="39"/>
      <c r="M134" s="193" t="s">
        <v>1</v>
      </c>
      <c r="N134" s="194" t="s">
        <v>47</v>
      </c>
      <c r="O134" s="71"/>
      <c r="P134" s="195">
        <f>O134*H134</f>
        <v>0</v>
      </c>
      <c r="Q134" s="195">
        <v>0</v>
      </c>
      <c r="R134" s="195">
        <f>Q134*H134</f>
        <v>0</v>
      </c>
      <c r="S134" s="195">
        <v>0</v>
      </c>
      <c r="T134" s="196">
        <f>S134*H134</f>
        <v>0</v>
      </c>
      <c r="U134" s="34"/>
      <c r="V134" s="34"/>
      <c r="W134" s="34"/>
      <c r="X134" s="34"/>
      <c r="Y134" s="34"/>
      <c r="Z134" s="34"/>
      <c r="AA134" s="34"/>
      <c r="AB134" s="34"/>
      <c r="AC134" s="34"/>
      <c r="AD134" s="34"/>
      <c r="AE134" s="34"/>
      <c r="AR134" s="197" t="s">
        <v>140</v>
      </c>
      <c r="AT134" s="197" t="s">
        <v>135</v>
      </c>
      <c r="AU134" s="197" t="s">
        <v>92</v>
      </c>
      <c r="AY134" s="16" t="s">
        <v>133</v>
      </c>
      <c r="BE134" s="198">
        <f>IF(N134="základní",J134,0)</f>
        <v>0</v>
      </c>
      <c r="BF134" s="198">
        <f>IF(N134="snížená",J134,0)</f>
        <v>0</v>
      </c>
      <c r="BG134" s="198">
        <f>IF(N134="zákl. přenesená",J134,0)</f>
        <v>0</v>
      </c>
      <c r="BH134" s="198">
        <f>IF(N134="sníž. přenesená",J134,0)</f>
        <v>0</v>
      </c>
      <c r="BI134" s="198">
        <f>IF(N134="nulová",J134,0)</f>
        <v>0</v>
      </c>
      <c r="BJ134" s="16" t="s">
        <v>90</v>
      </c>
      <c r="BK134" s="198">
        <f>ROUND(I134*H134,2)</f>
        <v>0</v>
      </c>
      <c r="BL134" s="16" t="s">
        <v>140</v>
      </c>
      <c r="BM134" s="197" t="s">
        <v>157</v>
      </c>
    </row>
    <row r="135" spans="2:63" s="12" customFormat="1" ht="22.9" customHeight="1">
      <c r="B135" s="170"/>
      <c r="C135" s="171"/>
      <c r="D135" s="172" t="s">
        <v>81</v>
      </c>
      <c r="E135" s="184" t="s">
        <v>147</v>
      </c>
      <c r="F135" s="184" t="s">
        <v>243</v>
      </c>
      <c r="G135" s="171"/>
      <c r="H135" s="171"/>
      <c r="I135" s="174"/>
      <c r="J135" s="185">
        <f>BK135</f>
        <v>0</v>
      </c>
      <c r="K135" s="171"/>
      <c r="L135" s="176"/>
      <c r="M135" s="177"/>
      <c r="N135" s="178"/>
      <c r="O135" s="178"/>
      <c r="P135" s="179">
        <f>SUM(P136:P139)</f>
        <v>0</v>
      </c>
      <c r="Q135" s="178"/>
      <c r="R135" s="179">
        <f>SUM(R136:R139)</f>
        <v>0</v>
      </c>
      <c r="S135" s="178"/>
      <c r="T135" s="180">
        <f>SUM(T136:T139)</f>
        <v>0</v>
      </c>
      <c r="AR135" s="181" t="s">
        <v>90</v>
      </c>
      <c r="AT135" s="182" t="s">
        <v>81</v>
      </c>
      <c r="AU135" s="182" t="s">
        <v>90</v>
      </c>
      <c r="AY135" s="181" t="s">
        <v>133</v>
      </c>
      <c r="BK135" s="183">
        <f>SUM(BK136:BK139)</f>
        <v>0</v>
      </c>
    </row>
    <row r="136" spans="1:65" s="2" customFormat="1" ht="16.5" customHeight="1">
      <c r="A136" s="34"/>
      <c r="B136" s="35"/>
      <c r="C136" s="186" t="s">
        <v>140</v>
      </c>
      <c r="D136" s="186" t="s">
        <v>135</v>
      </c>
      <c r="E136" s="187" t="s">
        <v>244</v>
      </c>
      <c r="F136" s="188" t="s">
        <v>245</v>
      </c>
      <c r="G136" s="189" t="s">
        <v>246</v>
      </c>
      <c r="H136" s="190">
        <v>1</v>
      </c>
      <c r="I136" s="191"/>
      <c r="J136" s="192">
        <f>ROUND(I136*H136,2)</f>
        <v>0</v>
      </c>
      <c r="K136" s="188" t="s">
        <v>146</v>
      </c>
      <c r="L136" s="39"/>
      <c r="M136" s="193" t="s">
        <v>1</v>
      </c>
      <c r="N136" s="194" t="s">
        <v>47</v>
      </c>
      <c r="O136" s="71"/>
      <c r="P136" s="195">
        <f>O136*H136</f>
        <v>0</v>
      </c>
      <c r="Q136" s="195">
        <v>0</v>
      </c>
      <c r="R136" s="195">
        <f>Q136*H136</f>
        <v>0</v>
      </c>
      <c r="S136" s="195">
        <v>0</v>
      </c>
      <c r="T136" s="196">
        <f>S136*H136</f>
        <v>0</v>
      </c>
      <c r="U136" s="34"/>
      <c r="V136" s="34"/>
      <c r="W136" s="34"/>
      <c r="X136" s="34"/>
      <c r="Y136" s="34"/>
      <c r="Z136" s="34"/>
      <c r="AA136" s="34"/>
      <c r="AB136" s="34"/>
      <c r="AC136" s="34"/>
      <c r="AD136" s="34"/>
      <c r="AE136" s="34"/>
      <c r="AR136" s="197" t="s">
        <v>140</v>
      </c>
      <c r="AT136" s="197" t="s">
        <v>135</v>
      </c>
      <c r="AU136" s="197" t="s">
        <v>92</v>
      </c>
      <c r="AY136" s="16" t="s">
        <v>133</v>
      </c>
      <c r="BE136" s="198">
        <f>IF(N136="základní",J136,0)</f>
        <v>0</v>
      </c>
      <c r="BF136" s="198">
        <f>IF(N136="snížená",J136,0)</f>
        <v>0</v>
      </c>
      <c r="BG136" s="198">
        <f>IF(N136="zákl. přenesená",J136,0)</f>
        <v>0</v>
      </c>
      <c r="BH136" s="198">
        <f>IF(N136="sníž. přenesená",J136,0)</f>
        <v>0</v>
      </c>
      <c r="BI136" s="198">
        <f>IF(N136="nulová",J136,0)</f>
        <v>0</v>
      </c>
      <c r="BJ136" s="16" t="s">
        <v>90</v>
      </c>
      <c r="BK136" s="198">
        <f>ROUND(I136*H136,2)</f>
        <v>0</v>
      </c>
      <c r="BL136" s="16" t="s">
        <v>140</v>
      </c>
      <c r="BM136" s="197" t="s">
        <v>278</v>
      </c>
    </row>
    <row r="137" spans="1:47" s="2" customFormat="1" ht="78">
      <c r="A137" s="34"/>
      <c r="B137" s="35"/>
      <c r="C137" s="36"/>
      <c r="D137" s="209" t="s">
        <v>149</v>
      </c>
      <c r="E137" s="36"/>
      <c r="F137" s="210" t="s">
        <v>248</v>
      </c>
      <c r="G137" s="36"/>
      <c r="H137" s="36"/>
      <c r="I137" s="211"/>
      <c r="J137" s="36"/>
      <c r="K137" s="36"/>
      <c r="L137" s="39"/>
      <c r="M137" s="212"/>
      <c r="N137" s="213"/>
      <c r="O137" s="71"/>
      <c r="P137" s="71"/>
      <c r="Q137" s="71"/>
      <c r="R137" s="71"/>
      <c r="S137" s="71"/>
      <c r="T137" s="72"/>
      <c r="U137" s="34"/>
      <c r="V137" s="34"/>
      <c r="W137" s="34"/>
      <c r="X137" s="34"/>
      <c r="Y137" s="34"/>
      <c r="Z137" s="34"/>
      <c r="AA137" s="34"/>
      <c r="AB137" s="34"/>
      <c r="AC137" s="34"/>
      <c r="AD137" s="34"/>
      <c r="AE137" s="34"/>
      <c r="AT137" s="16" t="s">
        <v>149</v>
      </c>
      <c r="AU137" s="16" t="s">
        <v>92</v>
      </c>
    </row>
    <row r="138" spans="1:65" s="2" customFormat="1" ht="16.5" customHeight="1">
      <c r="A138" s="34"/>
      <c r="B138" s="35"/>
      <c r="C138" s="186" t="s">
        <v>166</v>
      </c>
      <c r="D138" s="186" t="s">
        <v>135</v>
      </c>
      <c r="E138" s="187" t="s">
        <v>249</v>
      </c>
      <c r="F138" s="188" t="s">
        <v>250</v>
      </c>
      <c r="G138" s="189" t="s">
        <v>246</v>
      </c>
      <c r="H138" s="190">
        <v>1</v>
      </c>
      <c r="I138" s="191"/>
      <c r="J138" s="192">
        <f>ROUND(I138*H138,2)</f>
        <v>0</v>
      </c>
      <c r="K138" s="188" t="s">
        <v>146</v>
      </c>
      <c r="L138" s="39"/>
      <c r="M138" s="193" t="s">
        <v>1</v>
      </c>
      <c r="N138" s="194" t="s">
        <v>47</v>
      </c>
      <c r="O138" s="71"/>
      <c r="P138" s="195">
        <f>O138*H138</f>
        <v>0</v>
      </c>
      <c r="Q138" s="195">
        <v>0</v>
      </c>
      <c r="R138" s="195">
        <f>Q138*H138</f>
        <v>0</v>
      </c>
      <c r="S138" s="195">
        <v>0</v>
      </c>
      <c r="T138" s="196">
        <f>S138*H138</f>
        <v>0</v>
      </c>
      <c r="U138" s="34"/>
      <c r="V138" s="34"/>
      <c r="W138" s="34"/>
      <c r="X138" s="34"/>
      <c r="Y138" s="34"/>
      <c r="Z138" s="34"/>
      <c r="AA138" s="34"/>
      <c r="AB138" s="34"/>
      <c r="AC138" s="34"/>
      <c r="AD138" s="34"/>
      <c r="AE138" s="34"/>
      <c r="AR138" s="197" t="s">
        <v>140</v>
      </c>
      <c r="AT138" s="197" t="s">
        <v>135</v>
      </c>
      <c r="AU138" s="197" t="s">
        <v>92</v>
      </c>
      <c r="AY138" s="16" t="s">
        <v>133</v>
      </c>
      <c r="BE138" s="198">
        <f>IF(N138="základní",J138,0)</f>
        <v>0</v>
      </c>
      <c r="BF138" s="198">
        <f>IF(N138="snížená",J138,0)</f>
        <v>0</v>
      </c>
      <c r="BG138" s="198">
        <f>IF(N138="zákl. přenesená",J138,0)</f>
        <v>0</v>
      </c>
      <c r="BH138" s="198">
        <f>IF(N138="sníž. přenesená",J138,0)</f>
        <v>0</v>
      </c>
      <c r="BI138" s="198">
        <f>IF(N138="nulová",J138,0)</f>
        <v>0</v>
      </c>
      <c r="BJ138" s="16" t="s">
        <v>90</v>
      </c>
      <c r="BK138" s="198">
        <f>ROUND(I138*H138,2)</f>
        <v>0</v>
      </c>
      <c r="BL138" s="16" t="s">
        <v>140</v>
      </c>
      <c r="BM138" s="197" t="s">
        <v>279</v>
      </c>
    </row>
    <row r="139" spans="1:47" s="2" customFormat="1" ht="87.75">
      <c r="A139" s="34"/>
      <c r="B139" s="35"/>
      <c r="C139" s="36"/>
      <c r="D139" s="209" t="s">
        <v>149</v>
      </c>
      <c r="E139" s="36"/>
      <c r="F139" s="210" t="s">
        <v>252</v>
      </c>
      <c r="G139" s="36"/>
      <c r="H139" s="36"/>
      <c r="I139" s="211"/>
      <c r="J139" s="36"/>
      <c r="K139" s="36"/>
      <c r="L139" s="39"/>
      <c r="M139" s="212"/>
      <c r="N139" s="213"/>
      <c r="O139" s="71"/>
      <c r="P139" s="71"/>
      <c r="Q139" s="71"/>
      <c r="R139" s="71"/>
      <c r="S139" s="71"/>
      <c r="T139" s="72"/>
      <c r="U139" s="34"/>
      <c r="V139" s="34"/>
      <c r="W139" s="34"/>
      <c r="X139" s="34"/>
      <c r="Y139" s="34"/>
      <c r="Z139" s="34"/>
      <c r="AA139" s="34"/>
      <c r="AB139" s="34"/>
      <c r="AC139" s="34"/>
      <c r="AD139" s="34"/>
      <c r="AE139" s="34"/>
      <c r="AT139" s="16" t="s">
        <v>149</v>
      </c>
      <c r="AU139" s="16" t="s">
        <v>92</v>
      </c>
    </row>
    <row r="140" spans="2:63" s="12" customFormat="1" ht="22.9" customHeight="1">
      <c r="B140" s="170"/>
      <c r="C140" s="171"/>
      <c r="D140" s="172" t="s">
        <v>81</v>
      </c>
      <c r="E140" s="184" t="s">
        <v>158</v>
      </c>
      <c r="F140" s="184" t="s">
        <v>159</v>
      </c>
      <c r="G140" s="171"/>
      <c r="H140" s="171"/>
      <c r="I140" s="174"/>
      <c r="J140" s="185">
        <f>BK140</f>
        <v>0</v>
      </c>
      <c r="K140" s="171"/>
      <c r="L140" s="176"/>
      <c r="M140" s="177"/>
      <c r="N140" s="178"/>
      <c r="O140" s="178"/>
      <c r="P140" s="179">
        <f>SUM(P141:P142)</f>
        <v>0</v>
      </c>
      <c r="Q140" s="178"/>
      <c r="R140" s="179">
        <f>SUM(R141:R142)</f>
        <v>0</v>
      </c>
      <c r="S140" s="178"/>
      <c r="T140" s="180">
        <f>SUM(T141:T142)</f>
        <v>1200.155</v>
      </c>
      <c r="AR140" s="181" t="s">
        <v>90</v>
      </c>
      <c r="AT140" s="182" t="s">
        <v>81</v>
      </c>
      <c r="AU140" s="182" t="s">
        <v>90</v>
      </c>
      <c r="AY140" s="181" t="s">
        <v>133</v>
      </c>
      <c r="BK140" s="183">
        <f>SUM(BK141:BK142)</f>
        <v>0</v>
      </c>
    </row>
    <row r="141" spans="1:65" s="2" customFormat="1" ht="24.2" customHeight="1">
      <c r="A141" s="34"/>
      <c r="B141" s="35"/>
      <c r="C141" s="186" t="s">
        <v>171</v>
      </c>
      <c r="D141" s="186" t="s">
        <v>135</v>
      </c>
      <c r="E141" s="187" t="s">
        <v>280</v>
      </c>
      <c r="F141" s="188" t="s">
        <v>281</v>
      </c>
      <c r="G141" s="189" t="s">
        <v>138</v>
      </c>
      <c r="H141" s="190">
        <v>2182.1</v>
      </c>
      <c r="I141" s="191"/>
      <c r="J141" s="192">
        <f>ROUND(I141*H141,2)</f>
        <v>0</v>
      </c>
      <c r="K141" s="188" t="s">
        <v>146</v>
      </c>
      <c r="L141" s="39"/>
      <c r="M141" s="193" t="s">
        <v>1</v>
      </c>
      <c r="N141" s="194" t="s">
        <v>47</v>
      </c>
      <c r="O141" s="71"/>
      <c r="P141" s="195">
        <f>O141*H141</f>
        <v>0</v>
      </c>
      <c r="Q141" s="195">
        <v>0</v>
      </c>
      <c r="R141" s="195">
        <f>Q141*H141</f>
        <v>0</v>
      </c>
      <c r="S141" s="195">
        <v>0.55</v>
      </c>
      <c r="T141" s="196">
        <f>S141*H141</f>
        <v>1200.155</v>
      </c>
      <c r="U141" s="34"/>
      <c r="V141" s="34"/>
      <c r="W141" s="34"/>
      <c r="X141" s="34"/>
      <c r="Y141" s="34"/>
      <c r="Z141" s="34"/>
      <c r="AA141" s="34"/>
      <c r="AB141" s="34"/>
      <c r="AC141" s="34"/>
      <c r="AD141" s="34"/>
      <c r="AE141" s="34"/>
      <c r="AR141" s="197" t="s">
        <v>140</v>
      </c>
      <c r="AT141" s="197" t="s">
        <v>135</v>
      </c>
      <c r="AU141" s="197" t="s">
        <v>92</v>
      </c>
      <c r="AY141" s="16" t="s">
        <v>133</v>
      </c>
      <c r="BE141" s="198">
        <f>IF(N141="základní",J141,0)</f>
        <v>0</v>
      </c>
      <c r="BF141" s="198">
        <f>IF(N141="snížená",J141,0)</f>
        <v>0</v>
      </c>
      <c r="BG141" s="198">
        <f>IF(N141="zákl. přenesená",J141,0)</f>
        <v>0</v>
      </c>
      <c r="BH141" s="198">
        <f>IF(N141="sníž. přenesená",J141,0)</f>
        <v>0</v>
      </c>
      <c r="BI141" s="198">
        <f>IF(N141="nulová",J141,0)</f>
        <v>0</v>
      </c>
      <c r="BJ141" s="16" t="s">
        <v>90</v>
      </c>
      <c r="BK141" s="198">
        <f>ROUND(I141*H141,2)</f>
        <v>0</v>
      </c>
      <c r="BL141" s="16" t="s">
        <v>140</v>
      </c>
      <c r="BM141" s="197" t="s">
        <v>282</v>
      </c>
    </row>
    <row r="142" spans="1:47" s="2" customFormat="1" ht="165.75">
      <c r="A142" s="34"/>
      <c r="B142" s="35"/>
      <c r="C142" s="36"/>
      <c r="D142" s="209" t="s">
        <v>149</v>
      </c>
      <c r="E142" s="36"/>
      <c r="F142" s="210" t="s">
        <v>283</v>
      </c>
      <c r="G142" s="36"/>
      <c r="H142" s="36"/>
      <c r="I142" s="211"/>
      <c r="J142" s="36"/>
      <c r="K142" s="36"/>
      <c r="L142" s="39"/>
      <c r="M142" s="212"/>
      <c r="N142" s="213"/>
      <c r="O142" s="71"/>
      <c r="P142" s="71"/>
      <c r="Q142" s="71"/>
      <c r="R142" s="71"/>
      <c r="S142" s="71"/>
      <c r="T142" s="72"/>
      <c r="U142" s="34"/>
      <c r="V142" s="34"/>
      <c r="W142" s="34"/>
      <c r="X142" s="34"/>
      <c r="Y142" s="34"/>
      <c r="Z142" s="34"/>
      <c r="AA142" s="34"/>
      <c r="AB142" s="34"/>
      <c r="AC142" s="34"/>
      <c r="AD142" s="34"/>
      <c r="AE142" s="34"/>
      <c r="AT142" s="16" t="s">
        <v>149</v>
      </c>
      <c r="AU142" s="16" t="s">
        <v>92</v>
      </c>
    </row>
    <row r="143" spans="2:63" s="12" customFormat="1" ht="22.9" customHeight="1">
      <c r="B143" s="170"/>
      <c r="C143" s="171"/>
      <c r="D143" s="172" t="s">
        <v>81</v>
      </c>
      <c r="E143" s="184" t="s">
        <v>164</v>
      </c>
      <c r="F143" s="184" t="s">
        <v>165</v>
      </c>
      <c r="G143" s="171"/>
      <c r="H143" s="171"/>
      <c r="I143" s="174"/>
      <c r="J143" s="185">
        <f>BK143</f>
        <v>0</v>
      </c>
      <c r="K143" s="171"/>
      <c r="L143" s="176"/>
      <c r="M143" s="177"/>
      <c r="N143" s="178"/>
      <c r="O143" s="178"/>
      <c r="P143" s="179">
        <f>SUM(P144:P153)</f>
        <v>0</v>
      </c>
      <c r="Q143" s="178"/>
      <c r="R143" s="179">
        <f>SUM(R144:R153)</f>
        <v>0</v>
      </c>
      <c r="S143" s="178"/>
      <c r="T143" s="180">
        <f>SUM(T144:T153)</f>
        <v>0</v>
      </c>
      <c r="AR143" s="181" t="s">
        <v>90</v>
      </c>
      <c r="AT143" s="182" t="s">
        <v>81</v>
      </c>
      <c r="AU143" s="182" t="s">
        <v>90</v>
      </c>
      <c r="AY143" s="181" t="s">
        <v>133</v>
      </c>
      <c r="BK143" s="183">
        <f>SUM(BK144:BK153)</f>
        <v>0</v>
      </c>
    </row>
    <row r="144" spans="1:65" s="2" customFormat="1" ht="16.5" customHeight="1">
      <c r="A144" s="34"/>
      <c r="B144" s="35"/>
      <c r="C144" s="186" t="s">
        <v>177</v>
      </c>
      <c r="D144" s="186" t="s">
        <v>135</v>
      </c>
      <c r="E144" s="187" t="s">
        <v>167</v>
      </c>
      <c r="F144" s="188" t="s">
        <v>168</v>
      </c>
      <c r="G144" s="189" t="s">
        <v>145</v>
      </c>
      <c r="H144" s="190">
        <v>1200.155</v>
      </c>
      <c r="I144" s="191"/>
      <c r="J144" s="192">
        <f>ROUND(I144*H144,2)</f>
        <v>0</v>
      </c>
      <c r="K144" s="188" t="s">
        <v>146</v>
      </c>
      <c r="L144" s="39"/>
      <c r="M144" s="193" t="s">
        <v>1</v>
      </c>
      <c r="N144" s="194" t="s">
        <v>47</v>
      </c>
      <c r="O144" s="71"/>
      <c r="P144" s="195">
        <f>O144*H144</f>
        <v>0</v>
      </c>
      <c r="Q144" s="195">
        <v>0</v>
      </c>
      <c r="R144" s="195">
        <f>Q144*H144</f>
        <v>0</v>
      </c>
      <c r="S144" s="195">
        <v>0</v>
      </c>
      <c r="T144" s="196">
        <f>S144*H144</f>
        <v>0</v>
      </c>
      <c r="U144" s="34"/>
      <c r="V144" s="34"/>
      <c r="W144" s="34"/>
      <c r="X144" s="34"/>
      <c r="Y144" s="34"/>
      <c r="Z144" s="34"/>
      <c r="AA144" s="34"/>
      <c r="AB144" s="34"/>
      <c r="AC144" s="34"/>
      <c r="AD144" s="34"/>
      <c r="AE144" s="34"/>
      <c r="AR144" s="197" t="s">
        <v>140</v>
      </c>
      <c r="AT144" s="197" t="s">
        <v>135</v>
      </c>
      <c r="AU144" s="197" t="s">
        <v>92</v>
      </c>
      <c r="AY144" s="16" t="s">
        <v>133</v>
      </c>
      <c r="BE144" s="198">
        <f>IF(N144="základní",J144,0)</f>
        <v>0</v>
      </c>
      <c r="BF144" s="198">
        <f>IF(N144="snížená",J144,0)</f>
        <v>0</v>
      </c>
      <c r="BG144" s="198">
        <f>IF(N144="zákl. přenesená",J144,0)</f>
        <v>0</v>
      </c>
      <c r="BH144" s="198">
        <f>IF(N144="sníž. přenesená",J144,0)</f>
        <v>0</v>
      </c>
      <c r="BI144" s="198">
        <f>IF(N144="nulová",J144,0)</f>
        <v>0</v>
      </c>
      <c r="BJ144" s="16" t="s">
        <v>90</v>
      </c>
      <c r="BK144" s="198">
        <f>ROUND(I144*H144,2)</f>
        <v>0</v>
      </c>
      <c r="BL144" s="16" t="s">
        <v>140</v>
      </c>
      <c r="BM144" s="197" t="s">
        <v>169</v>
      </c>
    </row>
    <row r="145" spans="1:47" s="2" customFormat="1" ht="39">
      <c r="A145" s="34"/>
      <c r="B145" s="35"/>
      <c r="C145" s="36"/>
      <c r="D145" s="209" t="s">
        <v>149</v>
      </c>
      <c r="E145" s="36"/>
      <c r="F145" s="210" t="s">
        <v>170</v>
      </c>
      <c r="G145" s="36"/>
      <c r="H145" s="36"/>
      <c r="I145" s="211"/>
      <c r="J145" s="36"/>
      <c r="K145" s="36"/>
      <c r="L145" s="39"/>
      <c r="M145" s="212"/>
      <c r="N145" s="213"/>
      <c r="O145" s="71"/>
      <c r="P145" s="71"/>
      <c r="Q145" s="71"/>
      <c r="R145" s="71"/>
      <c r="S145" s="71"/>
      <c r="T145" s="72"/>
      <c r="U145" s="34"/>
      <c r="V145" s="34"/>
      <c r="W145" s="34"/>
      <c r="X145" s="34"/>
      <c r="Y145" s="34"/>
      <c r="Z145" s="34"/>
      <c r="AA145" s="34"/>
      <c r="AB145" s="34"/>
      <c r="AC145" s="34"/>
      <c r="AD145" s="34"/>
      <c r="AE145" s="34"/>
      <c r="AT145" s="16" t="s">
        <v>149</v>
      </c>
      <c r="AU145" s="16" t="s">
        <v>92</v>
      </c>
    </row>
    <row r="146" spans="1:65" s="2" customFormat="1" ht="16.5" customHeight="1">
      <c r="A146" s="34"/>
      <c r="B146" s="35"/>
      <c r="C146" s="186" t="s">
        <v>147</v>
      </c>
      <c r="D146" s="186" t="s">
        <v>135</v>
      </c>
      <c r="E146" s="187" t="s">
        <v>172</v>
      </c>
      <c r="F146" s="188" t="s">
        <v>173</v>
      </c>
      <c r="G146" s="189" t="s">
        <v>174</v>
      </c>
      <c r="H146" s="190">
        <v>-1</v>
      </c>
      <c r="I146" s="191"/>
      <c r="J146" s="192">
        <f>ROUND(I146*H146,2)</f>
        <v>0</v>
      </c>
      <c r="K146" s="188" t="s">
        <v>146</v>
      </c>
      <c r="L146" s="39"/>
      <c r="M146" s="193" t="s">
        <v>1</v>
      </c>
      <c r="N146" s="194" t="s">
        <v>47</v>
      </c>
      <c r="O146" s="71"/>
      <c r="P146" s="195">
        <f>O146*H146</f>
        <v>0</v>
      </c>
      <c r="Q146" s="195">
        <v>0</v>
      </c>
      <c r="R146" s="195">
        <f>Q146*H146</f>
        <v>0</v>
      </c>
      <c r="S146" s="195">
        <v>0</v>
      </c>
      <c r="T146" s="196">
        <f>S146*H146</f>
        <v>0</v>
      </c>
      <c r="U146" s="34"/>
      <c r="V146" s="34"/>
      <c r="W146" s="34"/>
      <c r="X146" s="34"/>
      <c r="Y146" s="34"/>
      <c r="Z146" s="34"/>
      <c r="AA146" s="34"/>
      <c r="AB146" s="34"/>
      <c r="AC146" s="34"/>
      <c r="AD146" s="34"/>
      <c r="AE146" s="34"/>
      <c r="AR146" s="197" t="s">
        <v>140</v>
      </c>
      <c r="AT146" s="197" t="s">
        <v>135</v>
      </c>
      <c r="AU146" s="197" t="s">
        <v>92</v>
      </c>
      <c r="AY146" s="16" t="s">
        <v>133</v>
      </c>
      <c r="BE146" s="198">
        <f>IF(N146="základní",J146,0)</f>
        <v>0</v>
      </c>
      <c r="BF146" s="198">
        <f>IF(N146="snížená",J146,0)</f>
        <v>0</v>
      </c>
      <c r="BG146" s="198">
        <f>IF(N146="zákl. přenesená",J146,0)</f>
        <v>0</v>
      </c>
      <c r="BH146" s="198">
        <f>IF(N146="sníž. přenesená",J146,0)</f>
        <v>0</v>
      </c>
      <c r="BI146" s="198">
        <f>IF(N146="nulová",J146,0)</f>
        <v>0</v>
      </c>
      <c r="BJ146" s="16" t="s">
        <v>90</v>
      </c>
      <c r="BK146" s="198">
        <f>ROUND(I146*H146,2)</f>
        <v>0</v>
      </c>
      <c r="BL146" s="16" t="s">
        <v>140</v>
      </c>
      <c r="BM146" s="197" t="s">
        <v>284</v>
      </c>
    </row>
    <row r="147" spans="1:47" s="2" customFormat="1" ht="29.25">
      <c r="A147" s="34"/>
      <c r="B147" s="35"/>
      <c r="C147" s="36"/>
      <c r="D147" s="209" t="s">
        <v>149</v>
      </c>
      <c r="E147" s="36"/>
      <c r="F147" s="210" t="s">
        <v>176</v>
      </c>
      <c r="G147" s="36"/>
      <c r="H147" s="36"/>
      <c r="I147" s="211"/>
      <c r="J147" s="36"/>
      <c r="K147" s="36"/>
      <c r="L147" s="39"/>
      <c r="M147" s="212"/>
      <c r="N147" s="213"/>
      <c r="O147" s="71"/>
      <c r="P147" s="71"/>
      <c r="Q147" s="71"/>
      <c r="R147" s="71"/>
      <c r="S147" s="71"/>
      <c r="T147" s="72"/>
      <c r="U147" s="34"/>
      <c r="V147" s="34"/>
      <c r="W147" s="34"/>
      <c r="X147" s="34"/>
      <c r="Y147" s="34"/>
      <c r="Z147" s="34"/>
      <c r="AA147" s="34"/>
      <c r="AB147" s="34"/>
      <c r="AC147" s="34"/>
      <c r="AD147" s="34"/>
      <c r="AE147" s="34"/>
      <c r="AT147" s="16" t="s">
        <v>149</v>
      </c>
      <c r="AU147" s="16" t="s">
        <v>92</v>
      </c>
    </row>
    <row r="148" spans="1:65" s="2" customFormat="1" ht="16.5" customHeight="1">
      <c r="A148" s="34"/>
      <c r="B148" s="35"/>
      <c r="C148" s="186" t="s">
        <v>158</v>
      </c>
      <c r="D148" s="186" t="s">
        <v>135</v>
      </c>
      <c r="E148" s="187" t="s">
        <v>178</v>
      </c>
      <c r="F148" s="188" t="s">
        <v>179</v>
      </c>
      <c r="G148" s="189" t="s">
        <v>145</v>
      </c>
      <c r="H148" s="190">
        <v>0.3</v>
      </c>
      <c r="I148" s="191"/>
      <c r="J148" s="192">
        <f>ROUND(I148*H148,2)</f>
        <v>0</v>
      </c>
      <c r="K148" s="188" t="s">
        <v>146</v>
      </c>
      <c r="L148" s="39"/>
      <c r="M148" s="193" t="s">
        <v>1</v>
      </c>
      <c r="N148" s="194" t="s">
        <v>47</v>
      </c>
      <c r="O148" s="71"/>
      <c r="P148" s="195">
        <f>O148*H148</f>
        <v>0</v>
      </c>
      <c r="Q148" s="195">
        <v>0</v>
      </c>
      <c r="R148" s="195">
        <f>Q148*H148</f>
        <v>0</v>
      </c>
      <c r="S148" s="195">
        <v>0</v>
      </c>
      <c r="T148" s="196">
        <f>S148*H148</f>
        <v>0</v>
      </c>
      <c r="U148" s="34"/>
      <c r="V148" s="34"/>
      <c r="W148" s="34"/>
      <c r="X148" s="34"/>
      <c r="Y148" s="34"/>
      <c r="Z148" s="34"/>
      <c r="AA148" s="34"/>
      <c r="AB148" s="34"/>
      <c r="AC148" s="34"/>
      <c r="AD148" s="34"/>
      <c r="AE148" s="34"/>
      <c r="AR148" s="197" t="s">
        <v>140</v>
      </c>
      <c r="AT148" s="197" t="s">
        <v>135</v>
      </c>
      <c r="AU148" s="197" t="s">
        <v>92</v>
      </c>
      <c r="AY148" s="16" t="s">
        <v>133</v>
      </c>
      <c r="BE148" s="198">
        <f>IF(N148="základní",J148,0)</f>
        <v>0</v>
      </c>
      <c r="BF148" s="198">
        <f>IF(N148="snížená",J148,0)</f>
        <v>0</v>
      </c>
      <c r="BG148" s="198">
        <f>IF(N148="zákl. přenesená",J148,0)</f>
        <v>0</v>
      </c>
      <c r="BH148" s="198">
        <f>IF(N148="sníž. přenesená",J148,0)</f>
        <v>0</v>
      </c>
      <c r="BI148" s="198">
        <f>IF(N148="nulová",J148,0)</f>
        <v>0</v>
      </c>
      <c r="BJ148" s="16" t="s">
        <v>90</v>
      </c>
      <c r="BK148" s="198">
        <f>ROUND(I148*H148,2)</f>
        <v>0</v>
      </c>
      <c r="BL148" s="16" t="s">
        <v>140</v>
      </c>
      <c r="BM148" s="197" t="s">
        <v>180</v>
      </c>
    </row>
    <row r="149" spans="1:47" s="2" customFormat="1" ht="78">
      <c r="A149" s="34"/>
      <c r="B149" s="35"/>
      <c r="C149" s="36"/>
      <c r="D149" s="209" t="s">
        <v>149</v>
      </c>
      <c r="E149" s="36"/>
      <c r="F149" s="210" t="s">
        <v>181</v>
      </c>
      <c r="G149" s="36"/>
      <c r="H149" s="36"/>
      <c r="I149" s="211"/>
      <c r="J149" s="36"/>
      <c r="K149" s="36"/>
      <c r="L149" s="39"/>
      <c r="M149" s="212"/>
      <c r="N149" s="213"/>
      <c r="O149" s="71"/>
      <c r="P149" s="71"/>
      <c r="Q149" s="71"/>
      <c r="R149" s="71"/>
      <c r="S149" s="71"/>
      <c r="T149" s="72"/>
      <c r="U149" s="34"/>
      <c r="V149" s="34"/>
      <c r="W149" s="34"/>
      <c r="X149" s="34"/>
      <c r="Y149" s="34"/>
      <c r="Z149" s="34"/>
      <c r="AA149" s="34"/>
      <c r="AB149" s="34"/>
      <c r="AC149" s="34"/>
      <c r="AD149" s="34"/>
      <c r="AE149" s="34"/>
      <c r="AT149" s="16" t="s">
        <v>149</v>
      </c>
      <c r="AU149" s="16" t="s">
        <v>92</v>
      </c>
    </row>
    <row r="150" spans="1:65" s="2" customFormat="1" ht="16.5" customHeight="1">
      <c r="A150" s="34"/>
      <c r="B150" s="35"/>
      <c r="C150" s="186" t="s">
        <v>189</v>
      </c>
      <c r="D150" s="186" t="s">
        <v>135</v>
      </c>
      <c r="E150" s="187" t="s">
        <v>182</v>
      </c>
      <c r="F150" s="188" t="s">
        <v>183</v>
      </c>
      <c r="G150" s="189" t="s">
        <v>145</v>
      </c>
      <c r="H150" s="190">
        <v>1200.155</v>
      </c>
      <c r="I150" s="191"/>
      <c r="J150" s="192">
        <f>ROUND(I150*H150,2)</f>
        <v>0</v>
      </c>
      <c r="K150" s="188" t="s">
        <v>139</v>
      </c>
      <c r="L150" s="39"/>
      <c r="M150" s="193" t="s">
        <v>1</v>
      </c>
      <c r="N150" s="194" t="s">
        <v>47</v>
      </c>
      <c r="O150" s="71"/>
      <c r="P150" s="195">
        <f>O150*H150</f>
        <v>0</v>
      </c>
      <c r="Q150" s="195">
        <v>0</v>
      </c>
      <c r="R150" s="195">
        <f>Q150*H150</f>
        <v>0</v>
      </c>
      <c r="S150" s="195">
        <v>0</v>
      </c>
      <c r="T150" s="196">
        <f>S150*H150</f>
        <v>0</v>
      </c>
      <c r="U150" s="34"/>
      <c r="V150" s="34"/>
      <c r="W150" s="34"/>
      <c r="X150" s="34"/>
      <c r="Y150" s="34"/>
      <c r="Z150" s="34"/>
      <c r="AA150" s="34"/>
      <c r="AB150" s="34"/>
      <c r="AC150" s="34"/>
      <c r="AD150" s="34"/>
      <c r="AE150" s="34"/>
      <c r="AR150" s="197" t="s">
        <v>140</v>
      </c>
      <c r="AT150" s="197" t="s">
        <v>135</v>
      </c>
      <c r="AU150" s="197" t="s">
        <v>92</v>
      </c>
      <c r="AY150" s="16" t="s">
        <v>133</v>
      </c>
      <c r="BE150" s="198">
        <f>IF(N150="základní",J150,0)</f>
        <v>0</v>
      </c>
      <c r="BF150" s="198">
        <f>IF(N150="snížená",J150,0)</f>
        <v>0</v>
      </c>
      <c r="BG150" s="198">
        <f>IF(N150="zákl. přenesená",J150,0)</f>
        <v>0</v>
      </c>
      <c r="BH150" s="198">
        <f>IF(N150="sníž. přenesená",J150,0)</f>
        <v>0</v>
      </c>
      <c r="BI150" s="198">
        <f>IF(N150="nulová",J150,0)</f>
        <v>0</v>
      </c>
      <c r="BJ150" s="16" t="s">
        <v>90</v>
      </c>
      <c r="BK150" s="198">
        <f>ROUND(I150*H150,2)</f>
        <v>0</v>
      </c>
      <c r="BL150" s="16" t="s">
        <v>140</v>
      </c>
      <c r="BM150" s="197" t="s">
        <v>184</v>
      </c>
    </row>
    <row r="151" spans="1:65" s="2" customFormat="1" ht="16.5" customHeight="1">
      <c r="A151" s="34"/>
      <c r="B151" s="35"/>
      <c r="C151" s="186" t="s">
        <v>196</v>
      </c>
      <c r="D151" s="186" t="s">
        <v>135</v>
      </c>
      <c r="E151" s="187" t="s">
        <v>185</v>
      </c>
      <c r="F151" s="188" t="s">
        <v>186</v>
      </c>
      <c r="G151" s="189" t="s">
        <v>145</v>
      </c>
      <c r="H151" s="190">
        <v>24003.1</v>
      </c>
      <c r="I151" s="191"/>
      <c r="J151" s="192">
        <f>ROUND(I151*H151,2)</f>
        <v>0</v>
      </c>
      <c r="K151" s="188" t="s">
        <v>139</v>
      </c>
      <c r="L151" s="39"/>
      <c r="M151" s="193" t="s">
        <v>1</v>
      </c>
      <c r="N151" s="194" t="s">
        <v>47</v>
      </c>
      <c r="O151" s="71"/>
      <c r="P151" s="195">
        <f>O151*H151</f>
        <v>0</v>
      </c>
      <c r="Q151" s="195">
        <v>0</v>
      </c>
      <c r="R151" s="195">
        <f>Q151*H151</f>
        <v>0</v>
      </c>
      <c r="S151" s="195">
        <v>0</v>
      </c>
      <c r="T151" s="196">
        <f>S151*H151</f>
        <v>0</v>
      </c>
      <c r="U151" s="34"/>
      <c r="V151" s="34"/>
      <c r="W151" s="34"/>
      <c r="X151" s="34"/>
      <c r="Y151" s="34"/>
      <c r="Z151" s="34"/>
      <c r="AA151" s="34"/>
      <c r="AB151" s="34"/>
      <c r="AC151" s="34"/>
      <c r="AD151" s="34"/>
      <c r="AE151" s="34"/>
      <c r="AR151" s="197" t="s">
        <v>140</v>
      </c>
      <c r="AT151" s="197" t="s">
        <v>135</v>
      </c>
      <c r="AU151" s="197" t="s">
        <v>92</v>
      </c>
      <c r="AY151" s="16" t="s">
        <v>133</v>
      </c>
      <c r="BE151" s="198">
        <f>IF(N151="základní",J151,0)</f>
        <v>0</v>
      </c>
      <c r="BF151" s="198">
        <f>IF(N151="snížená",J151,0)</f>
        <v>0</v>
      </c>
      <c r="BG151" s="198">
        <f>IF(N151="zákl. přenesená",J151,0)</f>
        <v>0</v>
      </c>
      <c r="BH151" s="198">
        <f>IF(N151="sníž. přenesená",J151,0)</f>
        <v>0</v>
      </c>
      <c r="BI151" s="198">
        <f>IF(N151="nulová",J151,0)</f>
        <v>0</v>
      </c>
      <c r="BJ151" s="16" t="s">
        <v>90</v>
      </c>
      <c r="BK151" s="198">
        <f>ROUND(I151*H151,2)</f>
        <v>0</v>
      </c>
      <c r="BL151" s="16" t="s">
        <v>140</v>
      </c>
      <c r="BM151" s="197" t="s">
        <v>187</v>
      </c>
    </row>
    <row r="152" spans="2:51" s="13" customFormat="1" ht="11.25">
      <c r="B152" s="214"/>
      <c r="C152" s="215"/>
      <c r="D152" s="209" t="s">
        <v>151</v>
      </c>
      <c r="E152" s="215"/>
      <c r="F152" s="216" t="s">
        <v>285</v>
      </c>
      <c r="G152" s="215"/>
      <c r="H152" s="217">
        <v>24003.1</v>
      </c>
      <c r="I152" s="218"/>
      <c r="J152" s="215"/>
      <c r="K152" s="215"/>
      <c r="L152" s="219"/>
      <c r="M152" s="220"/>
      <c r="N152" s="221"/>
      <c r="O152" s="221"/>
      <c r="P152" s="221"/>
      <c r="Q152" s="221"/>
      <c r="R152" s="221"/>
      <c r="S152" s="221"/>
      <c r="T152" s="222"/>
      <c r="AT152" s="223" t="s">
        <v>151</v>
      </c>
      <c r="AU152" s="223" t="s">
        <v>92</v>
      </c>
      <c r="AV152" s="13" t="s">
        <v>92</v>
      </c>
      <c r="AW152" s="13" t="s">
        <v>4</v>
      </c>
      <c r="AX152" s="13" t="s">
        <v>90</v>
      </c>
      <c r="AY152" s="223" t="s">
        <v>133</v>
      </c>
    </row>
    <row r="153" spans="1:65" s="2" customFormat="1" ht="16.5" customHeight="1">
      <c r="A153" s="34"/>
      <c r="B153" s="35"/>
      <c r="C153" s="186" t="s">
        <v>204</v>
      </c>
      <c r="D153" s="186" t="s">
        <v>135</v>
      </c>
      <c r="E153" s="187" t="s">
        <v>190</v>
      </c>
      <c r="F153" s="188" t="s">
        <v>191</v>
      </c>
      <c r="G153" s="189" t="s">
        <v>145</v>
      </c>
      <c r="H153" s="190">
        <v>1200.155</v>
      </c>
      <c r="I153" s="191"/>
      <c r="J153" s="192">
        <f>ROUND(I153*H153,2)</f>
        <v>0</v>
      </c>
      <c r="K153" s="188" t="s">
        <v>139</v>
      </c>
      <c r="L153" s="39"/>
      <c r="M153" s="193" t="s">
        <v>1</v>
      </c>
      <c r="N153" s="194" t="s">
        <v>47</v>
      </c>
      <c r="O153" s="71"/>
      <c r="P153" s="195">
        <f>O153*H153</f>
        <v>0</v>
      </c>
      <c r="Q153" s="195">
        <v>0</v>
      </c>
      <c r="R153" s="195">
        <f>Q153*H153</f>
        <v>0</v>
      </c>
      <c r="S153" s="195">
        <v>0</v>
      </c>
      <c r="T153" s="196">
        <f>S153*H153</f>
        <v>0</v>
      </c>
      <c r="U153" s="34"/>
      <c r="V153" s="34"/>
      <c r="W153" s="34"/>
      <c r="X153" s="34"/>
      <c r="Y153" s="34"/>
      <c r="Z153" s="34"/>
      <c r="AA153" s="34"/>
      <c r="AB153" s="34"/>
      <c r="AC153" s="34"/>
      <c r="AD153" s="34"/>
      <c r="AE153" s="34"/>
      <c r="AR153" s="197" t="s">
        <v>140</v>
      </c>
      <c r="AT153" s="197" t="s">
        <v>135</v>
      </c>
      <c r="AU153" s="197" t="s">
        <v>92</v>
      </c>
      <c r="AY153" s="16" t="s">
        <v>133</v>
      </c>
      <c r="BE153" s="198">
        <f>IF(N153="základní",J153,0)</f>
        <v>0</v>
      </c>
      <c r="BF153" s="198">
        <f>IF(N153="snížená",J153,0)</f>
        <v>0</v>
      </c>
      <c r="BG153" s="198">
        <f>IF(N153="zákl. přenesená",J153,0)</f>
        <v>0</v>
      </c>
      <c r="BH153" s="198">
        <f>IF(N153="sníž. přenesená",J153,0)</f>
        <v>0</v>
      </c>
      <c r="BI153" s="198">
        <f>IF(N153="nulová",J153,0)</f>
        <v>0</v>
      </c>
      <c r="BJ153" s="16" t="s">
        <v>90</v>
      </c>
      <c r="BK153" s="198">
        <f>ROUND(I153*H153,2)</f>
        <v>0</v>
      </c>
      <c r="BL153" s="16" t="s">
        <v>140</v>
      </c>
      <c r="BM153" s="197" t="s">
        <v>192</v>
      </c>
    </row>
    <row r="154" spans="2:63" s="12" customFormat="1" ht="25.9" customHeight="1">
      <c r="B154" s="170"/>
      <c r="C154" s="171"/>
      <c r="D154" s="172" t="s">
        <v>81</v>
      </c>
      <c r="E154" s="173" t="s">
        <v>193</v>
      </c>
      <c r="F154" s="173" t="s">
        <v>193</v>
      </c>
      <c r="G154" s="171"/>
      <c r="H154" s="171"/>
      <c r="I154" s="174"/>
      <c r="J154" s="175">
        <f>BK154</f>
        <v>0</v>
      </c>
      <c r="K154" s="171"/>
      <c r="L154" s="176"/>
      <c r="M154" s="177"/>
      <c r="N154" s="178"/>
      <c r="O154" s="178"/>
      <c r="P154" s="179">
        <f>P155+P158+P161+P166+P171</f>
        <v>0</v>
      </c>
      <c r="Q154" s="178"/>
      <c r="R154" s="179">
        <f>R155+R158+R161+R166+R171</f>
        <v>0</v>
      </c>
      <c r="S154" s="178"/>
      <c r="T154" s="180">
        <f>T155+T158+T161+T166+T171</f>
        <v>0</v>
      </c>
      <c r="AR154" s="181" t="s">
        <v>166</v>
      </c>
      <c r="AT154" s="182" t="s">
        <v>81</v>
      </c>
      <c r="AU154" s="182" t="s">
        <v>82</v>
      </c>
      <c r="AY154" s="181" t="s">
        <v>133</v>
      </c>
      <c r="BK154" s="183">
        <f>BK155+BK158+BK161+BK166+BK171</f>
        <v>0</v>
      </c>
    </row>
    <row r="155" spans="2:63" s="12" customFormat="1" ht="22.9" customHeight="1">
      <c r="B155" s="170"/>
      <c r="C155" s="171"/>
      <c r="D155" s="172" t="s">
        <v>81</v>
      </c>
      <c r="E155" s="184" t="s">
        <v>194</v>
      </c>
      <c r="F155" s="184" t="s">
        <v>195</v>
      </c>
      <c r="G155" s="171"/>
      <c r="H155" s="171"/>
      <c r="I155" s="174"/>
      <c r="J155" s="185">
        <f>BK155</f>
        <v>0</v>
      </c>
      <c r="K155" s="171"/>
      <c r="L155" s="176"/>
      <c r="M155" s="177"/>
      <c r="N155" s="178"/>
      <c r="O155" s="178"/>
      <c r="P155" s="179">
        <f>SUM(P156:P157)</f>
        <v>0</v>
      </c>
      <c r="Q155" s="178"/>
      <c r="R155" s="179">
        <f>SUM(R156:R157)</f>
        <v>0</v>
      </c>
      <c r="S155" s="178"/>
      <c r="T155" s="180">
        <f>SUM(T156:T157)</f>
        <v>0</v>
      </c>
      <c r="AR155" s="181" t="s">
        <v>166</v>
      </c>
      <c r="AT155" s="182" t="s">
        <v>81</v>
      </c>
      <c r="AU155" s="182" t="s">
        <v>90</v>
      </c>
      <c r="AY155" s="181" t="s">
        <v>133</v>
      </c>
      <c r="BK155" s="183">
        <f>SUM(BK156:BK157)</f>
        <v>0</v>
      </c>
    </row>
    <row r="156" spans="1:65" s="2" customFormat="1" ht="16.5" customHeight="1">
      <c r="A156" s="34"/>
      <c r="B156" s="35"/>
      <c r="C156" s="186" t="s">
        <v>211</v>
      </c>
      <c r="D156" s="186" t="s">
        <v>135</v>
      </c>
      <c r="E156" s="187" t="s">
        <v>197</v>
      </c>
      <c r="F156" s="188" t="s">
        <v>198</v>
      </c>
      <c r="G156" s="189" t="s">
        <v>174</v>
      </c>
      <c r="H156" s="190">
        <v>1</v>
      </c>
      <c r="I156" s="191"/>
      <c r="J156" s="192">
        <f>ROUND(I156*H156,2)</f>
        <v>0</v>
      </c>
      <c r="K156" s="188" t="s">
        <v>139</v>
      </c>
      <c r="L156" s="39"/>
      <c r="M156" s="193" t="s">
        <v>1</v>
      </c>
      <c r="N156" s="194" t="s">
        <v>47</v>
      </c>
      <c r="O156" s="71"/>
      <c r="P156" s="195">
        <f>O156*H156</f>
        <v>0</v>
      </c>
      <c r="Q156" s="195">
        <v>0</v>
      </c>
      <c r="R156" s="195">
        <f>Q156*H156</f>
        <v>0</v>
      </c>
      <c r="S156" s="195">
        <v>0</v>
      </c>
      <c r="T156" s="196">
        <f>S156*H156</f>
        <v>0</v>
      </c>
      <c r="U156" s="34"/>
      <c r="V156" s="34"/>
      <c r="W156" s="34"/>
      <c r="X156" s="34"/>
      <c r="Y156" s="34"/>
      <c r="Z156" s="34"/>
      <c r="AA156" s="34"/>
      <c r="AB156" s="34"/>
      <c r="AC156" s="34"/>
      <c r="AD156" s="34"/>
      <c r="AE156" s="34"/>
      <c r="AR156" s="197" t="s">
        <v>199</v>
      </c>
      <c r="AT156" s="197" t="s">
        <v>135</v>
      </c>
      <c r="AU156" s="197" t="s">
        <v>92</v>
      </c>
      <c r="AY156" s="16" t="s">
        <v>133</v>
      </c>
      <c r="BE156" s="198">
        <f>IF(N156="základní",J156,0)</f>
        <v>0</v>
      </c>
      <c r="BF156" s="198">
        <f>IF(N156="snížená",J156,0)</f>
        <v>0</v>
      </c>
      <c r="BG156" s="198">
        <f>IF(N156="zákl. přenesená",J156,0)</f>
        <v>0</v>
      </c>
      <c r="BH156" s="198">
        <f>IF(N156="sníž. přenesená",J156,0)</f>
        <v>0</v>
      </c>
      <c r="BI156" s="198">
        <f>IF(N156="nulová",J156,0)</f>
        <v>0</v>
      </c>
      <c r="BJ156" s="16" t="s">
        <v>90</v>
      </c>
      <c r="BK156" s="198">
        <f>ROUND(I156*H156,2)</f>
        <v>0</v>
      </c>
      <c r="BL156" s="16" t="s">
        <v>199</v>
      </c>
      <c r="BM156" s="197" t="s">
        <v>200</v>
      </c>
    </row>
    <row r="157" spans="1:47" s="2" customFormat="1" ht="58.5">
      <c r="A157" s="34"/>
      <c r="B157" s="35"/>
      <c r="C157" s="36"/>
      <c r="D157" s="209" t="s">
        <v>149</v>
      </c>
      <c r="E157" s="36"/>
      <c r="F157" s="210" t="s">
        <v>201</v>
      </c>
      <c r="G157" s="36"/>
      <c r="H157" s="36"/>
      <c r="I157" s="211"/>
      <c r="J157" s="36"/>
      <c r="K157" s="36"/>
      <c r="L157" s="39"/>
      <c r="M157" s="212"/>
      <c r="N157" s="213"/>
      <c r="O157" s="71"/>
      <c r="P157" s="71"/>
      <c r="Q157" s="71"/>
      <c r="R157" s="71"/>
      <c r="S157" s="71"/>
      <c r="T157" s="72"/>
      <c r="U157" s="34"/>
      <c r="V157" s="34"/>
      <c r="W157" s="34"/>
      <c r="X157" s="34"/>
      <c r="Y157" s="34"/>
      <c r="Z157" s="34"/>
      <c r="AA157" s="34"/>
      <c r="AB157" s="34"/>
      <c r="AC157" s="34"/>
      <c r="AD157" s="34"/>
      <c r="AE157" s="34"/>
      <c r="AT157" s="16" t="s">
        <v>149</v>
      </c>
      <c r="AU157" s="16" t="s">
        <v>92</v>
      </c>
    </row>
    <row r="158" spans="2:63" s="12" customFormat="1" ht="22.9" customHeight="1">
      <c r="B158" s="170"/>
      <c r="C158" s="171"/>
      <c r="D158" s="172" t="s">
        <v>81</v>
      </c>
      <c r="E158" s="184" t="s">
        <v>202</v>
      </c>
      <c r="F158" s="184" t="s">
        <v>203</v>
      </c>
      <c r="G158" s="171"/>
      <c r="H158" s="171"/>
      <c r="I158" s="174"/>
      <c r="J158" s="185">
        <f>BK158</f>
        <v>0</v>
      </c>
      <c r="K158" s="171"/>
      <c r="L158" s="176"/>
      <c r="M158" s="177"/>
      <c r="N158" s="178"/>
      <c r="O158" s="178"/>
      <c r="P158" s="179">
        <f>SUM(P159:P160)</f>
        <v>0</v>
      </c>
      <c r="Q158" s="178"/>
      <c r="R158" s="179">
        <f>SUM(R159:R160)</f>
        <v>0</v>
      </c>
      <c r="S158" s="178"/>
      <c r="T158" s="180">
        <f>SUM(T159:T160)</f>
        <v>0</v>
      </c>
      <c r="AR158" s="181" t="s">
        <v>166</v>
      </c>
      <c r="AT158" s="182" t="s">
        <v>81</v>
      </c>
      <c r="AU158" s="182" t="s">
        <v>90</v>
      </c>
      <c r="AY158" s="181" t="s">
        <v>133</v>
      </c>
      <c r="BK158" s="183">
        <f>SUM(BK159:BK160)</f>
        <v>0</v>
      </c>
    </row>
    <row r="159" spans="1:65" s="2" customFormat="1" ht="16.5" customHeight="1">
      <c r="A159" s="34"/>
      <c r="B159" s="35"/>
      <c r="C159" s="186" t="s">
        <v>216</v>
      </c>
      <c r="D159" s="186" t="s">
        <v>135</v>
      </c>
      <c r="E159" s="187" t="s">
        <v>205</v>
      </c>
      <c r="F159" s="188" t="s">
        <v>206</v>
      </c>
      <c r="G159" s="189" t="s">
        <v>174</v>
      </c>
      <c r="H159" s="190">
        <v>1</v>
      </c>
      <c r="I159" s="191"/>
      <c r="J159" s="192">
        <f>ROUND(I159*H159,2)</f>
        <v>0</v>
      </c>
      <c r="K159" s="188" t="s">
        <v>139</v>
      </c>
      <c r="L159" s="39"/>
      <c r="M159" s="193" t="s">
        <v>1</v>
      </c>
      <c r="N159" s="194" t="s">
        <v>47</v>
      </c>
      <c r="O159" s="71"/>
      <c r="P159" s="195">
        <f>O159*H159</f>
        <v>0</v>
      </c>
      <c r="Q159" s="195">
        <v>0</v>
      </c>
      <c r="R159" s="195">
        <f>Q159*H159</f>
        <v>0</v>
      </c>
      <c r="S159" s="195">
        <v>0</v>
      </c>
      <c r="T159" s="196">
        <f>S159*H159</f>
        <v>0</v>
      </c>
      <c r="U159" s="34"/>
      <c r="V159" s="34"/>
      <c r="W159" s="34"/>
      <c r="X159" s="34"/>
      <c r="Y159" s="34"/>
      <c r="Z159" s="34"/>
      <c r="AA159" s="34"/>
      <c r="AB159" s="34"/>
      <c r="AC159" s="34"/>
      <c r="AD159" s="34"/>
      <c r="AE159" s="34"/>
      <c r="AR159" s="197" t="s">
        <v>199</v>
      </c>
      <c r="AT159" s="197" t="s">
        <v>135</v>
      </c>
      <c r="AU159" s="197" t="s">
        <v>92</v>
      </c>
      <c r="AY159" s="16" t="s">
        <v>133</v>
      </c>
      <c r="BE159" s="198">
        <f>IF(N159="základní",J159,0)</f>
        <v>0</v>
      </c>
      <c r="BF159" s="198">
        <f>IF(N159="snížená",J159,0)</f>
        <v>0</v>
      </c>
      <c r="BG159" s="198">
        <f>IF(N159="zákl. přenesená",J159,0)</f>
        <v>0</v>
      </c>
      <c r="BH159" s="198">
        <f>IF(N159="sníž. přenesená",J159,0)</f>
        <v>0</v>
      </c>
      <c r="BI159" s="198">
        <f>IF(N159="nulová",J159,0)</f>
        <v>0</v>
      </c>
      <c r="BJ159" s="16" t="s">
        <v>90</v>
      </c>
      <c r="BK159" s="198">
        <f>ROUND(I159*H159,2)</f>
        <v>0</v>
      </c>
      <c r="BL159" s="16" t="s">
        <v>199</v>
      </c>
      <c r="BM159" s="197" t="s">
        <v>207</v>
      </c>
    </row>
    <row r="160" spans="1:47" s="2" customFormat="1" ht="97.5">
      <c r="A160" s="34"/>
      <c r="B160" s="35"/>
      <c r="C160" s="36"/>
      <c r="D160" s="209" t="s">
        <v>149</v>
      </c>
      <c r="E160" s="36"/>
      <c r="F160" s="210" t="s">
        <v>208</v>
      </c>
      <c r="G160" s="36"/>
      <c r="H160" s="36"/>
      <c r="I160" s="211"/>
      <c r="J160" s="36"/>
      <c r="K160" s="36"/>
      <c r="L160" s="39"/>
      <c r="M160" s="212"/>
      <c r="N160" s="213"/>
      <c r="O160" s="71"/>
      <c r="P160" s="71"/>
      <c r="Q160" s="71"/>
      <c r="R160" s="71"/>
      <c r="S160" s="71"/>
      <c r="T160" s="72"/>
      <c r="U160" s="34"/>
      <c r="V160" s="34"/>
      <c r="W160" s="34"/>
      <c r="X160" s="34"/>
      <c r="Y160" s="34"/>
      <c r="Z160" s="34"/>
      <c r="AA160" s="34"/>
      <c r="AB160" s="34"/>
      <c r="AC160" s="34"/>
      <c r="AD160" s="34"/>
      <c r="AE160" s="34"/>
      <c r="AT160" s="16" t="s">
        <v>149</v>
      </c>
      <c r="AU160" s="16" t="s">
        <v>92</v>
      </c>
    </row>
    <row r="161" spans="2:63" s="12" customFormat="1" ht="22.9" customHeight="1">
      <c r="B161" s="170"/>
      <c r="C161" s="171"/>
      <c r="D161" s="172" t="s">
        <v>81</v>
      </c>
      <c r="E161" s="184" t="s">
        <v>209</v>
      </c>
      <c r="F161" s="184" t="s">
        <v>210</v>
      </c>
      <c r="G161" s="171"/>
      <c r="H161" s="171"/>
      <c r="I161" s="174"/>
      <c r="J161" s="185">
        <f>BK161</f>
        <v>0</v>
      </c>
      <c r="K161" s="171"/>
      <c r="L161" s="176"/>
      <c r="M161" s="177"/>
      <c r="N161" s="178"/>
      <c r="O161" s="178"/>
      <c r="P161" s="179">
        <f>SUM(P162:P165)</f>
        <v>0</v>
      </c>
      <c r="Q161" s="178"/>
      <c r="R161" s="179">
        <f>SUM(R162:R165)</f>
        <v>0</v>
      </c>
      <c r="S161" s="178"/>
      <c r="T161" s="180">
        <f>SUM(T162:T165)</f>
        <v>0</v>
      </c>
      <c r="AR161" s="181" t="s">
        <v>166</v>
      </c>
      <c r="AT161" s="182" t="s">
        <v>81</v>
      </c>
      <c r="AU161" s="182" t="s">
        <v>90</v>
      </c>
      <c r="AY161" s="181" t="s">
        <v>133</v>
      </c>
      <c r="BK161" s="183">
        <f>SUM(BK162:BK165)</f>
        <v>0</v>
      </c>
    </row>
    <row r="162" spans="1:65" s="2" customFormat="1" ht="16.5" customHeight="1">
      <c r="A162" s="34"/>
      <c r="B162" s="35"/>
      <c r="C162" s="186" t="s">
        <v>8</v>
      </c>
      <c r="D162" s="186" t="s">
        <v>135</v>
      </c>
      <c r="E162" s="187" t="s">
        <v>212</v>
      </c>
      <c r="F162" s="188" t="s">
        <v>213</v>
      </c>
      <c r="G162" s="189" t="s">
        <v>174</v>
      </c>
      <c r="H162" s="190">
        <v>1</v>
      </c>
      <c r="I162" s="191"/>
      <c r="J162" s="192">
        <f>ROUND(I162*H162,2)</f>
        <v>0</v>
      </c>
      <c r="K162" s="188" t="s">
        <v>139</v>
      </c>
      <c r="L162" s="39"/>
      <c r="M162" s="193" t="s">
        <v>1</v>
      </c>
      <c r="N162" s="194" t="s">
        <v>47</v>
      </c>
      <c r="O162" s="71"/>
      <c r="P162" s="195">
        <f>O162*H162</f>
        <v>0</v>
      </c>
      <c r="Q162" s="195">
        <v>0</v>
      </c>
      <c r="R162" s="195">
        <f>Q162*H162</f>
        <v>0</v>
      </c>
      <c r="S162" s="195">
        <v>0</v>
      </c>
      <c r="T162" s="196">
        <f>S162*H162</f>
        <v>0</v>
      </c>
      <c r="U162" s="34"/>
      <c r="V162" s="34"/>
      <c r="W162" s="34"/>
      <c r="X162" s="34"/>
      <c r="Y162" s="34"/>
      <c r="Z162" s="34"/>
      <c r="AA162" s="34"/>
      <c r="AB162" s="34"/>
      <c r="AC162" s="34"/>
      <c r="AD162" s="34"/>
      <c r="AE162" s="34"/>
      <c r="AR162" s="197" t="s">
        <v>199</v>
      </c>
      <c r="AT162" s="197" t="s">
        <v>135</v>
      </c>
      <c r="AU162" s="197" t="s">
        <v>92</v>
      </c>
      <c r="AY162" s="16" t="s">
        <v>133</v>
      </c>
      <c r="BE162" s="198">
        <f>IF(N162="základní",J162,0)</f>
        <v>0</v>
      </c>
      <c r="BF162" s="198">
        <f>IF(N162="snížená",J162,0)</f>
        <v>0</v>
      </c>
      <c r="BG162" s="198">
        <f>IF(N162="zákl. přenesená",J162,0)</f>
        <v>0</v>
      </c>
      <c r="BH162" s="198">
        <f>IF(N162="sníž. přenesená",J162,0)</f>
        <v>0</v>
      </c>
      <c r="BI162" s="198">
        <f>IF(N162="nulová",J162,0)</f>
        <v>0</v>
      </c>
      <c r="BJ162" s="16" t="s">
        <v>90</v>
      </c>
      <c r="BK162" s="198">
        <f>ROUND(I162*H162,2)</f>
        <v>0</v>
      </c>
      <c r="BL162" s="16" t="s">
        <v>199</v>
      </c>
      <c r="BM162" s="197" t="s">
        <v>214</v>
      </c>
    </row>
    <row r="163" spans="1:47" s="2" customFormat="1" ht="78">
      <c r="A163" s="34"/>
      <c r="B163" s="35"/>
      <c r="C163" s="36"/>
      <c r="D163" s="209" t="s">
        <v>149</v>
      </c>
      <c r="E163" s="36"/>
      <c r="F163" s="210" t="s">
        <v>215</v>
      </c>
      <c r="G163" s="36"/>
      <c r="H163" s="36"/>
      <c r="I163" s="211"/>
      <c r="J163" s="36"/>
      <c r="K163" s="36"/>
      <c r="L163" s="39"/>
      <c r="M163" s="212"/>
      <c r="N163" s="213"/>
      <c r="O163" s="71"/>
      <c r="P163" s="71"/>
      <c r="Q163" s="71"/>
      <c r="R163" s="71"/>
      <c r="S163" s="71"/>
      <c r="T163" s="72"/>
      <c r="U163" s="34"/>
      <c r="V163" s="34"/>
      <c r="W163" s="34"/>
      <c r="X163" s="34"/>
      <c r="Y163" s="34"/>
      <c r="Z163" s="34"/>
      <c r="AA163" s="34"/>
      <c r="AB163" s="34"/>
      <c r="AC163" s="34"/>
      <c r="AD163" s="34"/>
      <c r="AE163" s="34"/>
      <c r="AT163" s="16" t="s">
        <v>149</v>
      </c>
      <c r="AU163" s="16" t="s">
        <v>92</v>
      </c>
    </row>
    <row r="164" spans="1:65" s="2" customFormat="1" ht="16.5" customHeight="1">
      <c r="A164" s="34"/>
      <c r="B164" s="35"/>
      <c r="C164" s="186" t="s">
        <v>227</v>
      </c>
      <c r="D164" s="186" t="s">
        <v>135</v>
      </c>
      <c r="E164" s="187" t="s">
        <v>217</v>
      </c>
      <c r="F164" s="188" t="s">
        <v>218</v>
      </c>
      <c r="G164" s="189" t="s">
        <v>174</v>
      </c>
      <c r="H164" s="190">
        <v>1</v>
      </c>
      <c r="I164" s="191"/>
      <c r="J164" s="192">
        <f>ROUND(I164*H164,2)</f>
        <v>0</v>
      </c>
      <c r="K164" s="188" t="s">
        <v>139</v>
      </c>
      <c r="L164" s="39"/>
      <c r="M164" s="193" t="s">
        <v>1</v>
      </c>
      <c r="N164" s="194" t="s">
        <v>47</v>
      </c>
      <c r="O164" s="71"/>
      <c r="P164" s="195">
        <f>O164*H164</f>
        <v>0</v>
      </c>
      <c r="Q164" s="195">
        <v>0</v>
      </c>
      <c r="R164" s="195">
        <f>Q164*H164</f>
        <v>0</v>
      </c>
      <c r="S164" s="195">
        <v>0</v>
      </c>
      <c r="T164" s="196">
        <f>S164*H164</f>
        <v>0</v>
      </c>
      <c r="U164" s="34"/>
      <c r="V164" s="34"/>
      <c r="W164" s="34"/>
      <c r="X164" s="34"/>
      <c r="Y164" s="34"/>
      <c r="Z164" s="34"/>
      <c r="AA164" s="34"/>
      <c r="AB164" s="34"/>
      <c r="AC164" s="34"/>
      <c r="AD164" s="34"/>
      <c r="AE164" s="34"/>
      <c r="AR164" s="197" t="s">
        <v>199</v>
      </c>
      <c r="AT164" s="197" t="s">
        <v>135</v>
      </c>
      <c r="AU164" s="197" t="s">
        <v>92</v>
      </c>
      <c r="AY164" s="16" t="s">
        <v>133</v>
      </c>
      <c r="BE164" s="198">
        <f>IF(N164="základní",J164,0)</f>
        <v>0</v>
      </c>
      <c r="BF164" s="198">
        <f>IF(N164="snížená",J164,0)</f>
        <v>0</v>
      </c>
      <c r="BG164" s="198">
        <f>IF(N164="zákl. přenesená",J164,0)</f>
        <v>0</v>
      </c>
      <c r="BH164" s="198">
        <f>IF(N164="sníž. přenesená",J164,0)</f>
        <v>0</v>
      </c>
      <c r="BI164" s="198">
        <f>IF(N164="nulová",J164,0)</f>
        <v>0</v>
      </c>
      <c r="BJ164" s="16" t="s">
        <v>90</v>
      </c>
      <c r="BK164" s="198">
        <f>ROUND(I164*H164,2)</f>
        <v>0</v>
      </c>
      <c r="BL164" s="16" t="s">
        <v>199</v>
      </c>
      <c r="BM164" s="197" t="s">
        <v>219</v>
      </c>
    </row>
    <row r="165" spans="1:47" s="2" customFormat="1" ht="19.5">
      <c r="A165" s="34"/>
      <c r="B165" s="35"/>
      <c r="C165" s="36"/>
      <c r="D165" s="209" t="s">
        <v>149</v>
      </c>
      <c r="E165" s="36"/>
      <c r="F165" s="210" t="s">
        <v>220</v>
      </c>
      <c r="G165" s="36"/>
      <c r="H165" s="36"/>
      <c r="I165" s="211"/>
      <c r="J165" s="36"/>
      <c r="K165" s="36"/>
      <c r="L165" s="39"/>
      <c r="M165" s="212"/>
      <c r="N165" s="213"/>
      <c r="O165" s="71"/>
      <c r="P165" s="71"/>
      <c r="Q165" s="71"/>
      <c r="R165" s="71"/>
      <c r="S165" s="71"/>
      <c r="T165" s="72"/>
      <c r="U165" s="34"/>
      <c r="V165" s="34"/>
      <c r="W165" s="34"/>
      <c r="X165" s="34"/>
      <c r="Y165" s="34"/>
      <c r="Z165" s="34"/>
      <c r="AA165" s="34"/>
      <c r="AB165" s="34"/>
      <c r="AC165" s="34"/>
      <c r="AD165" s="34"/>
      <c r="AE165" s="34"/>
      <c r="AT165" s="16" t="s">
        <v>149</v>
      </c>
      <c r="AU165" s="16" t="s">
        <v>92</v>
      </c>
    </row>
    <row r="166" spans="2:63" s="12" customFormat="1" ht="22.9" customHeight="1">
      <c r="B166" s="170"/>
      <c r="C166" s="171"/>
      <c r="D166" s="172" t="s">
        <v>81</v>
      </c>
      <c r="E166" s="184" t="s">
        <v>221</v>
      </c>
      <c r="F166" s="184" t="s">
        <v>222</v>
      </c>
      <c r="G166" s="171"/>
      <c r="H166" s="171"/>
      <c r="I166" s="174"/>
      <c r="J166" s="185">
        <f>BK166</f>
        <v>0</v>
      </c>
      <c r="K166" s="171"/>
      <c r="L166" s="176"/>
      <c r="M166" s="177"/>
      <c r="N166" s="178"/>
      <c r="O166" s="178"/>
      <c r="P166" s="179">
        <f>SUM(P167:P170)</f>
        <v>0</v>
      </c>
      <c r="Q166" s="178"/>
      <c r="R166" s="179">
        <f>SUM(R167:R170)</f>
        <v>0</v>
      </c>
      <c r="S166" s="178"/>
      <c r="T166" s="180">
        <f>SUM(T167:T170)</f>
        <v>0</v>
      </c>
      <c r="AR166" s="181" t="s">
        <v>166</v>
      </c>
      <c r="AT166" s="182" t="s">
        <v>81</v>
      </c>
      <c r="AU166" s="182" t="s">
        <v>90</v>
      </c>
      <c r="AY166" s="181" t="s">
        <v>133</v>
      </c>
      <c r="BK166" s="183">
        <f>SUM(BK167:BK170)</f>
        <v>0</v>
      </c>
    </row>
    <row r="167" spans="1:65" s="2" customFormat="1" ht="16.5" customHeight="1">
      <c r="A167" s="34"/>
      <c r="B167" s="35"/>
      <c r="C167" s="186" t="s">
        <v>234</v>
      </c>
      <c r="D167" s="186" t="s">
        <v>135</v>
      </c>
      <c r="E167" s="187" t="s">
        <v>223</v>
      </c>
      <c r="F167" s="188" t="s">
        <v>224</v>
      </c>
      <c r="G167" s="189" t="s">
        <v>174</v>
      </c>
      <c r="H167" s="190">
        <v>1</v>
      </c>
      <c r="I167" s="191"/>
      <c r="J167" s="192">
        <f>ROUND(I167*H167,2)</f>
        <v>0</v>
      </c>
      <c r="K167" s="188" t="s">
        <v>139</v>
      </c>
      <c r="L167" s="39"/>
      <c r="M167" s="193" t="s">
        <v>1</v>
      </c>
      <c r="N167" s="194" t="s">
        <v>47</v>
      </c>
      <c r="O167" s="71"/>
      <c r="P167" s="195">
        <f>O167*H167</f>
        <v>0</v>
      </c>
      <c r="Q167" s="195">
        <v>0</v>
      </c>
      <c r="R167" s="195">
        <f>Q167*H167</f>
        <v>0</v>
      </c>
      <c r="S167" s="195">
        <v>0</v>
      </c>
      <c r="T167" s="196">
        <f>S167*H167</f>
        <v>0</v>
      </c>
      <c r="U167" s="34"/>
      <c r="V167" s="34"/>
      <c r="W167" s="34"/>
      <c r="X167" s="34"/>
      <c r="Y167" s="34"/>
      <c r="Z167" s="34"/>
      <c r="AA167" s="34"/>
      <c r="AB167" s="34"/>
      <c r="AC167" s="34"/>
      <c r="AD167" s="34"/>
      <c r="AE167" s="34"/>
      <c r="AR167" s="197" t="s">
        <v>199</v>
      </c>
      <c r="AT167" s="197" t="s">
        <v>135</v>
      </c>
      <c r="AU167" s="197" t="s">
        <v>92</v>
      </c>
      <c r="AY167" s="16" t="s">
        <v>133</v>
      </c>
      <c r="BE167" s="198">
        <f>IF(N167="základní",J167,0)</f>
        <v>0</v>
      </c>
      <c r="BF167" s="198">
        <f>IF(N167="snížená",J167,0)</f>
        <v>0</v>
      </c>
      <c r="BG167" s="198">
        <f>IF(N167="zákl. přenesená",J167,0)</f>
        <v>0</v>
      </c>
      <c r="BH167" s="198">
        <f>IF(N167="sníž. přenesená",J167,0)</f>
        <v>0</v>
      </c>
      <c r="BI167" s="198">
        <f>IF(N167="nulová",J167,0)</f>
        <v>0</v>
      </c>
      <c r="BJ167" s="16" t="s">
        <v>90</v>
      </c>
      <c r="BK167" s="198">
        <f>ROUND(I167*H167,2)</f>
        <v>0</v>
      </c>
      <c r="BL167" s="16" t="s">
        <v>199</v>
      </c>
      <c r="BM167" s="197" t="s">
        <v>225</v>
      </c>
    </row>
    <row r="168" spans="1:47" s="2" customFormat="1" ht="29.25">
      <c r="A168" s="34"/>
      <c r="B168" s="35"/>
      <c r="C168" s="36"/>
      <c r="D168" s="209" t="s">
        <v>149</v>
      </c>
      <c r="E168" s="36"/>
      <c r="F168" s="210" t="s">
        <v>226</v>
      </c>
      <c r="G168" s="36"/>
      <c r="H168" s="36"/>
      <c r="I168" s="211"/>
      <c r="J168" s="36"/>
      <c r="K168" s="36"/>
      <c r="L168" s="39"/>
      <c r="M168" s="212"/>
      <c r="N168" s="213"/>
      <c r="O168" s="71"/>
      <c r="P168" s="71"/>
      <c r="Q168" s="71"/>
      <c r="R168" s="71"/>
      <c r="S168" s="71"/>
      <c r="T168" s="72"/>
      <c r="U168" s="34"/>
      <c r="V168" s="34"/>
      <c r="W168" s="34"/>
      <c r="X168" s="34"/>
      <c r="Y168" s="34"/>
      <c r="Z168" s="34"/>
      <c r="AA168" s="34"/>
      <c r="AB168" s="34"/>
      <c r="AC168" s="34"/>
      <c r="AD168" s="34"/>
      <c r="AE168" s="34"/>
      <c r="AT168" s="16" t="s">
        <v>149</v>
      </c>
      <c r="AU168" s="16" t="s">
        <v>92</v>
      </c>
    </row>
    <row r="169" spans="1:65" s="2" customFormat="1" ht="16.5" customHeight="1">
      <c r="A169" s="34"/>
      <c r="B169" s="35"/>
      <c r="C169" s="186" t="s">
        <v>273</v>
      </c>
      <c r="D169" s="186" t="s">
        <v>135</v>
      </c>
      <c r="E169" s="187" t="s">
        <v>228</v>
      </c>
      <c r="F169" s="188" t="s">
        <v>229</v>
      </c>
      <c r="G169" s="189" t="s">
        <v>174</v>
      </c>
      <c r="H169" s="190">
        <v>1</v>
      </c>
      <c r="I169" s="191"/>
      <c r="J169" s="192">
        <f>ROUND(I169*H169,2)</f>
        <v>0</v>
      </c>
      <c r="K169" s="188" t="s">
        <v>139</v>
      </c>
      <c r="L169" s="39"/>
      <c r="M169" s="193" t="s">
        <v>1</v>
      </c>
      <c r="N169" s="194" t="s">
        <v>47</v>
      </c>
      <c r="O169" s="71"/>
      <c r="P169" s="195">
        <f>O169*H169</f>
        <v>0</v>
      </c>
      <c r="Q169" s="195">
        <v>0</v>
      </c>
      <c r="R169" s="195">
        <f>Q169*H169</f>
        <v>0</v>
      </c>
      <c r="S169" s="195">
        <v>0</v>
      </c>
      <c r="T169" s="196">
        <f>S169*H169</f>
        <v>0</v>
      </c>
      <c r="U169" s="34"/>
      <c r="V169" s="34"/>
      <c r="W169" s="34"/>
      <c r="X169" s="34"/>
      <c r="Y169" s="34"/>
      <c r="Z169" s="34"/>
      <c r="AA169" s="34"/>
      <c r="AB169" s="34"/>
      <c r="AC169" s="34"/>
      <c r="AD169" s="34"/>
      <c r="AE169" s="34"/>
      <c r="AR169" s="197" t="s">
        <v>199</v>
      </c>
      <c r="AT169" s="197" t="s">
        <v>135</v>
      </c>
      <c r="AU169" s="197" t="s">
        <v>92</v>
      </c>
      <c r="AY169" s="16" t="s">
        <v>133</v>
      </c>
      <c r="BE169" s="198">
        <f>IF(N169="základní",J169,0)</f>
        <v>0</v>
      </c>
      <c r="BF169" s="198">
        <f>IF(N169="snížená",J169,0)</f>
        <v>0</v>
      </c>
      <c r="BG169" s="198">
        <f>IF(N169="zákl. přenesená",J169,0)</f>
        <v>0</v>
      </c>
      <c r="BH169" s="198">
        <f>IF(N169="sníž. přenesená",J169,0)</f>
        <v>0</v>
      </c>
      <c r="BI169" s="198">
        <f>IF(N169="nulová",J169,0)</f>
        <v>0</v>
      </c>
      <c r="BJ169" s="16" t="s">
        <v>90</v>
      </c>
      <c r="BK169" s="198">
        <f>ROUND(I169*H169,2)</f>
        <v>0</v>
      </c>
      <c r="BL169" s="16" t="s">
        <v>199</v>
      </c>
      <c r="BM169" s="197" t="s">
        <v>230</v>
      </c>
    </row>
    <row r="170" spans="1:47" s="2" customFormat="1" ht="29.25">
      <c r="A170" s="34"/>
      <c r="B170" s="35"/>
      <c r="C170" s="36"/>
      <c r="D170" s="209" t="s">
        <v>149</v>
      </c>
      <c r="E170" s="36"/>
      <c r="F170" s="210" t="s">
        <v>231</v>
      </c>
      <c r="G170" s="36"/>
      <c r="H170" s="36"/>
      <c r="I170" s="211"/>
      <c r="J170" s="36"/>
      <c r="K170" s="36"/>
      <c r="L170" s="39"/>
      <c r="M170" s="212"/>
      <c r="N170" s="213"/>
      <c r="O170" s="71"/>
      <c r="P170" s="71"/>
      <c r="Q170" s="71"/>
      <c r="R170" s="71"/>
      <c r="S170" s="71"/>
      <c r="T170" s="72"/>
      <c r="U170" s="34"/>
      <c r="V170" s="34"/>
      <c r="W170" s="34"/>
      <c r="X170" s="34"/>
      <c r="Y170" s="34"/>
      <c r="Z170" s="34"/>
      <c r="AA170" s="34"/>
      <c r="AB170" s="34"/>
      <c r="AC170" s="34"/>
      <c r="AD170" s="34"/>
      <c r="AE170" s="34"/>
      <c r="AT170" s="16" t="s">
        <v>149</v>
      </c>
      <c r="AU170" s="16" t="s">
        <v>92</v>
      </c>
    </row>
    <row r="171" spans="2:63" s="12" customFormat="1" ht="22.9" customHeight="1">
      <c r="B171" s="170"/>
      <c r="C171" s="171"/>
      <c r="D171" s="172" t="s">
        <v>81</v>
      </c>
      <c r="E171" s="184" t="s">
        <v>232</v>
      </c>
      <c r="F171" s="184" t="s">
        <v>233</v>
      </c>
      <c r="G171" s="171"/>
      <c r="H171" s="171"/>
      <c r="I171" s="174"/>
      <c r="J171" s="185">
        <f>BK171</f>
        <v>0</v>
      </c>
      <c r="K171" s="171"/>
      <c r="L171" s="176"/>
      <c r="M171" s="177"/>
      <c r="N171" s="178"/>
      <c r="O171" s="178"/>
      <c r="P171" s="179">
        <f>SUM(P172:P173)</f>
        <v>0</v>
      </c>
      <c r="Q171" s="178"/>
      <c r="R171" s="179">
        <f>SUM(R172:R173)</f>
        <v>0</v>
      </c>
      <c r="S171" s="178"/>
      <c r="T171" s="180">
        <f>SUM(T172:T173)</f>
        <v>0</v>
      </c>
      <c r="AR171" s="181" t="s">
        <v>166</v>
      </c>
      <c r="AT171" s="182" t="s">
        <v>81</v>
      </c>
      <c r="AU171" s="182" t="s">
        <v>90</v>
      </c>
      <c r="AY171" s="181" t="s">
        <v>133</v>
      </c>
      <c r="BK171" s="183">
        <f>SUM(BK172:BK173)</f>
        <v>0</v>
      </c>
    </row>
    <row r="172" spans="1:65" s="2" customFormat="1" ht="16.5" customHeight="1">
      <c r="A172" s="34"/>
      <c r="B172" s="35"/>
      <c r="C172" s="186" t="s">
        <v>274</v>
      </c>
      <c r="D172" s="186" t="s">
        <v>135</v>
      </c>
      <c r="E172" s="187" t="s">
        <v>235</v>
      </c>
      <c r="F172" s="188" t="s">
        <v>233</v>
      </c>
      <c r="G172" s="189" t="s">
        <v>174</v>
      </c>
      <c r="H172" s="190">
        <v>1</v>
      </c>
      <c r="I172" s="191"/>
      <c r="J172" s="192">
        <f>ROUND(I172*H172,2)</f>
        <v>0</v>
      </c>
      <c r="K172" s="188" t="s">
        <v>139</v>
      </c>
      <c r="L172" s="39"/>
      <c r="M172" s="193" t="s">
        <v>1</v>
      </c>
      <c r="N172" s="194" t="s">
        <v>47</v>
      </c>
      <c r="O172" s="71"/>
      <c r="P172" s="195">
        <f>O172*H172</f>
        <v>0</v>
      </c>
      <c r="Q172" s="195">
        <v>0</v>
      </c>
      <c r="R172" s="195">
        <f>Q172*H172</f>
        <v>0</v>
      </c>
      <c r="S172" s="195">
        <v>0</v>
      </c>
      <c r="T172" s="196">
        <f>S172*H172</f>
        <v>0</v>
      </c>
      <c r="U172" s="34"/>
      <c r="V172" s="34"/>
      <c r="W172" s="34"/>
      <c r="X172" s="34"/>
      <c r="Y172" s="34"/>
      <c r="Z172" s="34"/>
      <c r="AA172" s="34"/>
      <c r="AB172" s="34"/>
      <c r="AC172" s="34"/>
      <c r="AD172" s="34"/>
      <c r="AE172" s="34"/>
      <c r="AR172" s="197" t="s">
        <v>199</v>
      </c>
      <c r="AT172" s="197" t="s">
        <v>135</v>
      </c>
      <c r="AU172" s="197" t="s">
        <v>92</v>
      </c>
      <c r="AY172" s="16" t="s">
        <v>133</v>
      </c>
      <c r="BE172" s="198">
        <f>IF(N172="základní",J172,0)</f>
        <v>0</v>
      </c>
      <c r="BF172" s="198">
        <f>IF(N172="snížená",J172,0)</f>
        <v>0</v>
      </c>
      <c r="BG172" s="198">
        <f>IF(N172="zákl. přenesená",J172,0)</f>
        <v>0</v>
      </c>
      <c r="BH172" s="198">
        <f>IF(N172="sníž. přenesená",J172,0)</f>
        <v>0</v>
      </c>
      <c r="BI172" s="198">
        <f>IF(N172="nulová",J172,0)</f>
        <v>0</v>
      </c>
      <c r="BJ172" s="16" t="s">
        <v>90</v>
      </c>
      <c r="BK172" s="198">
        <f>ROUND(I172*H172,2)</f>
        <v>0</v>
      </c>
      <c r="BL172" s="16" t="s">
        <v>199</v>
      </c>
      <c r="BM172" s="197" t="s">
        <v>236</v>
      </c>
    </row>
    <row r="173" spans="1:47" s="2" customFormat="1" ht="107.25">
      <c r="A173" s="34"/>
      <c r="B173" s="35"/>
      <c r="C173" s="36"/>
      <c r="D173" s="209" t="s">
        <v>149</v>
      </c>
      <c r="E173" s="36"/>
      <c r="F173" s="210" t="s">
        <v>237</v>
      </c>
      <c r="G173" s="36"/>
      <c r="H173" s="36"/>
      <c r="I173" s="211"/>
      <c r="J173" s="36"/>
      <c r="K173" s="36"/>
      <c r="L173" s="39"/>
      <c r="M173" s="224"/>
      <c r="N173" s="225"/>
      <c r="O173" s="226"/>
      <c r="P173" s="226"/>
      <c r="Q173" s="226"/>
      <c r="R173" s="226"/>
      <c r="S173" s="226"/>
      <c r="T173" s="227"/>
      <c r="U173" s="34"/>
      <c r="V173" s="34"/>
      <c r="W173" s="34"/>
      <c r="X173" s="34"/>
      <c r="Y173" s="34"/>
      <c r="Z173" s="34"/>
      <c r="AA173" s="34"/>
      <c r="AB173" s="34"/>
      <c r="AC173" s="34"/>
      <c r="AD173" s="34"/>
      <c r="AE173" s="34"/>
      <c r="AT173" s="16" t="s">
        <v>149</v>
      </c>
      <c r="AU173" s="16" t="s">
        <v>92</v>
      </c>
    </row>
    <row r="174" spans="1:31" s="2" customFormat="1" ht="6.95" customHeight="1">
      <c r="A174" s="34"/>
      <c r="B174" s="54"/>
      <c r="C174" s="55"/>
      <c r="D174" s="55"/>
      <c r="E174" s="55"/>
      <c r="F174" s="55"/>
      <c r="G174" s="55"/>
      <c r="H174" s="55"/>
      <c r="I174" s="55"/>
      <c r="J174" s="55"/>
      <c r="K174" s="55"/>
      <c r="L174" s="39"/>
      <c r="M174" s="34"/>
      <c r="O174" s="34"/>
      <c r="P174" s="34"/>
      <c r="Q174" s="34"/>
      <c r="R174" s="34"/>
      <c r="S174" s="34"/>
      <c r="T174" s="34"/>
      <c r="U174" s="34"/>
      <c r="V174" s="34"/>
      <c r="W174" s="34"/>
      <c r="X174" s="34"/>
      <c r="Y174" s="34"/>
      <c r="Z174" s="34"/>
      <c r="AA174" s="34"/>
      <c r="AB174" s="34"/>
      <c r="AC174" s="34"/>
      <c r="AD174" s="34"/>
      <c r="AE174" s="34"/>
    </row>
  </sheetData>
  <sheetProtection algorithmName="SHA-512" hashValue="WhksFlKqUVkq5at+yAYlu2Cp9yusKuJVRBTq0VknQI7yfD0vT10IjzH21yztZhtISLqnwqAAA+FtnFQBjrio1Q==" saltValue="XRINJ/53cP+XUCG+OvVhkXJJXdJ595uBP59kQySIvgQ6HjneqCatcmBB/Fkdypswdv0tN2pGM1MBTp2huAbENg==" spinCount="100000" sheet="1" objects="1" scenarios="1" formatColumns="0" formatRows="0" autoFilter="0"/>
  <autoFilter ref="C126:K173"/>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Ondřej Fabián</cp:lastModifiedBy>
  <dcterms:created xsi:type="dcterms:W3CDTF">2022-02-07T11:23:43Z</dcterms:created>
  <dcterms:modified xsi:type="dcterms:W3CDTF">2022-02-08T11:47:36Z</dcterms:modified>
  <cp:category/>
  <cp:version/>
  <cp:contentType/>
  <cp:contentStatus/>
</cp:coreProperties>
</file>